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cr.musngi\Desktop\Revised OFCS\"/>
    </mc:Choice>
  </mc:AlternateContent>
  <xr:revisionPtr revIDLastSave="0" documentId="13_ncr:1_{2512D983-91AF-47F7-80AC-31FFF4B3B864}" xr6:coauthVersionLast="47" xr6:coauthVersionMax="47" xr10:uidLastSave="{00000000-0000-0000-0000-000000000000}"/>
  <workbookProtection workbookAlgorithmName="SHA-512" workbookHashValue="xwhepOnrphNpbWtdLxSWLSBougWtGu0eV71izthMo6TCKQFOr8m8mDOlx4Fu0Mi4QrKaNLzlrWYnRznMROMtyQ==" workbookSaltValue="QxM6oOFUizdiBowF84vvhw==" workbookSpinCount="100000" lockStructure="1"/>
  <bookViews>
    <workbookView xWindow="1080" yWindow="1080" windowWidth="17280" windowHeight="9960" firstSheet="1" activeTab="1" xr2:uid="{2FF41F61-13A1-480F-A6B7-50695E7AE817}"/>
  </bookViews>
  <sheets>
    <sheet name="MAIN" sheetId="1" state="hidden" r:id="rId1"/>
    <sheet name="Guidelines" sheetId="10" r:id="rId2"/>
    <sheet name="Balance sheet" sheetId="3" r:id="rId3"/>
    <sheet name="Comprehensive Income" sheetId="9" r:id="rId4"/>
    <sheet name="Checks" sheetId="11" state="hidden" r:id="rId5"/>
  </sheets>
  <definedNames>
    <definedName name="_xlnm._FilterDatabase" localSheetId="2" hidden="1">'Balance sheet'!$B$4:$B$600</definedName>
    <definedName name="_xlnm._FilterDatabase" localSheetId="0" hidden="1">MAIN!$W$9:$Y$947</definedName>
    <definedName name="CIQWBGuid" hidden="1">"0b6607c9-708e-48bd-8d19-6dc381f77e89"</definedName>
    <definedName name="IC_PR_BS">'Balance sheet'!$B:$AB</definedName>
    <definedName name="IS_PN">'Comprehensive Income'!$F$14:$F$71</definedName>
    <definedName name="MEMO_ITEM">MAIN!$C$1:$O$947</definedName>
    <definedName name="_xlnm.Print_Area" localSheetId="2">'Balance sheet'!$A$1:$L$600</definedName>
    <definedName name="_xlnm.Print_Area" localSheetId="3">'Comprehensive Income'!$A$1:$G$71</definedName>
    <definedName name="_xlnm.Print_Titles" localSheetId="3">'Comprehensive Income'!$1:$12</definedName>
    <definedName name="SST_COMPARATIVE">'Balance sheet'!$H$8:$K$336</definedName>
    <definedName name="TO_CONSO">MAIN!$L$8:$O$1058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T312" i="3" l="1"/>
  <c r="S312" i="3"/>
  <c r="T302" i="3"/>
  <c r="S302" i="3"/>
  <c r="T213" i="3"/>
  <c r="S213" i="3"/>
  <c r="T197" i="3"/>
  <c r="S197" i="3"/>
  <c r="T196" i="3"/>
  <c r="S196" i="3"/>
  <c r="T191" i="3"/>
  <c r="S191" i="3"/>
  <c r="T190" i="3"/>
  <c r="S190" i="3"/>
  <c r="T185" i="3"/>
  <c r="S185" i="3"/>
  <c r="T182" i="3"/>
  <c r="S182" i="3"/>
  <c r="T171" i="3"/>
  <c r="S171" i="3"/>
  <c r="T145" i="3"/>
  <c r="S145" i="3"/>
  <c r="T139" i="3"/>
  <c r="S139" i="3"/>
  <c r="T99" i="3"/>
  <c r="S99" i="3"/>
  <c r="T90" i="3"/>
  <c r="S90" i="3"/>
  <c r="T89" i="3"/>
  <c r="S89" i="3"/>
  <c r="T80" i="3"/>
  <c r="S80" i="3"/>
  <c r="T56" i="3"/>
  <c r="S56" i="3"/>
  <c r="T39" i="3"/>
  <c r="S39" i="3"/>
  <c r="T35" i="3"/>
  <c r="R271" i="3"/>
  <c r="Q271" i="3"/>
  <c r="P271" i="3"/>
  <c r="R270" i="3"/>
  <c r="Q270" i="3"/>
  <c r="P270" i="3"/>
  <c r="L271" i="3"/>
  <c r="L180" i="3"/>
  <c r="L179" i="3"/>
  <c r="L176" i="3"/>
  <c r="L175" i="3"/>
  <c r="L174" i="3"/>
  <c r="R180" i="3"/>
  <c r="Q180" i="3"/>
  <c r="P180" i="3"/>
  <c r="R179" i="3"/>
  <c r="Q179" i="3"/>
  <c r="P179" i="3"/>
  <c r="R177" i="3"/>
  <c r="Q177" i="3"/>
  <c r="P177" i="3"/>
  <c r="R176" i="3"/>
  <c r="Q176" i="3"/>
  <c r="P176" i="3"/>
  <c r="R175" i="3"/>
  <c r="Q175" i="3"/>
  <c r="P175" i="3"/>
  <c r="R174" i="3"/>
  <c r="Q174" i="3"/>
  <c r="P174" i="3"/>
  <c r="L302" i="3"/>
  <c r="D22" i="11"/>
  <c r="E18" i="11"/>
  <c r="G18" i="11" s="1"/>
  <c r="E17" i="11"/>
  <c r="G17" i="11" s="1"/>
  <c r="E5" i="11"/>
  <c r="E4" i="11"/>
  <c r="G19" i="11"/>
  <c r="J9" i="11"/>
  <c r="J8" i="11"/>
  <c r="J7" i="11"/>
  <c r="J6" i="11"/>
  <c r="J5" i="11"/>
  <c r="J4" i="11"/>
  <c r="J3" i="11"/>
  <c r="J2" i="11"/>
  <c r="F6" i="9" l="1"/>
  <c r="L9" i="9"/>
  <c r="T336" i="3" a="1"/>
  <c r="T336" i="3" s="1"/>
  <c r="T335" i="3" a="1"/>
  <c r="T335" i="3" s="1"/>
  <c r="T333" i="3" a="1"/>
  <c r="T333" i="3" s="1"/>
  <c r="T332" i="3" a="1"/>
  <c r="T332" i="3" s="1"/>
  <c r="T331" i="3" a="1"/>
  <c r="T331" i="3" s="1"/>
  <c r="T330" i="3" a="1"/>
  <c r="T330" i="3" s="1"/>
  <c r="T329" i="3" a="1"/>
  <c r="T329" i="3" s="1"/>
  <c r="T328" i="3" a="1"/>
  <c r="T328" i="3" s="1"/>
  <c r="T327" i="3" a="1"/>
  <c r="T327" i="3" s="1"/>
  <c r="T326" i="3" a="1"/>
  <c r="T326" i="3" s="1"/>
  <c r="T325" i="3" a="1"/>
  <c r="T325" i="3" s="1"/>
  <c r="T324" i="3" a="1"/>
  <c r="T324" i="3" s="1"/>
  <c r="T323" i="3" a="1"/>
  <c r="T323" i="3" s="1"/>
  <c r="T322" i="3" a="1"/>
  <c r="T322" i="3" s="1"/>
  <c r="T321" i="3" a="1"/>
  <c r="T321" i="3" s="1"/>
  <c r="T320" i="3" a="1"/>
  <c r="T320" i="3" s="1"/>
  <c r="T319" i="3" a="1"/>
  <c r="T319" i="3" s="1"/>
  <c r="T334" i="3" a="1"/>
  <c r="T334" i="3" s="1"/>
  <c r="T12" i="3"/>
  <c r="T11" i="3"/>
  <c r="O463" i="1" l="1"/>
  <c r="O455" i="1"/>
  <c r="O454" i="1"/>
  <c r="O346" i="1"/>
  <c r="O876" i="1"/>
  <c r="O875" i="1"/>
  <c r="O869" i="1"/>
  <c r="O866" i="1"/>
  <c r="O755" i="1"/>
  <c r="O754" i="1"/>
  <c r="O499" i="1"/>
  <c r="T315" i="3"/>
  <c r="T310" i="3"/>
  <c r="T271" i="3"/>
  <c r="T270" i="3"/>
  <c r="T256" i="3"/>
  <c r="T221" i="3"/>
  <c r="T206" i="3"/>
  <c r="T180" i="3"/>
  <c r="T179" i="3"/>
  <c r="T177" i="3"/>
  <c r="T176" i="3"/>
  <c r="T175" i="3"/>
  <c r="T174" i="3"/>
  <c r="T42" i="3"/>
  <c r="T10" i="3"/>
  <c r="T8" i="3"/>
  <c r="D15" i="11" s="1"/>
  <c r="E15" i="11" s="1"/>
  <c r="G15" i="11" s="1"/>
  <c r="F8" i="9"/>
  <c r="F19" i="9"/>
  <c r="L20" i="9"/>
  <c r="L19" i="9"/>
  <c r="L25" i="9"/>
  <c r="L24" i="9"/>
  <c r="L38" i="9"/>
  <c r="L37" i="9"/>
  <c r="L42" i="9"/>
  <c r="L41" i="9"/>
  <c r="L46" i="9"/>
  <c r="L52" i="9"/>
  <c r="L51" i="9"/>
  <c r="L59" i="9"/>
  <c r="L67" i="9"/>
  <c r="L66" i="9"/>
  <c r="L69" i="9"/>
  <c r="L71" i="9"/>
  <c r="G19" i="9" l="1"/>
  <c r="L8" i="9"/>
  <c r="D25" i="11" s="1"/>
  <c r="E25" i="11" s="1"/>
  <c r="G25" i="11" s="1"/>
  <c r="J257" i="3" l="1"/>
  <c r="I257" i="3"/>
  <c r="H257" i="3"/>
  <c r="J222" i="3"/>
  <c r="I222" i="3"/>
  <c r="H222" i="3"/>
  <c r="J207" i="3"/>
  <c r="I207" i="3"/>
  <c r="H207" i="3"/>
  <c r="H178" i="3"/>
  <c r="J178" i="3"/>
  <c r="J173" i="3" s="1"/>
  <c r="I178" i="3"/>
  <c r="I173" i="3" s="1"/>
  <c r="H322" i="3" l="1"/>
  <c r="H304" i="3"/>
  <c r="H286" i="3"/>
  <c r="H276" i="3"/>
  <c r="H244" i="3"/>
  <c r="H203" i="3"/>
  <c r="H193" i="3"/>
  <c r="H192" i="3" s="1"/>
  <c r="H187" i="3"/>
  <c r="H186" i="3" s="1"/>
  <c r="H183" i="3"/>
  <c r="H160" i="3"/>
  <c r="H149" i="3"/>
  <c r="H148" i="3" s="1"/>
  <c r="H141" i="3"/>
  <c r="H140" i="3" s="1"/>
  <c r="H132" i="3"/>
  <c r="H122" i="3"/>
  <c r="H120" i="3"/>
  <c r="H111" i="3"/>
  <c r="H102" i="3"/>
  <c r="H93" i="3"/>
  <c r="H83" i="3"/>
  <c r="H52" i="3"/>
  <c r="H21" i="3"/>
  <c r="H269" i="3"/>
  <c r="H263" i="3"/>
  <c r="H233" i="3"/>
  <c r="H228" i="3"/>
  <c r="M270" i="3" s="1"/>
  <c r="H45" i="3"/>
  <c r="H28" i="3"/>
  <c r="H147" i="3" l="1"/>
  <c r="M179" i="3"/>
  <c r="M176" i="3"/>
  <c r="H199" i="3"/>
  <c r="H198" i="3" s="1"/>
  <c r="H101" i="3"/>
  <c r="H100" i="3" s="1"/>
  <c r="H20" i="3"/>
  <c r="N471" i="1"/>
  <c r="M471" i="1"/>
  <c r="L471" i="1"/>
  <c r="N466" i="1"/>
  <c r="M466" i="1"/>
  <c r="L466" i="1"/>
  <c r="O466" i="1" l="1"/>
  <c r="O471" i="1"/>
  <c r="N281" i="1"/>
  <c r="M281" i="1"/>
  <c r="L281" i="1"/>
  <c r="J269" i="3"/>
  <c r="I269" i="3"/>
  <c r="K272" i="3"/>
  <c r="O281" i="1" l="1"/>
  <c r="N211" i="3"/>
  <c r="K257" i="3" l="1"/>
  <c r="K204" i="3"/>
  <c r="K202" i="3"/>
  <c r="K201" i="3"/>
  <c r="K200" i="3"/>
  <c r="K222" i="3"/>
  <c r="K206" i="3"/>
  <c r="K207" i="3"/>
  <c r="N918" i="1" l="1"/>
  <c r="M918" i="1"/>
  <c r="L918" i="1"/>
  <c r="O918" i="1" l="1"/>
  <c r="L944" i="1"/>
  <c r="F20" i="9"/>
  <c r="G20" i="9" l="1"/>
  <c r="F24" i="9"/>
  <c r="K20" i="9"/>
  <c r="N267" i="1"/>
  <c r="M267" i="1"/>
  <c r="L267" i="1"/>
  <c r="N266" i="1"/>
  <c r="M266" i="1"/>
  <c r="L266" i="1"/>
  <c r="N265" i="1"/>
  <c r="M265" i="1"/>
  <c r="L265" i="1"/>
  <c r="N945" i="1"/>
  <c r="M945" i="1"/>
  <c r="L945" i="1"/>
  <c r="N944" i="1"/>
  <c r="M944" i="1"/>
  <c r="N943" i="1"/>
  <c r="M943" i="1"/>
  <c r="L943" i="1"/>
  <c r="N942" i="1"/>
  <c r="M942" i="1"/>
  <c r="L942" i="1"/>
  <c r="N941" i="1"/>
  <c r="M941" i="1"/>
  <c r="L941" i="1"/>
  <c r="N940" i="1"/>
  <c r="M940" i="1"/>
  <c r="L940" i="1"/>
  <c r="N939" i="1"/>
  <c r="M939" i="1"/>
  <c r="L939" i="1"/>
  <c r="N935" i="1"/>
  <c r="M935" i="1"/>
  <c r="L935" i="1"/>
  <c r="N934" i="1"/>
  <c r="M934" i="1"/>
  <c r="L934" i="1"/>
  <c r="N932" i="1"/>
  <c r="M932" i="1"/>
  <c r="L932" i="1"/>
  <c r="N931" i="1"/>
  <c r="M931" i="1"/>
  <c r="L931" i="1"/>
  <c r="N930" i="1"/>
  <c r="M930" i="1"/>
  <c r="L930" i="1"/>
  <c r="N928" i="1"/>
  <c r="M928" i="1"/>
  <c r="L928" i="1"/>
  <c r="N927" i="1"/>
  <c r="M927" i="1"/>
  <c r="L927" i="1"/>
  <c r="N926" i="1"/>
  <c r="M926" i="1"/>
  <c r="L926" i="1"/>
  <c r="N925" i="1"/>
  <c r="M925" i="1"/>
  <c r="L925" i="1"/>
  <c r="N924" i="1"/>
  <c r="M924" i="1"/>
  <c r="L924" i="1"/>
  <c r="N923" i="1"/>
  <c r="M923" i="1"/>
  <c r="L923" i="1"/>
  <c r="N922" i="1"/>
  <c r="M922" i="1"/>
  <c r="L922" i="1"/>
  <c r="N921" i="1"/>
  <c r="M921" i="1"/>
  <c r="L921" i="1"/>
  <c r="N920" i="1"/>
  <c r="M920" i="1"/>
  <c r="L920" i="1"/>
  <c r="N919" i="1"/>
  <c r="M919" i="1"/>
  <c r="L919" i="1"/>
  <c r="N917" i="1"/>
  <c r="M917" i="1"/>
  <c r="L917" i="1"/>
  <c r="N916" i="1"/>
  <c r="M916" i="1"/>
  <c r="L916" i="1"/>
  <c r="N915" i="1"/>
  <c r="M915" i="1"/>
  <c r="L915" i="1"/>
  <c r="N913" i="1"/>
  <c r="M913" i="1"/>
  <c r="L913" i="1"/>
  <c r="N912" i="1"/>
  <c r="M912" i="1"/>
  <c r="L912" i="1"/>
  <c r="N911" i="1"/>
  <c r="M911" i="1"/>
  <c r="L911" i="1"/>
  <c r="N910" i="1"/>
  <c r="M910" i="1"/>
  <c r="L910" i="1"/>
  <c r="N909" i="1"/>
  <c r="M909" i="1"/>
  <c r="L909" i="1"/>
  <c r="N908" i="1"/>
  <c r="M908" i="1"/>
  <c r="L908" i="1"/>
  <c r="N907" i="1"/>
  <c r="M907" i="1"/>
  <c r="L907" i="1"/>
  <c r="N906" i="1"/>
  <c r="M906" i="1"/>
  <c r="L906" i="1"/>
  <c r="N905" i="1"/>
  <c r="M905" i="1"/>
  <c r="L905" i="1"/>
  <c r="N900" i="1"/>
  <c r="M900" i="1"/>
  <c r="L900" i="1"/>
  <c r="N898" i="1"/>
  <c r="M898" i="1"/>
  <c r="L898" i="1"/>
  <c r="N897" i="1"/>
  <c r="M897" i="1"/>
  <c r="L897" i="1"/>
  <c r="N895" i="1"/>
  <c r="M895" i="1"/>
  <c r="L895" i="1"/>
  <c r="N894" i="1"/>
  <c r="M894" i="1"/>
  <c r="L894" i="1"/>
  <c r="N893" i="1"/>
  <c r="M893" i="1"/>
  <c r="L893" i="1"/>
  <c r="N891" i="1"/>
  <c r="M891" i="1"/>
  <c r="L891" i="1"/>
  <c r="N890" i="1"/>
  <c r="M890" i="1"/>
  <c r="L890" i="1"/>
  <c r="N888" i="1"/>
  <c r="M888" i="1"/>
  <c r="L888" i="1"/>
  <c r="N887" i="1"/>
  <c r="M887" i="1"/>
  <c r="L887" i="1"/>
  <c r="N885" i="1"/>
  <c r="M885" i="1"/>
  <c r="L885" i="1"/>
  <c r="N884" i="1"/>
  <c r="M884" i="1"/>
  <c r="L884" i="1"/>
  <c r="N882" i="1"/>
  <c r="M882" i="1"/>
  <c r="L882" i="1"/>
  <c r="N880" i="1"/>
  <c r="M880" i="1"/>
  <c r="L880" i="1"/>
  <c r="N879" i="1"/>
  <c r="M879" i="1"/>
  <c r="L879" i="1"/>
  <c r="N878" i="1"/>
  <c r="M878" i="1"/>
  <c r="L878" i="1"/>
  <c r="N874" i="1"/>
  <c r="M874" i="1"/>
  <c r="L874" i="1"/>
  <c r="N873" i="1"/>
  <c r="M873" i="1"/>
  <c r="L873" i="1"/>
  <c r="N868" i="1"/>
  <c r="M868" i="1"/>
  <c r="L868" i="1"/>
  <c r="N865" i="1"/>
  <c r="M865" i="1"/>
  <c r="L865" i="1"/>
  <c r="N864" i="1"/>
  <c r="M864" i="1"/>
  <c r="L864" i="1"/>
  <c r="N863" i="1"/>
  <c r="M863" i="1"/>
  <c r="L863" i="1"/>
  <c r="N862" i="1"/>
  <c r="M862" i="1"/>
  <c r="L862" i="1"/>
  <c r="N861" i="1"/>
  <c r="M861" i="1"/>
  <c r="L861" i="1"/>
  <c r="N860" i="1"/>
  <c r="M860" i="1"/>
  <c r="L860" i="1"/>
  <c r="N859" i="1"/>
  <c r="M859" i="1"/>
  <c r="L859" i="1"/>
  <c r="N858" i="1"/>
  <c r="M858" i="1"/>
  <c r="L858" i="1"/>
  <c r="N857" i="1"/>
  <c r="M857" i="1"/>
  <c r="L857" i="1"/>
  <c r="N856" i="1"/>
  <c r="M856" i="1"/>
  <c r="L856" i="1"/>
  <c r="N855" i="1"/>
  <c r="M855" i="1"/>
  <c r="L855" i="1"/>
  <c r="N854" i="1"/>
  <c r="M854" i="1"/>
  <c r="L854" i="1"/>
  <c r="N853" i="1"/>
  <c r="M853" i="1"/>
  <c r="L853" i="1"/>
  <c r="N852" i="1"/>
  <c r="M852" i="1"/>
  <c r="L852" i="1"/>
  <c r="N851" i="1"/>
  <c r="M851" i="1"/>
  <c r="L851" i="1"/>
  <c r="N850" i="1"/>
  <c r="M850" i="1"/>
  <c r="L850" i="1"/>
  <c r="N849" i="1"/>
  <c r="M849" i="1"/>
  <c r="L849" i="1"/>
  <c r="N848" i="1"/>
  <c r="M848" i="1"/>
  <c r="L848" i="1"/>
  <c r="N847" i="1"/>
  <c r="M847" i="1"/>
  <c r="L847" i="1"/>
  <c r="N846" i="1"/>
  <c r="M846" i="1"/>
  <c r="L846" i="1"/>
  <c r="N845" i="1"/>
  <c r="M845" i="1"/>
  <c r="L845" i="1"/>
  <c r="N844" i="1"/>
  <c r="M844" i="1"/>
  <c r="L844" i="1"/>
  <c r="N843" i="1"/>
  <c r="M843" i="1"/>
  <c r="L843" i="1"/>
  <c r="N842" i="1"/>
  <c r="M842" i="1"/>
  <c r="L842" i="1"/>
  <c r="N841" i="1"/>
  <c r="M841" i="1"/>
  <c r="L841" i="1"/>
  <c r="N840" i="1"/>
  <c r="M840" i="1"/>
  <c r="L840" i="1"/>
  <c r="N838" i="1"/>
  <c r="M838" i="1"/>
  <c r="L838" i="1"/>
  <c r="N837" i="1"/>
  <c r="M837" i="1"/>
  <c r="L837" i="1"/>
  <c r="N836" i="1"/>
  <c r="M836" i="1"/>
  <c r="L836" i="1"/>
  <c r="N832" i="1"/>
  <c r="M832" i="1"/>
  <c r="L832" i="1"/>
  <c r="N831" i="1"/>
  <c r="M831" i="1"/>
  <c r="L831" i="1"/>
  <c r="N830" i="1"/>
  <c r="M830" i="1"/>
  <c r="L830" i="1"/>
  <c r="N829" i="1"/>
  <c r="M829" i="1"/>
  <c r="L829" i="1"/>
  <c r="N828" i="1"/>
  <c r="M828" i="1"/>
  <c r="L828" i="1"/>
  <c r="N827" i="1"/>
  <c r="M827" i="1"/>
  <c r="L827" i="1"/>
  <c r="N825" i="1"/>
  <c r="M825" i="1"/>
  <c r="L825" i="1"/>
  <c r="N824" i="1"/>
  <c r="M824" i="1"/>
  <c r="L824" i="1"/>
  <c r="N823" i="1"/>
  <c r="M823" i="1"/>
  <c r="L823" i="1"/>
  <c r="N822" i="1"/>
  <c r="M822" i="1"/>
  <c r="L822" i="1"/>
  <c r="N821" i="1"/>
  <c r="M821" i="1"/>
  <c r="L821" i="1"/>
  <c r="N819" i="1"/>
  <c r="M819" i="1"/>
  <c r="L819" i="1"/>
  <c r="N818" i="1"/>
  <c r="M818" i="1"/>
  <c r="L818" i="1"/>
  <c r="N817" i="1"/>
  <c r="M817" i="1"/>
  <c r="L817" i="1"/>
  <c r="N816" i="1"/>
  <c r="M816" i="1"/>
  <c r="L816" i="1"/>
  <c r="N815" i="1"/>
  <c r="M815" i="1"/>
  <c r="L815" i="1"/>
  <c r="N814" i="1"/>
  <c r="M814" i="1"/>
  <c r="L814" i="1"/>
  <c r="N812" i="1"/>
  <c r="M812" i="1"/>
  <c r="L812" i="1"/>
  <c r="N811" i="1"/>
  <c r="M811" i="1"/>
  <c r="L811" i="1"/>
  <c r="N810" i="1"/>
  <c r="M810" i="1"/>
  <c r="L810" i="1"/>
  <c r="N809" i="1"/>
  <c r="M809" i="1"/>
  <c r="L809" i="1"/>
  <c r="N807" i="1"/>
  <c r="M807" i="1"/>
  <c r="L807" i="1"/>
  <c r="N806" i="1"/>
  <c r="M806" i="1"/>
  <c r="L806" i="1"/>
  <c r="N805" i="1"/>
  <c r="M805" i="1"/>
  <c r="L805" i="1"/>
  <c r="N804" i="1"/>
  <c r="M804" i="1"/>
  <c r="L804" i="1"/>
  <c r="N803" i="1"/>
  <c r="M803" i="1"/>
  <c r="L803" i="1"/>
  <c r="N802" i="1"/>
  <c r="M802" i="1"/>
  <c r="L802" i="1"/>
  <c r="N801" i="1"/>
  <c r="M801" i="1"/>
  <c r="L801" i="1"/>
  <c r="N800" i="1"/>
  <c r="M800" i="1"/>
  <c r="L800" i="1"/>
  <c r="N799" i="1"/>
  <c r="M799" i="1"/>
  <c r="L799" i="1"/>
  <c r="N797" i="1"/>
  <c r="M797" i="1"/>
  <c r="L797" i="1"/>
  <c r="N796" i="1"/>
  <c r="M796" i="1"/>
  <c r="L796" i="1"/>
  <c r="N795" i="1"/>
  <c r="M795" i="1"/>
  <c r="L795" i="1"/>
  <c r="N794" i="1"/>
  <c r="M794" i="1"/>
  <c r="L794" i="1"/>
  <c r="N793" i="1"/>
  <c r="M793" i="1"/>
  <c r="L793" i="1"/>
  <c r="N792" i="1"/>
  <c r="M792" i="1"/>
  <c r="L792" i="1"/>
  <c r="N791" i="1"/>
  <c r="M791" i="1"/>
  <c r="L791" i="1"/>
  <c r="N790" i="1"/>
  <c r="M790" i="1"/>
  <c r="L790" i="1"/>
  <c r="N789" i="1"/>
  <c r="M789" i="1"/>
  <c r="L789" i="1"/>
  <c r="N785" i="1"/>
  <c r="M785" i="1"/>
  <c r="L785" i="1"/>
  <c r="N784" i="1"/>
  <c r="M784" i="1"/>
  <c r="L784" i="1"/>
  <c r="N783" i="1"/>
  <c r="M783" i="1"/>
  <c r="L783" i="1"/>
  <c r="N782" i="1"/>
  <c r="M782" i="1"/>
  <c r="L782" i="1"/>
  <c r="N781" i="1"/>
  <c r="M781" i="1"/>
  <c r="L781" i="1"/>
  <c r="N780" i="1"/>
  <c r="M780" i="1"/>
  <c r="L780" i="1"/>
  <c r="N778" i="1"/>
  <c r="M778" i="1"/>
  <c r="L778" i="1"/>
  <c r="N777" i="1"/>
  <c r="M777" i="1"/>
  <c r="L777" i="1"/>
  <c r="N776" i="1"/>
  <c r="M776" i="1"/>
  <c r="L776" i="1"/>
  <c r="N775" i="1"/>
  <c r="M775" i="1"/>
  <c r="L775" i="1"/>
  <c r="N774" i="1"/>
  <c r="M774" i="1"/>
  <c r="L774" i="1"/>
  <c r="N773" i="1"/>
  <c r="M773" i="1"/>
  <c r="L773" i="1"/>
  <c r="N770" i="1"/>
  <c r="M770" i="1"/>
  <c r="L770" i="1"/>
  <c r="N769" i="1"/>
  <c r="M769" i="1"/>
  <c r="L769" i="1"/>
  <c r="N768" i="1"/>
  <c r="M768" i="1"/>
  <c r="L768" i="1"/>
  <c r="N767" i="1"/>
  <c r="M767" i="1"/>
  <c r="L767" i="1"/>
  <c r="N766" i="1"/>
  <c r="M766" i="1"/>
  <c r="L766" i="1"/>
  <c r="N765" i="1"/>
  <c r="M765" i="1"/>
  <c r="L765" i="1"/>
  <c r="N764" i="1"/>
  <c r="M764" i="1"/>
  <c r="L764" i="1"/>
  <c r="N763" i="1"/>
  <c r="M763" i="1"/>
  <c r="L763" i="1"/>
  <c r="N762" i="1"/>
  <c r="M762" i="1"/>
  <c r="L762" i="1"/>
  <c r="N761" i="1"/>
  <c r="M761" i="1"/>
  <c r="L761" i="1"/>
  <c r="N753" i="1"/>
  <c r="M753" i="1"/>
  <c r="L753" i="1"/>
  <c r="N752" i="1"/>
  <c r="M752" i="1"/>
  <c r="L752" i="1"/>
  <c r="N750" i="1"/>
  <c r="M750" i="1"/>
  <c r="L750" i="1"/>
  <c r="N749" i="1"/>
  <c r="M749" i="1"/>
  <c r="L749" i="1"/>
  <c r="N747" i="1"/>
  <c r="M747" i="1"/>
  <c r="L747" i="1"/>
  <c r="N746" i="1"/>
  <c r="M746" i="1"/>
  <c r="L746" i="1"/>
  <c r="N744" i="1"/>
  <c r="M744" i="1"/>
  <c r="L744" i="1"/>
  <c r="N743" i="1"/>
  <c r="M743" i="1"/>
  <c r="L743" i="1"/>
  <c r="N740" i="1"/>
  <c r="M740" i="1"/>
  <c r="L740" i="1"/>
  <c r="N739" i="1"/>
  <c r="M739" i="1"/>
  <c r="L739" i="1"/>
  <c r="N738" i="1"/>
  <c r="M738" i="1"/>
  <c r="L738" i="1"/>
  <c r="N737" i="1"/>
  <c r="M737" i="1"/>
  <c r="L737" i="1"/>
  <c r="N736" i="1"/>
  <c r="M736" i="1"/>
  <c r="L736" i="1"/>
  <c r="N735" i="1"/>
  <c r="M735" i="1"/>
  <c r="L735" i="1"/>
  <c r="N734" i="1"/>
  <c r="M734" i="1"/>
  <c r="L734" i="1"/>
  <c r="N733" i="1"/>
  <c r="M733" i="1"/>
  <c r="L733" i="1"/>
  <c r="N732" i="1"/>
  <c r="M732" i="1"/>
  <c r="L732" i="1"/>
  <c r="N730" i="1"/>
  <c r="M730" i="1"/>
  <c r="L730" i="1"/>
  <c r="N729" i="1"/>
  <c r="M729" i="1"/>
  <c r="L729" i="1"/>
  <c r="N728" i="1"/>
  <c r="M728" i="1"/>
  <c r="L728" i="1"/>
  <c r="N727" i="1"/>
  <c r="M727" i="1"/>
  <c r="L727" i="1"/>
  <c r="N726" i="1"/>
  <c r="M726" i="1"/>
  <c r="L726" i="1"/>
  <c r="N725" i="1"/>
  <c r="M725" i="1"/>
  <c r="L725" i="1"/>
  <c r="N724" i="1"/>
  <c r="M724" i="1"/>
  <c r="L724" i="1"/>
  <c r="N723" i="1"/>
  <c r="M723" i="1"/>
  <c r="L723" i="1"/>
  <c r="N722" i="1"/>
  <c r="M722" i="1"/>
  <c r="L722" i="1"/>
  <c r="N720" i="1"/>
  <c r="M720" i="1"/>
  <c r="L720" i="1"/>
  <c r="N719" i="1"/>
  <c r="M719" i="1"/>
  <c r="L719" i="1"/>
  <c r="N718" i="1"/>
  <c r="M718" i="1"/>
  <c r="L718" i="1"/>
  <c r="N716" i="1"/>
  <c r="M716" i="1"/>
  <c r="L716" i="1"/>
  <c r="N715" i="1"/>
  <c r="M715" i="1"/>
  <c r="L715" i="1"/>
  <c r="N714" i="1"/>
  <c r="M714" i="1"/>
  <c r="L714" i="1"/>
  <c r="N713" i="1"/>
  <c r="M713" i="1"/>
  <c r="L713" i="1"/>
  <c r="N712" i="1"/>
  <c r="M712" i="1"/>
  <c r="L712" i="1"/>
  <c r="N711" i="1"/>
  <c r="M711" i="1"/>
  <c r="L711" i="1"/>
  <c r="N710" i="1"/>
  <c r="M710" i="1"/>
  <c r="L710" i="1"/>
  <c r="N709" i="1"/>
  <c r="M709" i="1"/>
  <c r="L709" i="1"/>
  <c r="N708" i="1"/>
  <c r="M708" i="1"/>
  <c r="L708" i="1"/>
  <c r="N706" i="1"/>
  <c r="M706" i="1"/>
  <c r="L706" i="1"/>
  <c r="N705" i="1"/>
  <c r="M705" i="1"/>
  <c r="L705" i="1"/>
  <c r="N704" i="1"/>
  <c r="M704" i="1"/>
  <c r="L704" i="1"/>
  <c r="N703" i="1"/>
  <c r="M703" i="1"/>
  <c r="L703" i="1"/>
  <c r="N702" i="1"/>
  <c r="M702" i="1"/>
  <c r="L702" i="1"/>
  <c r="N701" i="1"/>
  <c r="M701" i="1"/>
  <c r="L701" i="1"/>
  <c r="N700" i="1"/>
  <c r="M700" i="1"/>
  <c r="L700" i="1"/>
  <c r="N699" i="1"/>
  <c r="M699" i="1"/>
  <c r="L699" i="1"/>
  <c r="N698" i="1"/>
  <c r="M698" i="1"/>
  <c r="L698" i="1"/>
  <c r="N697" i="1"/>
  <c r="M697" i="1"/>
  <c r="L697" i="1"/>
  <c r="N693" i="1"/>
  <c r="M693" i="1"/>
  <c r="L693" i="1"/>
  <c r="N692" i="1"/>
  <c r="M692" i="1"/>
  <c r="L692" i="1"/>
  <c r="N691" i="1"/>
  <c r="M691" i="1"/>
  <c r="L691" i="1"/>
  <c r="N690" i="1"/>
  <c r="M690" i="1"/>
  <c r="L690" i="1"/>
  <c r="N688" i="1"/>
  <c r="M688" i="1"/>
  <c r="L688" i="1"/>
  <c r="N687" i="1"/>
  <c r="M687" i="1"/>
  <c r="L687" i="1"/>
  <c r="N686" i="1"/>
  <c r="M686" i="1"/>
  <c r="L686" i="1"/>
  <c r="N685" i="1"/>
  <c r="M685" i="1"/>
  <c r="L685" i="1"/>
  <c r="N682" i="1"/>
  <c r="M682" i="1"/>
  <c r="L682" i="1"/>
  <c r="N681" i="1"/>
  <c r="M681" i="1"/>
  <c r="L681" i="1"/>
  <c r="N680" i="1"/>
  <c r="M680" i="1"/>
  <c r="L680" i="1"/>
  <c r="N679" i="1"/>
  <c r="M679" i="1"/>
  <c r="L679" i="1"/>
  <c r="N678" i="1"/>
  <c r="M678" i="1"/>
  <c r="L678" i="1"/>
  <c r="N677" i="1"/>
  <c r="M677" i="1"/>
  <c r="L677" i="1"/>
  <c r="N676" i="1"/>
  <c r="M676" i="1"/>
  <c r="L676" i="1"/>
  <c r="N675" i="1"/>
  <c r="M675" i="1"/>
  <c r="L675" i="1"/>
  <c r="N674" i="1"/>
  <c r="M674" i="1"/>
  <c r="L674" i="1"/>
  <c r="N673" i="1"/>
  <c r="M673" i="1"/>
  <c r="L673" i="1"/>
  <c r="N667" i="1"/>
  <c r="M667" i="1"/>
  <c r="L667" i="1"/>
  <c r="N664" i="1"/>
  <c r="M664" i="1"/>
  <c r="L664" i="1"/>
  <c r="N663" i="1"/>
  <c r="M663" i="1"/>
  <c r="L663" i="1"/>
  <c r="N662" i="1"/>
  <c r="M662" i="1"/>
  <c r="L662" i="1"/>
  <c r="N661" i="1"/>
  <c r="M661" i="1"/>
  <c r="L661" i="1"/>
  <c r="N660" i="1"/>
  <c r="M660" i="1"/>
  <c r="L660" i="1"/>
  <c r="N659" i="1"/>
  <c r="M659" i="1"/>
  <c r="L659" i="1"/>
  <c r="N658" i="1"/>
  <c r="M658" i="1"/>
  <c r="L658" i="1"/>
  <c r="N657" i="1"/>
  <c r="M657" i="1"/>
  <c r="L657" i="1"/>
  <c r="N656" i="1"/>
  <c r="M656" i="1"/>
  <c r="L656" i="1"/>
  <c r="N654" i="1"/>
  <c r="M654" i="1"/>
  <c r="L654" i="1"/>
  <c r="N652" i="1"/>
  <c r="M652" i="1"/>
  <c r="L652" i="1"/>
  <c r="N651" i="1"/>
  <c r="M651" i="1"/>
  <c r="L651" i="1"/>
  <c r="N650" i="1"/>
  <c r="M650" i="1"/>
  <c r="L650" i="1"/>
  <c r="N649" i="1"/>
  <c r="M649" i="1"/>
  <c r="L649" i="1"/>
  <c r="N648" i="1"/>
  <c r="M648" i="1"/>
  <c r="L648" i="1"/>
  <c r="N647" i="1"/>
  <c r="M647" i="1"/>
  <c r="L647" i="1"/>
  <c r="N646" i="1"/>
  <c r="M646" i="1"/>
  <c r="L646" i="1"/>
  <c r="N645" i="1"/>
  <c r="M645" i="1"/>
  <c r="L645" i="1"/>
  <c r="N644" i="1"/>
  <c r="M644" i="1"/>
  <c r="L644" i="1"/>
  <c r="N643" i="1"/>
  <c r="M643" i="1"/>
  <c r="L643" i="1"/>
  <c r="N642" i="1"/>
  <c r="M642" i="1"/>
  <c r="L642" i="1"/>
  <c r="N641" i="1"/>
  <c r="M641" i="1"/>
  <c r="L641" i="1"/>
  <c r="N638" i="1"/>
  <c r="M638" i="1"/>
  <c r="L638" i="1"/>
  <c r="N637" i="1"/>
  <c r="M637" i="1"/>
  <c r="L637" i="1"/>
  <c r="N636" i="1"/>
  <c r="M636" i="1"/>
  <c r="L636" i="1"/>
  <c r="N635" i="1"/>
  <c r="M635" i="1"/>
  <c r="L635" i="1"/>
  <c r="N634" i="1"/>
  <c r="M634" i="1"/>
  <c r="L634" i="1"/>
  <c r="N632" i="1"/>
  <c r="M632" i="1"/>
  <c r="L632" i="1"/>
  <c r="N631" i="1"/>
  <c r="M631" i="1"/>
  <c r="L631" i="1"/>
  <c r="N630" i="1"/>
  <c r="M630" i="1"/>
  <c r="L630" i="1"/>
  <c r="N629" i="1"/>
  <c r="M629" i="1"/>
  <c r="L629" i="1"/>
  <c r="N628" i="1"/>
  <c r="M628" i="1"/>
  <c r="L628" i="1"/>
  <c r="N627" i="1"/>
  <c r="M627" i="1"/>
  <c r="L627" i="1"/>
  <c r="N625" i="1"/>
  <c r="M625" i="1"/>
  <c r="L625" i="1"/>
  <c r="N624" i="1"/>
  <c r="M624" i="1"/>
  <c r="L624" i="1"/>
  <c r="N623" i="1"/>
  <c r="M623" i="1"/>
  <c r="L623" i="1"/>
  <c r="N622" i="1"/>
  <c r="M622" i="1"/>
  <c r="L622" i="1"/>
  <c r="N621" i="1"/>
  <c r="M621" i="1"/>
  <c r="L621" i="1"/>
  <c r="N620" i="1"/>
  <c r="M620" i="1"/>
  <c r="L620" i="1"/>
  <c r="N619" i="1"/>
  <c r="M619" i="1"/>
  <c r="L619" i="1"/>
  <c r="N618" i="1"/>
  <c r="M618" i="1"/>
  <c r="L618" i="1"/>
  <c r="N617" i="1"/>
  <c r="M617" i="1"/>
  <c r="L617" i="1"/>
  <c r="N615" i="1"/>
  <c r="M615" i="1"/>
  <c r="L615" i="1"/>
  <c r="N613" i="1"/>
  <c r="M613" i="1"/>
  <c r="L613" i="1"/>
  <c r="N612" i="1"/>
  <c r="M612" i="1"/>
  <c r="L612" i="1"/>
  <c r="N611" i="1"/>
  <c r="M611" i="1"/>
  <c r="L611" i="1"/>
  <c r="N610" i="1"/>
  <c r="M610" i="1"/>
  <c r="L610" i="1"/>
  <c r="N609" i="1"/>
  <c r="M609" i="1"/>
  <c r="L609" i="1"/>
  <c r="N608" i="1"/>
  <c r="M608" i="1"/>
  <c r="L608" i="1"/>
  <c r="N607" i="1"/>
  <c r="M607" i="1"/>
  <c r="L607" i="1"/>
  <c r="N606" i="1"/>
  <c r="M606" i="1"/>
  <c r="L606" i="1"/>
  <c r="N605" i="1"/>
  <c r="M605" i="1"/>
  <c r="L605" i="1"/>
  <c r="N604" i="1"/>
  <c r="M604" i="1"/>
  <c r="L604" i="1"/>
  <c r="N603" i="1"/>
  <c r="M603" i="1"/>
  <c r="L603" i="1"/>
  <c r="N602" i="1"/>
  <c r="M602" i="1"/>
  <c r="L602" i="1"/>
  <c r="N600" i="1"/>
  <c r="M600" i="1"/>
  <c r="L600" i="1"/>
  <c r="N599" i="1"/>
  <c r="M599" i="1"/>
  <c r="L599" i="1"/>
  <c r="N598" i="1"/>
  <c r="M598" i="1"/>
  <c r="L598" i="1"/>
  <c r="N597" i="1"/>
  <c r="M597" i="1"/>
  <c r="L597" i="1"/>
  <c r="N595" i="1"/>
  <c r="M595" i="1"/>
  <c r="L595" i="1"/>
  <c r="N594" i="1"/>
  <c r="M594" i="1"/>
  <c r="L594" i="1"/>
  <c r="N593" i="1"/>
  <c r="M593" i="1"/>
  <c r="L593" i="1"/>
  <c r="N585" i="1"/>
  <c r="M585" i="1"/>
  <c r="L585" i="1"/>
  <c r="N584" i="1"/>
  <c r="M584" i="1"/>
  <c r="L584" i="1"/>
  <c r="N583" i="1"/>
  <c r="M583" i="1"/>
  <c r="L583" i="1"/>
  <c r="N582" i="1"/>
  <c r="M582" i="1"/>
  <c r="L582" i="1"/>
  <c r="N581" i="1"/>
  <c r="M581" i="1"/>
  <c r="L581" i="1"/>
  <c r="N580" i="1"/>
  <c r="M580" i="1"/>
  <c r="L580" i="1"/>
  <c r="N579" i="1"/>
  <c r="M579" i="1"/>
  <c r="L579" i="1"/>
  <c r="N578" i="1"/>
  <c r="M578" i="1"/>
  <c r="L578" i="1"/>
  <c r="N577" i="1"/>
  <c r="M577" i="1"/>
  <c r="L577" i="1"/>
  <c r="N576" i="1"/>
  <c r="M576" i="1"/>
  <c r="L576" i="1"/>
  <c r="N565" i="1"/>
  <c r="M565" i="1"/>
  <c r="L565" i="1"/>
  <c r="N563" i="1"/>
  <c r="M563" i="1"/>
  <c r="L563" i="1"/>
  <c r="N562" i="1"/>
  <c r="M562" i="1"/>
  <c r="L562" i="1"/>
  <c r="N561" i="1"/>
  <c r="M561" i="1"/>
  <c r="L561" i="1"/>
  <c r="N560" i="1"/>
  <c r="M560" i="1"/>
  <c r="L560" i="1"/>
  <c r="N559" i="1"/>
  <c r="M559" i="1"/>
  <c r="L559" i="1"/>
  <c r="N558" i="1"/>
  <c r="M558" i="1"/>
  <c r="L558" i="1"/>
  <c r="N557" i="1"/>
  <c r="M557" i="1"/>
  <c r="L557" i="1"/>
  <c r="N556" i="1"/>
  <c r="M556" i="1"/>
  <c r="L556" i="1"/>
  <c r="N555" i="1"/>
  <c r="M555" i="1"/>
  <c r="L555" i="1"/>
  <c r="N554" i="1"/>
  <c r="M554" i="1"/>
  <c r="L554" i="1"/>
  <c r="N553" i="1"/>
  <c r="M553" i="1"/>
  <c r="L553" i="1"/>
  <c r="N541" i="1"/>
  <c r="M541" i="1"/>
  <c r="L541" i="1"/>
  <c r="N539" i="1"/>
  <c r="M539" i="1"/>
  <c r="L539" i="1"/>
  <c r="N538" i="1"/>
  <c r="M538" i="1"/>
  <c r="L538" i="1"/>
  <c r="N537" i="1"/>
  <c r="M537" i="1"/>
  <c r="L537" i="1"/>
  <c r="N536" i="1"/>
  <c r="M536" i="1"/>
  <c r="L536" i="1"/>
  <c r="N535" i="1"/>
  <c r="M535" i="1"/>
  <c r="L535" i="1"/>
  <c r="N534" i="1"/>
  <c r="M534" i="1"/>
  <c r="L534" i="1"/>
  <c r="N533" i="1"/>
  <c r="M533" i="1"/>
  <c r="L533" i="1"/>
  <c r="N532" i="1"/>
  <c r="M532" i="1"/>
  <c r="L532" i="1"/>
  <c r="N531" i="1"/>
  <c r="M531" i="1"/>
  <c r="L531" i="1"/>
  <c r="N530" i="1"/>
  <c r="M530" i="1"/>
  <c r="L530" i="1"/>
  <c r="N529" i="1"/>
  <c r="M529" i="1"/>
  <c r="L529" i="1"/>
  <c r="N521" i="1"/>
  <c r="M521" i="1"/>
  <c r="L521" i="1"/>
  <c r="N520" i="1"/>
  <c r="M520" i="1"/>
  <c r="L520" i="1"/>
  <c r="N519" i="1"/>
  <c r="M519" i="1"/>
  <c r="L519" i="1"/>
  <c r="N518" i="1"/>
  <c r="M518" i="1"/>
  <c r="L518" i="1"/>
  <c r="N517" i="1"/>
  <c r="M517" i="1"/>
  <c r="L517" i="1"/>
  <c r="N516" i="1"/>
  <c r="M516" i="1"/>
  <c r="L516" i="1"/>
  <c r="N515" i="1"/>
  <c r="M515" i="1"/>
  <c r="L515" i="1"/>
  <c r="N514" i="1"/>
  <c r="M514" i="1"/>
  <c r="L514" i="1"/>
  <c r="N513" i="1"/>
  <c r="M513" i="1"/>
  <c r="L513" i="1"/>
  <c r="N512" i="1"/>
  <c r="M512" i="1"/>
  <c r="L512" i="1"/>
  <c r="N511" i="1"/>
  <c r="M511" i="1"/>
  <c r="L511" i="1"/>
  <c r="N510" i="1"/>
  <c r="M510" i="1"/>
  <c r="L510" i="1"/>
  <c r="N509" i="1"/>
  <c r="M509" i="1"/>
  <c r="L509" i="1"/>
  <c r="N507" i="1"/>
  <c r="M507" i="1"/>
  <c r="L507" i="1"/>
  <c r="N506" i="1"/>
  <c r="M506" i="1"/>
  <c r="L506" i="1"/>
  <c r="N505" i="1"/>
  <c r="M505" i="1"/>
  <c r="L505" i="1"/>
  <c r="N504" i="1"/>
  <c r="M504" i="1"/>
  <c r="L504" i="1"/>
  <c r="N503" i="1"/>
  <c r="M503" i="1"/>
  <c r="L503" i="1"/>
  <c r="N495" i="1"/>
  <c r="M495" i="1"/>
  <c r="L495" i="1"/>
  <c r="N494" i="1"/>
  <c r="M494" i="1"/>
  <c r="L494" i="1"/>
  <c r="N493" i="1"/>
  <c r="M493" i="1"/>
  <c r="L493" i="1"/>
  <c r="N492" i="1"/>
  <c r="M492" i="1"/>
  <c r="L492" i="1"/>
  <c r="N491" i="1"/>
  <c r="M491" i="1"/>
  <c r="L491" i="1"/>
  <c r="N490" i="1"/>
  <c r="M490" i="1"/>
  <c r="L490" i="1"/>
  <c r="N488" i="1"/>
  <c r="M488" i="1"/>
  <c r="L488" i="1"/>
  <c r="N487" i="1"/>
  <c r="M487" i="1"/>
  <c r="L487" i="1"/>
  <c r="N486" i="1"/>
  <c r="M486" i="1"/>
  <c r="L486" i="1"/>
  <c r="N485" i="1"/>
  <c r="M485" i="1"/>
  <c r="L485" i="1"/>
  <c r="N483" i="1"/>
  <c r="M483" i="1"/>
  <c r="L483" i="1"/>
  <c r="N482" i="1"/>
  <c r="M482" i="1"/>
  <c r="L482" i="1"/>
  <c r="N481" i="1"/>
  <c r="M481" i="1"/>
  <c r="L481" i="1"/>
  <c r="N479" i="1"/>
  <c r="M479" i="1"/>
  <c r="L479" i="1"/>
  <c r="N477" i="1"/>
  <c r="M477" i="1"/>
  <c r="L477" i="1"/>
  <c r="N476" i="1"/>
  <c r="M476" i="1"/>
  <c r="L476" i="1"/>
  <c r="N475" i="1"/>
  <c r="M475" i="1"/>
  <c r="L475" i="1"/>
  <c r="N474" i="1"/>
  <c r="M474" i="1"/>
  <c r="L474" i="1"/>
  <c r="N470" i="1"/>
  <c r="M470" i="1"/>
  <c r="L470" i="1"/>
  <c r="N468" i="1"/>
  <c r="M468" i="1"/>
  <c r="L468" i="1"/>
  <c r="N465" i="1"/>
  <c r="M465" i="1"/>
  <c r="L465" i="1"/>
  <c r="N462" i="1"/>
  <c r="M462" i="1"/>
  <c r="L462" i="1"/>
  <c r="N461" i="1"/>
  <c r="M461" i="1"/>
  <c r="L461" i="1"/>
  <c r="N460" i="1"/>
  <c r="M460" i="1"/>
  <c r="L460" i="1"/>
  <c r="N453" i="1"/>
  <c r="M453" i="1"/>
  <c r="L453" i="1"/>
  <c r="N451" i="1"/>
  <c r="M451" i="1"/>
  <c r="L451" i="1"/>
  <c r="N450" i="1"/>
  <c r="M450" i="1"/>
  <c r="L450" i="1"/>
  <c r="N449" i="1"/>
  <c r="M449" i="1"/>
  <c r="L449" i="1"/>
  <c r="N448" i="1"/>
  <c r="M448" i="1"/>
  <c r="L448" i="1"/>
  <c r="N447" i="1"/>
  <c r="M447" i="1"/>
  <c r="L447" i="1"/>
  <c r="N446" i="1"/>
  <c r="M446" i="1"/>
  <c r="L446" i="1"/>
  <c r="N445" i="1"/>
  <c r="M445" i="1"/>
  <c r="L445" i="1"/>
  <c r="N444" i="1"/>
  <c r="M444" i="1"/>
  <c r="L444" i="1"/>
  <c r="N443" i="1"/>
  <c r="M443" i="1"/>
  <c r="L443" i="1"/>
  <c r="N441" i="1"/>
  <c r="M441" i="1"/>
  <c r="L441" i="1"/>
  <c r="N440" i="1"/>
  <c r="M440" i="1"/>
  <c r="L440" i="1"/>
  <c r="N439" i="1"/>
  <c r="M439" i="1"/>
  <c r="L439" i="1"/>
  <c r="N438" i="1"/>
  <c r="M438" i="1"/>
  <c r="L438" i="1"/>
  <c r="N437" i="1"/>
  <c r="M437" i="1"/>
  <c r="L437" i="1"/>
  <c r="N436" i="1"/>
  <c r="M436" i="1"/>
  <c r="L436" i="1"/>
  <c r="N435" i="1"/>
  <c r="M435" i="1"/>
  <c r="L435" i="1"/>
  <c r="N434" i="1"/>
  <c r="M434" i="1"/>
  <c r="L434" i="1"/>
  <c r="N433" i="1"/>
  <c r="M433" i="1"/>
  <c r="L433" i="1"/>
  <c r="N432" i="1"/>
  <c r="M432" i="1"/>
  <c r="L432" i="1"/>
  <c r="N430" i="1"/>
  <c r="M430" i="1"/>
  <c r="L430" i="1"/>
  <c r="N429" i="1"/>
  <c r="M429" i="1"/>
  <c r="L429" i="1"/>
  <c r="N428" i="1"/>
  <c r="M428" i="1"/>
  <c r="L428" i="1"/>
  <c r="N427" i="1"/>
  <c r="M427" i="1"/>
  <c r="L427" i="1"/>
  <c r="N426" i="1"/>
  <c r="M426" i="1"/>
  <c r="L426" i="1"/>
  <c r="N425" i="1"/>
  <c r="M425" i="1"/>
  <c r="L425" i="1"/>
  <c r="N423" i="1"/>
  <c r="M423" i="1"/>
  <c r="L423" i="1"/>
  <c r="N422" i="1"/>
  <c r="M422" i="1"/>
  <c r="L422" i="1"/>
  <c r="N421" i="1"/>
  <c r="M421" i="1"/>
  <c r="L421" i="1"/>
  <c r="N420" i="1"/>
  <c r="M420" i="1"/>
  <c r="L420" i="1"/>
  <c r="N418" i="1"/>
  <c r="M418" i="1"/>
  <c r="L418" i="1"/>
  <c r="N417" i="1"/>
  <c r="M417" i="1"/>
  <c r="L417" i="1"/>
  <c r="N416" i="1"/>
  <c r="M416" i="1"/>
  <c r="L416" i="1"/>
  <c r="N415" i="1"/>
  <c r="M415" i="1"/>
  <c r="L415" i="1"/>
  <c r="N414" i="1"/>
  <c r="M414" i="1"/>
  <c r="L414" i="1"/>
  <c r="N413" i="1"/>
  <c r="M413" i="1"/>
  <c r="L413" i="1"/>
  <c r="N412" i="1"/>
  <c r="M412" i="1"/>
  <c r="L412" i="1"/>
  <c r="N411" i="1"/>
  <c r="M411" i="1"/>
  <c r="L411" i="1"/>
  <c r="N410" i="1"/>
  <c r="M410" i="1"/>
  <c r="L410" i="1"/>
  <c r="N409" i="1"/>
  <c r="M409" i="1"/>
  <c r="L409" i="1"/>
  <c r="N408" i="1"/>
  <c r="M408" i="1"/>
  <c r="L408" i="1"/>
  <c r="N406" i="1"/>
  <c r="M406" i="1"/>
  <c r="L406" i="1"/>
  <c r="N405" i="1"/>
  <c r="M405" i="1"/>
  <c r="L405" i="1"/>
  <c r="N404" i="1"/>
  <c r="M404" i="1"/>
  <c r="L404" i="1"/>
  <c r="N403" i="1"/>
  <c r="M403" i="1"/>
  <c r="L403" i="1"/>
  <c r="N402" i="1"/>
  <c r="M402" i="1"/>
  <c r="L402" i="1"/>
  <c r="N401" i="1"/>
  <c r="M401" i="1"/>
  <c r="L401" i="1"/>
  <c r="N400" i="1"/>
  <c r="M400" i="1"/>
  <c r="L400" i="1"/>
  <c r="N399" i="1"/>
  <c r="M399" i="1"/>
  <c r="L399" i="1"/>
  <c r="N398" i="1"/>
  <c r="M398" i="1"/>
  <c r="L398" i="1"/>
  <c r="N397" i="1"/>
  <c r="M397" i="1"/>
  <c r="L397" i="1"/>
  <c r="N396" i="1"/>
  <c r="M396" i="1"/>
  <c r="L396" i="1"/>
  <c r="N393" i="1"/>
  <c r="M393" i="1"/>
  <c r="L393" i="1"/>
  <c r="N392" i="1"/>
  <c r="M392" i="1"/>
  <c r="L392" i="1"/>
  <c r="N391" i="1"/>
  <c r="M391" i="1"/>
  <c r="L391" i="1"/>
  <c r="N390" i="1"/>
  <c r="M390" i="1"/>
  <c r="L390" i="1"/>
  <c r="N389" i="1"/>
  <c r="M389" i="1"/>
  <c r="L389" i="1"/>
  <c r="N387" i="1"/>
  <c r="M387" i="1"/>
  <c r="L387" i="1"/>
  <c r="N386" i="1"/>
  <c r="M386" i="1"/>
  <c r="L386" i="1"/>
  <c r="N385" i="1"/>
  <c r="M385" i="1"/>
  <c r="L385" i="1"/>
  <c r="N384" i="1"/>
  <c r="M384" i="1"/>
  <c r="L384" i="1"/>
  <c r="N383" i="1"/>
  <c r="M383" i="1"/>
  <c r="L383" i="1"/>
  <c r="N382" i="1"/>
  <c r="M382" i="1"/>
  <c r="L382" i="1"/>
  <c r="N381" i="1"/>
  <c r="M381" i="1"/>
  <c r="L381" i="1"/>
  <c r="N380" i="1"/>
  <c r="M380" i="1"/>
  <c r="L380" i="1"/>
  <c r="N379" i="1"/>
  <c r="M379" i="1"/>
  <c r="L379" i="1"/>
  <c r="N378" i="1"/>
  <c r="M378" i="1"/>
  <c r="L378" i="1"/>
  <c r="N376" i="1"/>
  <c r="M376" i="1"/>
  <c r="L376" i="1"/>
  <c r="N375" i="1"/>
  <c r="M375" i="1"/>
  <c r="L375" i="1"/>
  <c r="N374" i="1"/>
  <c r="M374" i="1"/>
  <c r="L374" i="1"/>
  <c r="N373" i="1"/>
  <c r="M373" i="1"/>
  <c r="L373" i="1"/>
  <c r="N372" i="1"/>
  <c r="M372" i="1"/>
  <c r="L372" i="1"/>
  <c r="N371" i="1"/>
  <c r="M371" i="1"/>
  <c r="L371" i="1"/>
  <c r="N370" i="1"/>
  <c r="M370" i="1"/>
  <c r="L370" i="1"/>
  <c r="N369" i="1"/>
  <c r="M369" i="1"/>
  <c r="L369" i="1"/>
  <c r="N368" i="1"/>
  <c r="M368" i="1"/>
  <c r="L368" i="1"/>
  <c r="N367" i="1"/>
  <c r="M367" i="1"/>
  <c r="L367" i="1"/>
  <c r="N361" i="1"/>
  <c r="M361" i="1"/>
  <c r="L361" i="1"/>
  <c r="N360" i="1"/>
  <c r="M360" i="1"/>
  <c r="L360" i="1"/>
  <c r="N359" i="1"/>
  <c r="M359" i="1"/>
  <c r="L359" i="1"/>
  <c r="N358" i="1"/>
  <c r="M358" i="1"/>
  <c r="L358" i="1"/>
  <c r="N357" i="1"/>
  <c r="M357" i="1"/>
  <c r="L357" i="1"/>
  <c r="N356" i="1"/>
  <c r="M356" i="1"/>
  <c r="L356" i="1"/>
  <c r="N355" i="1"/>
  <c r="M355" i="1"/>
  <c r="L355" i="1"/>
  <c r="N354" i="1"/>
  <c r="M354" i="1"/>
  <c r="L354" i="1"/>
  <c r="N353" i="1"/>
  <c r="M353" i="1"/>
  <c r="L353" i="1"/>
  <c r="N348" i="1"/>
  <c r="M348" i="1"/>
  <c r="L348" i="1"/>
  <c r="N345" i="1"/>
  <c r="M345" i="1"/>
  <c r="L345" i="1"/>
  <c r="N344" i="1"/>
  <c r="M344" i="1"/>
  <c r="L344" i="1"/>
  <c r="N343" i="1"/>
  <c r="M343" i="1"/>
  <c r="L343" i="1"/>
  <c r="N341" i="1"/>
  <c r="M341" i="1"/>
  <c r="L341" i="1"/>
  <c r="N340" i="1"/>
  <c r="M340" i="1"/>
  <c r="L340" i="1"/>
  <c r="N338" i="1"/>
  <c r="M338" i="1"/>
  <c r="L338" i="1"/>
  <c r="N337" i="1"/>
  <c r="M337" i="1"/>
  <c r="L337" i="1"/>
  <c r="N335" i="1"/>
  <c r="M335" i="1"/>
  <c r="L335" i="1"/>
  <c r="N334" i="1"/>
  <c r="M334" i="1"/>
  <c r="L334" i="1"/>
  <c r="N332" i="1"/>
  <c r="M332" i="1"/>
  <c r="L332" i="1"/>
  <c r="N331" i="1"/>
  <c r="M331" i="1"/>
  <c r="L331" i="1"/>
  <c r="N329" i="1"/>
  <c r="M329" i="1"/>
  <c r="L329" i="1"/>
  <c r="N328" i="1"/>
  <c r="M328" i="1"/>
  <c r="L328" i="1"/>
  <c r="N325" i="1"/>
  <c r="M325" i="1"/>
  <c r="L325" i="1"/>
  <c r="N324" i="1"/>
  <c r="M324" i="1"/>
  <c r="L324" i="1"/>
  <c r="N317" i="1"/>
  <c r="M317" i="1"/>
  <c r="L317" i="1"/>
  <c r="N316" i="1"/>
  <c r="M316" i="1"/>
  <c r="L316" i="1"/>
  <c r="N315" i="1"/>
  <c r="M315" i="1"/>
  <c r="L315" i="1"/>
  <c r="N314" i="1"/>
  <c r="M314" i="1"/>
  <c r="L314" i="1"/>
  <c r="N313" i="1"/>
  <c r="M313" i="1"/>
  <c r="L313" i="1"/>
  <c r="N312" i="1"/>
  <c r="M312" i="1"/>
  <c r="L312" i="1"/>
  <c r="N311" i="1"/>
  <c r="M311" i="1"/>
  <c r="L311" i="1"/>
  <c r="N310" i="1"/>
  <c r="M310" i="1"/>
  <c r="L310" i="1"/>
  <c r="N309" i="1"/>
  <c r="M309" i="1"/>
  <c r="L309" i="1"/>
  <c r="N305" i="1"/>
  <c r="M305" i="1"/>
  <c r="L305" i="1"/>
  <c r="N304" i="1"/>
  <c r="M304" i="1"/>
  <c r="L304" i="1"/>
  <c r="N303" i="1"/>
  <c r="M303" i="1"/>
  <c r="L303" i="1"/>
  <c r="N302" i="1"/>
  <c r="M302" i="1"/>
  <c r="L302" i="1"/>
  <c r="N301" i="1"/>
  <c r="M301" i="1"/>
  <c r="L301" i="1"/>
  <c r="N300" i="1"/>
  <c r="M300" i="1"/>
  <c r="L300" i="1"/>
  <c r="N299" i="1"/>
  <c r="M299" i="1"/>
  <c r="L299" i="1"/>
  <c r="N298" i="1"/>
  <c r="M298" i="1"/>
  <c r="L298" i="1"/>
  <c r="N293" i="1"/>
  <c r="M293" i="1"/>
  <c r="L293" i="1"/>
  <c r="N292" i="1"/>
  <c r="M292" i="1"/>
  <c r="L292" i="1"/>
  <c r="N291" i="1"/>
  <c r="M291" i="1"/>
  <c r="L291" i="1"/>
  <c r="N289" i="1"/>
  <c r="M289" i="1"/>
  <c r="L289" i="1"/>
  <c r="N288" i="1"/>
  <c r="M288" i="1"/>
  <c r="L288" i="1"/>
  <c r="N287" i="1"/>
  <c r="M287" i="1"/>
  <c r="L287" i="1"/>
  <c r="N284" i="1"/>
  <c r="M284" i="1"/>
  <c r="L284" i="1"/>
  <c r="N283" i="1"/>
  <c r="M283" i="1"/>
  <c r="L283" i="1"/>
  <c r="N277" i="1"/>
  <c r="M277" i="1"/>
  <c r="L277" i="1"/>
  <c r="N276" i="1"/>
  <c r="M276" i="1"/>
  <c r="L276" i="1"/>
  <c r="N275" i="1"/>
  <c r="M275" i="1"/>
  <c r="L275" i="1"/>
  <c r="N274" i="1"/>
  <c r="M274" i="1"/>
  <c r="L274" i="1"/>
  <c r="N273" i="1"/>
  <c r="M273" i="1"/>
  <c r="L273" i="1"/>
  <c r="N272" i="1"/>
  <c r="M272" i="1"/>
  <c r="L272" i="1"/>
  <c r="N271" i="1"/>
  <c r="M271" i="1"/>
  <c r="L271" i="1"/>
  <c r="N270" i="1"/>
  <c r="M270" i="1"/>
  <c r="L270" i="1"/>
  <c r="N268" i="1"/>
  <c r="M268" i="1"/>
  <c r="L268" i="1"/>
  <c r="N263" i="1"/>
  <c r="M263" i="1"/>
  <c r="L263" i="1"/>
  <c r="N262" i="1"/>
  <c r="M262" i="1"/>
  <c r="L262" i="1"/>
  <c r="N261" i="1"/>
  <c r="M261" i="1"/>
  <c r="L261" i="1"/>
  <c r="N260" i="1"/>
  <c r="M260" i="1"/>
  <c r="L260" i="1"/>
  <c r="N259" i="1"/>
  <c r="M259" i="1"/>
  <c r="L259" i="1"/>
  <c r="N258" i="1"/>
  <c r="M258" i="1"/>
  <c r="L258" i="1"/>
  <c r="N257" i="1"/>
  <c r="M257" i="1"/>
  <c r="L257" i="1"/>
  <c r="N256" i="1"/>
  <c r="M256" i="1"/>
  <c r="L256" i="1"/>
  <c r="N253" i="1"/>
  <c r="M253" i="1"/>
  <c r="L253" i="1"/>
  <c r="N252" i="1"/>
  <c r="M252" i="1"/>
  <c r="L252" i="1"/>
  <c r="N251" i="1"/>
  <c r="M251" i="1"/>
  <c r="L251" i="1"/>
  <c r="N250" i="1"/>
  <c r="M250" i="1"/>
  <c r="L250" i="1"/>
  <c r="N249" i="1"/>
  <c r="M249" i="1"/>
  <c r="L249" i="1"/>
  <c r="N247" i="1"/>
  <c r="M247" i="1"/>
  <c r="L247" i="1"/>
  <c r="N246" i="1"/>
  <c r="M246" i="1"/>
  <c r="L246" i="1"/>
  <c r="N245" i="1"/>
  <c r="M245" i="1"/>
  <c r="L245" i="1"/>
  <c r="N244" i="1"/>
  <c r="M244" i="1"/>
  <c r="L244" i="1"/>
  <c r="N243" i="1"/>
  <c r="M243" i="1"/>
  <c r="L243" i="1"/>
  <c r="N242" i="1"/>
  <c r="M242" i="1"/>
  <c r="L242" i="1"/>
  <c r="N240" i="1"/>
  <c r="M240" i="1"/>
  <c r="L240" i="1"/>
  <c r="N236" i="1"/>
  <c r="M236" i="1"/>
  <c r="L236" i="1"/>
  <c r="N235" i="1"/>
  <c r="M235" i="1"/>
  <c r="L235" i="1"/>
  <c r="N234" i="1"/>
  <c r="M234" i="1"/>
  <c r="L234" i="1"/>
  <c r="N233" i="1"/>
  <c r="M233" i="1"/>
  <c r="L233" i="1"/>
  <c r="N232" i="1"/>
  <c r="M232" i="1"/>
  <c r="L232" i="1"/>
  <c r="N231" i="1"/>
  <c r="M231" i="1"/>
  <c r="L231" i="1"/>
  <c r="N230" i="1"/>
  <c r="M230" i="1"/>
  <c r="L230" i="1"/>
  <c r="N229" i="1"/>
  <c r="M229" i="1"/>
  <c r="L229" i="1"/>
  <c r="N227" i="1"/>
  <c r="M227" i="1"/>
  <c r="L227" i="1"/>
  <c r="N226" i="1"/>
  <c r="M226" i="1"/>
  <c r="L226" i="1"/>
  <c r="N225" i="1"/>
  <c r="M225" i="1"/>
  <c r="L225" i="1"/>
  <c r="N224" i="1"/>
  <c r="M224" i="1"/>
  <c r="L224" i="1"/>
  <c r="N222" i="1"/>
  <c r="M222" i="1"/>
  <c r="L222" i="1"/>
  <c r="N221" i="1"/>
  <c r="M221" i="1"/>
  <c r="L221" i="1"/>
  <c r="N220" i="1"/>
  <c r="M220" i="1"/>
  <c r="L220" i="1"/>
  <c r="N219" i="1"/>
  <c r="M219" i="1"/>
  <c r="L219" i="1"/>
  <c r="N218" i="1"/>
  <c r="M218" i="1"/>
  <c r="L218" i="1"/>
  <c r="N217" i="1"/>
  <c r="M217" i="1"/>
  <c r="L217" i="1"/>
  <c r="N216" i="1"/>
  <c r="M216" i="1"/>
  <c r="L216" i="1"/>
  <c r="N215" i="1"/>
  <c r="M215" i="1"/>
  <c r="L215" i="1"/>
  <c r="N213" i="1"/>
  <c r="M213" i="1"/>
  <c r="L213" i="1"/>
  <c r="N212" i="1"/>
  <c r="M212" i="1"/>
  <c r="L212" i="1"/>
  <c r="N211" i="1"/>
  <c r="M211" i="1"/>
  <c r="L211" i="1"/>
  <c r="N210" i="1"/>
  <c r="M210" i="1"/>
  <c r="L210" i="1"/>
  <c r="N200" i="1"/>
  <c r="M200" i="1"/>
  <c r="L200" i="1"/>
  <c r="N199" i="1"/>
  <c r="M199" i="1"/>
  <c r="L199" i="1"/>
  <c r="N198" i="1"/>
  <c r="M198" i="1"/>
  <c r="L198" i="1"/>
  <c r="N197" i="1"/>
  <c r="M197" i="1"/>
  <c r="L197" i="1"/>
  <c r="N196" i="1"/>
  <c r="M196" i="1"/>
  <c r="L196" i="1"/>
  <c r="N195" i="1"/>
  <c r="M195" i="1"/>
  <c r="L195" i="1"/>
  <c r="N194" i="1"/>
  <c r="M194" i="1"/>
  <c r="L194" i="1"/>
  <c r="N193" i="1"/>
  <c r="M193" i="1"/>
  <c r="L193" i="1"/>
  <c r="N181" i="1"/>
  <c r="M181" i="1"/>
  <c r="L181" i="1"/>
  <c r="N180" i="1"/>
  <c r="M180" i="1"/>
  <c r="L180" i="1"/>
  <c r="N179" i="1"/>
  <c r="M179" i="1"/>
  <c r="L179" i="1"/>
  <c r="N178" i="1"/>
  <c r="M178" i="1"/>
  <c r="L178" i="1"/>
  <c r="N177" i="1"/>
  <c r="M177" i="1"/>
  <c r="L177" i="1"/>
  <c r="N176" i="1"/>
  <c r="M176" i="1"/>
  <c r="L176" i="1"/>
  <c r="N175" i="1"/>
  <c r="M175" i="1"/>
  <c r="L175" i="1"/>
  <c r="N174" i="1"/>
  <c r="M174" i="1"/>
  <c r="L174" i="1"/>
  <c r="N173" i="1"/>
  <c r="M173" i="1"/>
  <c r="L173" i="1"/>
  <c r="N172" i="1"/>
  <c r="M172" i="1"/>
  <c r="L172" i="1"/>
  <c r="N164" i="1"/>
  <c r="M164" i="1"/>
  <c r="L164" i="1"/>
  <c r="N163" i="1"/>
  <c r="M163" i="1"/>
  <c r="L163" i="1"/>
  <c r="N162" i="1"/>
  <c r="M162" i="1"/>
  <c r="L162" i="1"/>
  <c r="N161" i="1"/>
  <c r="M161" i="1"/>
  <c r="L161" i="1"/>
  <c r="N160" i="1"/>
  <c r="M160" i="1"/>
  <c r="L160" i="1"/>
  <c r="N159" i="1"/>
  <c r="M159" i="1"/>
  <c r="L159" i="1"/>
  <c r="N150" i="1"/>
  <c r="M150" i="1"/>
  <c r="L150" i="1"/>
  <c r="N149" i="1"/>
  <c r="M149" i="1"/>
  <c r="L149" i="1"/>
  <c r="N148" i="1"/>
  <c r="M148" i="1"/>
  <c r="L148" i="1"/>
  <c r="N147" i="1"/>
  <c r="M147" i="1"/>
  <c r="L147" i="1"/>
  <c r="N146" i="1"/>
  <c r="M146" i="1"/>
  <c r="L146" i="1"/>
  <c r="N145" i="1"/>
  <c r="M145" i="1"/>
  <c r="L145" i="1"/>
  <c r="N132" i="1"/>
  <c r="M132" i="1"/>
  <c r="L132" i="1"/>
  <c r="N131" i="1"/>
  <c r="M131" i="1"/>
  <c r="L131" i="1"/>
  <c r="N130" i="1"/>
  <c r="M130" i="1"/>
  <c r="L130" i="1"/>
  <c r="N129" i="1"/>
  <c r="M129" i="1"/>
  <c r="L129" i="1"/>
  <c r="N128" i="1"/>
  <c r="M128" i="1"/>
  <c r="L128" i="1"/>
  <c r="N127" i="1"/>
  <c r="M127" i="1"/>
  <c r="L127" i="1"/>
  <c r="N126" i="1"/>
  <c r="M126" i="1"/>
  <c r="L126" i="1"/>
  <c r="N125" i="1"/>
  <c r="M125" i="1"/>
  <c r="L125" i="1"/>
  <c r="N124" i="1"/>
  <c r="M124" i="1"/>
  <c r="L124" i="1"/>
  <c r="N123" i="1"/>
  <c r="M123" i="1"/>
  <c r="L123" i="1"/>
  <c r="N115" i="1"/>
  <c r="M115" i="1"/>
  <c r="L115" i="1"/>
  <c r="N114" i="1"/>
  <c r="M114" i="1"/>
  <c r="L114" i="1"/>
  <c r="N113" i="1"/>
  <c r="M113" i="1"/>
  <c r="L113" i="1"/>
  <c r="N112" i="1"/>
  <c r="M112" i="1"/>
  <c r="L112" i="1"/>
  <c r="N111" i="1"/>
  <c r="M111" i="1"/>
  <c r="L111" i="1"/>
  <c r="N110" i="1"/>
  <c r="M110" i="1"/>
  <c r="L110" i="1"/>
  <c r="N101" i="1"/>
  <c r="M101" i="1"/>
  <c r="L101" i="1"/>
  <c r="N100" i="1"/>
  <c r="M100" i="1"/>
  <c r="L100" i="1"/>
  <c r="N99" i="1"/>
  <c r="M99" i="1"/>
  <c r="L99" i="1"/>
  <c r="N98" i="1"/>
  <c r="M98" i="1"/>
  <c r="L98" i="1"/>
  <c r="N97" i="1"/>
  <c r="M97" i="1"/>
  <c r="L97" i="1"/>
  <c r="N96" i="1"/>
  <c r="M96" i="1"/>
  <c r="L96" i="1"/>
  <c r="N94" i="1"/>
  <c r="M94" i="1"/>
  <c r="L94" i="1"/>
  <c r="N93" i="1"/>
  <c r="M93" i="1"/>
  <c r="L93" i="1"/>
  <c r="N92" i="1"/>
  <c r="M92" i="1"/>
  <c r="L92" i="1"/>
  <c r="N91" i="1"/>
  <c r="M91" i="1"/>
  <c r="L91" i="1"/>
  <c r="N90" i="1"/>
  <c r="M90" i="1"/>
  <c r="L90" i="1"/>
  <c r="N89" i="1"/>
  <c r="M89" i="1"/>
  <c r="L89" i="1"/>
  <c r="N88" i="1"/>
  <c r="M88" i="1"/>
  <c r="L88" i="1"/>
  <c r="N87" i="1"/>
  <c r="M87" i="1"/>
  <c r="L87" i="1"/>
  <c r="N86" i="1"/>
  <c r="M86" i="1"/>
  <c r="L86" i="1"/>
  <c r="N84" i="1"/>
  <c r="M84" i="1"/>
  <c r="L84" i="1"/>
  <c r="N83" i="1"/>
  <c r="M83" i="1"/>
  <c r="L83" i="1"/>
  <c r="N82" i="1"/>
  <c r="M82" i="1"/>
  <c r="L82" i="1"/>
  <c r="N81" i="1"/>
  <c r="M81" i="1"/>
  <c r="L81" i="1"/>
  <c r="N80" i="1"/>
  <c r="M80" i="1"/>
  <c r="L80" i="1"/>
  <c r="N79" i="1"/>
  <c r="M79" i="1"/>
  <c r="L79" i="1"/>
  <c r="N78" i="1"/>
  <c r="M78" i="1"/>
  <c r="L78" i="1"/>
  <c r="N77" i="1"/>
  <c r="M77" i="1"/>
  <c r="L77" i="1"/>
  <c r="N76" i="1"/>
  <c r="M76" i="1"/>
  <c r="L76" i="1"/>
  <c r="N75" i="1"/>
  <c r="M75" i="1"/>
  <c r="L75" i="1"/>
  <c r="N64" i="1"/>
  <c r="M64" i="1"/>
  <c r="L64" i="1"/>
  <c r="N63" i="1"/>
  <c r="M63" i="1"/>
  <c r="L63" i="1"/>
  <c r="N57" i="1"/>
  <c r="M57" i="1"/>
  <c r="L57" i="1"/>
  <c r="N56" i="1"/>
  <c r="M56" i="1"/>
  <c r="L56" i="1"/>
  <c r="N55" i="1"/>
  <c r="M55" i="1"/>
  <c r="L55" i="1"/>
  <c r="N53" i="1"/>
  <c r="M53" i="1"/>
  <c r="L53" i="1"/>
  <c r="N52" i="1"/>
  <c r="M52" i="1"/>
  <c r="L52" i="1"/>
  <c r="N51" i="1"/>
  <c r="M51" i="1"/>
  <c r="L51" i="1"/>
  <c r="N49" i="1"/>
  <c r="M49" i="1"/>
  <c r="L49" i="1"/>
  <c r="N48" i="1"/>
  <c r="M48" i="1"/>
  <c r="L48" i="1"/>
  <c r="N47" i="1"/>
  <c r="M47" i="1"/>
  <c r="L47" i="1"/>
  <c r="N45" i="1"/>
  <c r="M45" i="1"/>
  <c r="L45" i="1"/>
  <c r="N44" i="1"/>
  <c r="M44" i="1"/>
  <c r="L44" i="1"/>
  <c r="N43" i="1"/>
  <c r="M43" i="1"/>
  <c r="L43" i="1"/>
  <c r="N42" i="1"/>
  <c r="M42" i="1"/>
  <c r="L42" i="1"/>
  <c r="N40" i="1"/>
  <c r="M40" i="1"/>
  <c r="L40" i="1"/>
  <c r="N39" i="1"/>
  <c r="M39" i="1"/>
  <c r="L39" i="1"/>
  <c r="N38" i="1"/>
  <c r="M38" i="1"/>
  <c r="L38" i="1"/>
  <c r="N37" i="1"/>
  <c r="M37" i="1"/>
  <c r="L37" i="1"/>
  <c r="N34" i="1"/>
  <c r="M34" i="1"/>
  <c r="L34" i="1"/>
  <c r="N31" i="1"/>
  <c r="M31" i="1"/>
  <c r="L31" i="1"/>
  <c r="N30" i="1"/>
  <c r="M30" i="1"/>
  <c r="L30" i="1"/>
  <c r="N29" i="1"/>
  <c r="M29" i="1"/>
  <c r="L29" i="1"/>
  <c r="N26" i="1"/>
  <c r="M26" i="1"/>
  <c r="L26" i="1"/>
  <c r="N23" i="1"/>
  <c r="M23" i="1"/>
  <c r="L23" i="1"/>
  <c r="N22" i="1"/>
  <c r="M22" i="1"/>
  <c r="L22" i="1"/>
  <c r="N21" i="1"/>
  <c r="M21" i="1"/>
  <c r="L21" i="1"/>
  <c r="N16" i="1"/>
  <c r="M16" i="1"/>
  <c r="L16" i="1"/>
  <c r="N15" i="1"/>
  <c r="M15" i="1"/>
  <c r="L15" i="1"/>
  <c r="N14" i="1"/>
  <c r="M14" i="1"/>
  <c r="L14" i="1"/>
  <c r="N13" i="1"/>
  <c r="M13" i="1"/>
  <c r="L13" i="1"/>
  <c r="N10" i="1"/>
  <c r="M10" i="1"/>
  <c r="L10" i="1"/>
  <c r="F59" i="9"/>
  <c r="F52" i="9"/>
  <c r="F46" i="9"/>
  <c r="G46" i="9" s="1"/>
  <c r="K46" i="9" s="1"/>
  <c r="F42" i="9"/>
  <c r="F25" i="9"/>
  <c r="G25" i="9" l="1"/>
  <c r="K25" i="9" s="1"/>
  <c r="F41" i="9"/>
  <c r="G42" i="9"/>
  <c r="K42" i="9" s="1"/>
  <c r="G52" i="9"/>
  <c r="K52" i="9" s="1"/>
  <c r="G59" i="9"/>
  <c r="K59" i="9" s="1"/>
  <c r="O907" i="1"/>
  <c r="O916" i="1"/>
  <c r="O266" i="1"/>
  <c r="O21" i="1"/>
  <c r="O37" i="1"/>
  <c r="O47" i="1"/>
  <c r="O57" i="1"/>
  <c r="O80" i="1"/>
  <c r="O89" i="1"/>
  <c r="O98" i="1"/>
  <c r="O114" i="1"/>
  <c r="O129" i="1"/>
  <c r="O149" i="1"/>
  <c r="O172" i="1"/>
  <c r="O180" i="1"/>
  <c r="O199" i="1"/>
  <c r="O217" i="1"/>
  <c r="O226" i="1"/>
  <c r="O235" i="1"/>
  <c r="O247" i="1"/>
  <c r="O258" i="1"/>
  <c r="O271" i="1"/>
  <c r="O284" i="1"/>
  <c r="O299" i="1"/>
  <c r="O310" i="1"/>
  <c r="O324" i="1"/>
  <c r="O337" i="1"/>
  <c r="O353" i="1"/>
  <c r="O361" i="1"/>
  <c r="O374" i="1"/>
  <c r="O383" i="1"/>
  <c r="O392" i="1"/>
  <c r="O402" i="1"/>
  <c r="O411" i="1"/>
  <c r="O420" i="1"/>
  <c r="O429" i="1"/>
  <c r="O438" i="1"/>
  <c r="O447" i="1"/>
  <c r="O462" i="1"/>
  <c r="O479" i="1"/>
  <c r="O490" i="1"/>
  <c r="O505" i="1"/>
  <c r="O514" i="1"/>
  <c r="O529" i="1"/>
  <c r="O537" i="1"/>
  <c r="O557" i="1"/>
  <c r="O576" i="1"/>
  <c r="O584" i="1"/>
  <c r="O600" i="1"/>
  <c r="O609" i="1"/>
  <c r="O619" i="1"/>
  <c r="O628" i="1"/>
  <c r="O637" i="1"/>
  <c r="O647" i="1"/>
  <c r="O657" i="1"/>
  <c r="O667" i="1"/>
  <c r="O680" i="1"/>
  <c r="O691" i="1"/>
  <c r="O702" i="1"/>
  <c r="O711" i="1"/>
  <c r="O720" i="1"/>
  <c r="O729" i="1"/>
  <c r="O738" i="1"/>
  <c r="O750" i="1"/>
  <c r="O766" i="1"/>
  <c r="O776" i="1"/>
  <c r="O785" i="1"/>
  <c r="O796" i="1"/>
  <c r="O805" i="1"/>
  <c r="O815" i="1"/>
  <c r="O824" i="1"/>
  <c r="O836" i="1"/>
  <c r="O845" i="1"/>
  <c r="O853" i="1"/>
  <c r="O861" i="1"/>
  <c r="O878" i="1"/>
  <c r="O900" i="1"/>
  <c r="O267" i="1"/>
  <c r="O13" i="1"/>
  <c r="O29" i="1"/>
  <c r="O42" i="1"/>
  <c r="O52" i="1"/>
  <c r="O76" i="1"/>
  <c r="O84" i="1"/>
  <c r="O93" i="1"/>
  <c r="O110" i="1"/>
  <c r="O125" i="1"/>
  <c r="O145" i="1"/>
  <c r="O161" i="1"/>
  <c r="O176" i="1"/>
  <c r="O195" i="1"/>
  <c r="O212" i="1"/>
  <c r="O221" i="1"/>
  <c r="O231" i="1"/>
  <c r="O243" i="1"/>
  <c r="O252" i="1"/>
  <c r="O262" i="1"/>
  <c r="O605" i="1"/>
  <c r="O623" i="1"/>
  <c r="O632" i="1"/>
  <c r="O643" i="1"/>
  <c r="O651" i="1"/>
  <c r="O661" i="1"/>
  <c r="O676" i="1"/>
  <c r="O686" i="1"/>
  <c r="O698" i="1"/>
  <c r="O706" i="1"/>
  <c r="O715" i="1"/>
  <c r="O725" i="1"/>
  <c r="O819" i="1"/>
  <c r="O829" i="1"/>
  <c r="O841" i="1"/>
  <c r="O865" i="1"/>
  <c r="O884" i="1"/>
  <c r="O912" i="1"/>
  <c r="O16" i="1"/>
  <c r="O34" i="1"/>
  <c r="O45" i="1"/>
  <c r="O56" i="1"/>
  <c r="O79" i="1"/>
  <c r="O88" i="1"/>
  <c r="O97" i="1"/>
  <c r="O113" i="1"/>
  <c r="O128" i="1"/>
  <c r="O148" i="1"/>
  <c r="O164" i="1"/>
  <c r="O179" i="1"/>
  <c r="O198" i="1"/>
  <c r="O216" i="1"/>
  <c r="O225" i="1"/>
  <c r="O234" i="1"/>
  <c r="O246" i="1"/>
  <c r="O257" i="1"/>
  <c r="O270" i="1"/>
  <c r="O283" i="1"/>
  <c r="O298" i="1"/>
  <c r="O309" i="1"/>
  <c r="O317" i="1"/>
  <c r="O335" i="1"/>
  <c r="O348" i="1"/>
  <c r="O360" i="1"/>
  <c r="O373" i="1"/>
  <c r="O382" i="1"/>
  <c r="O391" i="1"/>
  <c r="O401" i="1"/>
  <c r="O410" i="1"/>
  <c r="O418" i="1"/>
  <c r="O428" i="1"/>
  <c r="O437" i="1"/>
  <c r="O446" i="1"/>
  <c r="O461" i="1"/>
  <c r="O477" i="1"/>
  <c r="O488" i="1"/>
  <c r="O504" i="1"/>
  <c r="O513" i="1"/>
  <c r="O521" i="1"/>
  <c r="O536" i="1"/>
  <c r="O556" i="1"/>
  <c r="O565" i="1"/>
  <c r="O583" i="1"/>
  <c r="O599" i="1"/>
  <c r="O608" i="1"/>
  <c r="O618" i="1"/>
  <c r="O627" i="1"/>
  <c r="O636" i="1"/>
  <c r="O646" i="1"/>
  <c r="O656" i="1"/>
  <c r="O664" i="1"/>
  <c r="O679" i="1"/>
  <c r="O690" i="1"/>
  <c r="O701" i="1"/>
  <c r="O710" i="1"/>
  <c r="O719" i="1"/>
  <c r="O728" i="1"/>
  <c r="O737" i="1"/>
  <c r="O749" i="1"/>
  <c r="O765" i="1"/>
  <c r="O775" i="1"/>
  <c r="O784" i="1"/>
  <c r="O795" i="1"/>
  <c r="O804" i="1"/>
  <c r="O814" i="1"/>
  <c r="O823" i="1"/>
  <c r="O832" i="1"/>
  <c r="O844" i="1"/>
  <c r="O852" i="1"/>
  <c r="O860" i="1"/>
  <c r="O888" i="1"/>
  <c r="O23" i="1"/>
  <c r="O39" i="1"/>
  <c r="O49" i="1"/>
  <c r="O82" i="1"/>
  <c r="O123" i="1"/>
  <c r="O174" i="1"/>
  <c r="O193" i="1"/>
  <c r="O219" i="1"/>
  <c r="O229" i="1"/>
  <c r="O250" i="1"/>
  <c r="O260" i="1"/>
  <c r="O273" i="1"/>
  <c r="O288" i="1"/>
  <c r="O301" i="1"/>
  <c r="O312" i="1"/>
  <c r="O340" i="1"/>
  <c r="O404" i="1"/>
  <c r="O468" i="1"/>
  <c r="O516" i="1"/>
  <c r="O531" i="1"/>
  <c r="O539" i="1"/>
  <c r="O559" i="1"/>
  <c r="O593" i="1"/>
  <c r="O603" i="1"/>
  <c r="O621" i="1"/>
  <c r="O630" i="1"/>
  <c r="O641" i="1"/>
  <c r="O659" i="1"/>
  <c r="O674" i="1"/>
  <c r="O704" i="1"/>
  <c r="O713" i="1"/>
  <c r="O723" i="1"/>
  <c r="O732" i="1"/>
  <c r="O768" i="1"/>
  <c r="O893" i="1"/>
  <c r="O64" i="1"/>
  <c r="O91" i="1"/>
  <c r="O100" i="1"/>
  <c r="O131" i="1"/>
  <c r="O159" i="1"/>
  <c r="O210" i="1"/>
  <c r="O240" i="1"/>
  <c r="O328" i="1"/>
  <c r="O355" i="1"/>
  <c r="O368" i="1"/>
  <c r="O376" i="1"/>
  <c r="O385" i="1"/>
  <c r="O396" i="1"/>
  <c r="O413" i="1"/>
  <c r="O422" i="1"/>
  <c r="O432" i="1"/>
  <c r="O440" i="1"/>
  <c r="O449" i="1"/>
  <c r="O482" i="1"/>
  <c r="O492" i="1"/>
  <c r="O507" i="1"/>
  <c r="O578" i="1"/>
  <c r="O611" i="1"/>
  <c r="O649" i="1"/>
  <c r="O682" i="1"/>
  <c r="O693" i="1"/>
  <c r="O740" i="1"/>
  <c r="O753" i="1"/>
  <c r="O778" i="1"/>
  <c r="O790" i="1"/>
  <c r="O799" i="1"/>
  <c r="O807" i="1"/>
  <c r="O817" i="1"/>
  <c r="O827" i="1"/>
  <c r="O838" i="1"/>
  <c r="O847" i="1"/>
  <c r="O855" i="1"/>
  <c r="O880" i="1"/>
  <c r="O14" i="1"/>
  <c r="O30" i="1"/>
  <c r="O43" i="1"/>
  <c r="O53" i="1"/>
  <c r="O77" i="1"/>
  <c r="O86" i="1"/>
  <c r="O94" i="1"/>
  <c r="O111" i="1"/>
  <c r="O126" i="1"/>
  <c r="O146" i="1"/>
  <c r="O162" i="1"/>
  <c r="O177" i="1"/>
  <c r="O196" i="1"/>
  <c r="O213" i="1"/>
  <c r="O222" i="1"/>
  <c r="O232" i="1"/>
  <c r="O244" i="1"/>
  <c r="O253" i="1"/>
  <c r="O263" i="1"/>
  <c r="O276" i="1"/>
  <c r="O292" i="1"/>
  <c r="O304" i="1"/>
  <c r="O315" i="1"/>
  <c r="O332" i="1"/>
  <c r="O344" i="1"/>
  <c r="O358" i="1"/>
  <c r="O371" i="1"/>
  <c r="O380" i="1"/>
  <c r="O389" i="1"/>
  <c r="O399" i="1"/>
  <c r="O408" i="1"/>
  <c r="O416" i="1"/>
  <c r="O426" i="1"/>
  <c r="O435" i="1"/>
  <c r="O444" i="1"/>
  <c r="O453" i="1"/>
  <c r="O475" i="1"/>
  <c r="O486" i="1"/>
  <c r="O495" i="1"/>
  <c r="O511" i="1"/>
  <c r="O519" i="1"/>
  <c r="O534" i="1"/>
  <c r="O554" i="1"/>
  <c r="O562" i="1"/>
  <c r="O581" i="1"/>
  <c r="O597" i="1"/>
  <c r="O606" i="1"/>
  <c r="O615" i="1"/>
  <c r="O624" i="1"/>
  <c r="O634" i="1"/>
  <c r="O644" i="1"/>
  <c r="O652" i="1"/>
  <c r="O662" i="1"/>
  <c r="O677" i="1"/>
  <c r="O687" i="1"/>
  <c r="O699" i="1"/>
  <c r="O708" i="1"/>
  <c r="O716" i="1"/>
  <c r="O726" i="1"/>
  <c r="O735" i="1"/>
  <c r="O746" i="1"/>
  <c r="O763" i="1"/>
  <c r="O773" i="1"/>
  <c r="O782" i="1"/>
  <c r="O793" i="1"/>
  <c r="O802" i="1"/>
  <c r="O811" i="1"/>
  <c r="O821" i="1"/>
  <c r="O830" i="1"/>
  <c r="O842" i="1"/>
  <c r="O850" i="1"/>
  <c r="O868" i="1"/>
  <c r="O885" i="1"/>
  <c r="O897" i="1"/>
  <c r="O910" i="1"/>
  <c r="O911" i="1"/>
  <c r="O22" i="1"/>
  <c r="O38" i="1"/>
  <c r="O48" i="1"/>
  <c r="O63" i="1"/>
  <c r="O81" i="1"/>
  <c r="O90" i="1"/>
  <c r="O99" i="1"/>
  <c r="O115" i="1"/>
  <c r="O130" i="1"/>
  <c r="O150" i="1"/>
  <c r="O173" i="1"/>
  <c r="O181" i="1"/>
  <c r="O200" i="1"/>
  <c r="O218" i="1"/>
  <c r="O227" i="1"/>
  <c r="O236" i="1"/>
  <c r="O249" i="1"/>
  <c r="O259" i="1"/>
  <c r="O272" i="1"/>
  <c r="O287" i="1"/>
  <c r="O300" i="1"/>
  <c r="O311" i="1"/>
  <c r="O325" i="1"/>
  <c r="O338" i="1"/>
  <c r="O354" i="1"/>
  <c r="O367" i="1"/>
  <c r="O375" i="1"/>
  <c r="O384" i="1"/>
  <c r="O393" i="1"/>
  <c r="O403" i="1"/>
  <c r="O412" i="1"/>
  <c r="O421" i="1"/>
  <c r="O430" i="1"/>
  <c r="O439" i="1"/>
  <c r="O448" i="1"/>
  <c r="O465" i="1"/>
  <c r="O481" i="1"/>
  <c r="O491" i="1"/>
  <c r="O506" i="1"/>
  <c r="O515" i="1"/>
  <c r="O530" i="1"/>
  <c r="O538" i="1"/>
  <c r="O558" i="1"/>
  <c r="O577" i="1"/>
  <c r="O585" i="1"/>
  <c r="O602" i="1"/>
  <c r="O610" i="1"/>
  <c r="O620" i="1"/>
  <c r="O629" i="1"/>
  <c r="O638" i="1"/>
  <c r="O648" i="1"/>
  <c r="O658" i="1"/>
  <c r="O673" i="1"/>
  <c r="O681" i="1"/>
  <c r="O692" i="1"/>
  <c r="O703" i="1"/>
  <c r="O712" i="1"/>
  <c r="O722" i="1"/>
  <c r="O730" i="1"/>
  <c r="O739" i="1"/>
  <c r="O752" i="1"/>
  <c r="O767" i="1"/>
  <c r="O777" i="1"/>
  <c r="O789" i="1"/>
  <c r="O797" i="1"/>
  <c r="O806" i="1"/>
  <c r="O816" i="1"/>
  <c r="O825" i="1"/>
  <c r="O837" i="1"/>
  <c r="O846" i="1"/>
  <c r="O854" i="1"/>
  <c r="O862" i="1"/>
  <c r="O879" i="1"/>
  <c r="O891" i="1"/>
  <c r="O906" i="1"/>
  <c r="O265" i="1"/>
  <c r="O10" i="1"/>
  <c r="O40" i="1"/>
  <c r="O51" i="1"/>
  <c r="O83" i="1"/>
  <c r="O124" i="1"/>
  <c r="O160" i="1"/>
  <c r="O175" i="1"/>
  <c r="O211" i="1"/>
  <c r="O230" i="1"/>
  <c r="O251" i="1"/>
  <c r="O274" i="1"/>
  <c r="O302" i="1"/>
  <c r="O329" i="1"/>
  <c r="O356" i="1"/>
  <c r="O369" i="1"/>
  <c r="O386" i="1"/>
  <c r="O397" i="1"/>
  <c r="O414" i="1"/>
  <c r="O433" i="1"/>
  <c r="O450" i="1"/>
  <c r="O483" i="1"/>
  <c r="O509" i="1"/>
  <c r="O532" i="1"/>
  <c r="O560" i="1"/>
  <c r="O594" i="1"/>
  <c r="O604" i="1"/>
  <c r="O622" i="1"/>
  <c r="O650" i="1"/>
  <c r="O660" i="1"/>
  <c r="O685" i="1"/>
  <c r="O714" i="1"/>
  <c r="O733" i="1"/>
  <c r="O769" i="1"/>
  <c r="O780" i="1"/>
  <c r="O26" i="1"/>
  <c r="O75" i="1"/>
  <c r="O92" i="1"/>
  <c r="O101" i="1"/>
  <c r="O132" i="1"/>
  <c r="O194" i="1"/>
  <c r="O220" i="1"/>
  <c r="O242" i="1"/>
  <c r="O261" i="1"/>
  <c r="O289" i="1"/>
  <c r="O313" i="1"/>
  <c r="O341" i="1"/>
  <c r="O378" i="1"/>
  <c r="O405" i="1"/>
  <c r="O423" i="1"/>
  <c r="O441" i="1"/>
  <c r="O470" i="1"/>
  <c r="O493" i="1"/>
  <c r="O517" i="1"/>
  <c r="O541" i="1"/>
  <c r="O579" i="1"/>
  <c r="O612" i="1"/>
  <c r="O631" i="1"/>
  <c r="O642" i="1"/>
  <c r="O675" i="1"/>
  <c r="O697" i="1"/>
  <c r="O705" i="1"/>
  <c r="O724" i="1"/>
  <c r="O743" i="1"/>
  <c r="O761" i="1"/>
  <c r="O275" i="1"/>
  <c r="O291" i="1"/>
  <c r="O303" i="1"/>
  <c r="O314" i="1"/>
  <c r="O331" i="1"/>
  <c r="O343" i="1"/>
  <c r="O357" i="1"/>
  <c r="O370" i="1"/>
  <c r="O379" i="1"/>
  <c r="O387" i="1"/>
  <c r="O398" i="1"/>
  <c r="O406" i="1"/>
  <c r="O415" i="1"/>
  <c r="O425" i="1"/>
  <c r="O434" i="1"/>
  <c r="O443" i="1"/>
  <c r="O451" i="1"/>
  <c r="O474" i="1"/>
  <c r="O485" i="1"/>
  <c r="O494" i="1"/>
  <c r="O510" i="1"/>
  <c r="O518" i="1"/>
  <c r="O533" i="1"/>
  <c r="O553" i="1"/>
  <c r="O561" i="1"/>
  <c r="O580" i="1"/>
  <c r="O595" i="1"/>
  <c r="O613" i="1"/>
  <c r="O734" i="1"/>
  <c r="O744" i="1"/>
  <c r="O762" i="1"/>
  <c r="O770" i="1"/>
  <c r="O781" i="1"/>
  <c r="O792" i="1"/>
  <c r="O801" i="1"/>
  <c r="O810" i="1"/>
  <c r="O849" i="1"/>
  <c r="O908" i="1"/>
  <c r="O917" i="1"/>
  <c r="O791" i="1"/>
  <c r="O800" i="1"/>
  <c r="O809" i="1"/>
  <c r="O818" i="1"/>
  <c r="O828" i="1"/>
  <c r="O840" i="1"/>
  <c r="O848" i="1"/>
  <c r="O856" i="1"/>
  <c r="O864" i="1"/>
  <c r="O894" i="1"/>
  <c r="O15" i="1"/>
  <c r="O31" i="1"/>
  <c r="O44" i="1"/>
  <c r="O55" i="1"/>
  <c r="O78" i="1"/>
  <c r="O87" i="1"/>
  <c r="O96" i="1"/>
  <c r="O112" i="1"/>
  <c r="O127" i="1"/>
  <c r="O147" i="1"/>
  <c r="O163" i="1"/>
  <c r="O178" i="1"/>
  <c r="O197" i="1"/>
  <c r="O215" i="1"/>
  <c r="O224" i="1"/>
  <c r="O233" i="1"/>
  <c r="O245" i="1"/>
  <c r="O256" i="1"/>
  <c r="O268" i="1"/>
  <c r="O277" i="1"/>
  <c r="O293" i="1"/>
  <c r="O305" i="1"/>
  <c r="O316" i="1"/>
  <c r="O334" i="1"/>
  <c r="O345" i="1"/>
  <c r="O359" i="1"/>
  <c r="O372" i="1"/>
  <c r="O381" i="1"/>
  <c r="O390" i="1"/>
  <c r="O400" i="1"/>
  <c r="O409" i="1"/>
  <c r="O417" i="1"/>
  <c r="O427" i="1"/>
  <c r="O436" i="1"/>
  <c r="O445" i="1"/>
  <c r="O460" i="1"/>
  <c r="O476" i="1"/>
  <c r="O487" i="1"/>
  <c r="O503" i="1"/>
  <c r="O512" i="1"/>
  <c r="O520" i="1"/>
  <c r="O535" i="1"/>
  <c r="O555" i="1"/>
  <c r="O563" i="1"/>
  <c r="O582" i="1"/>
  <c r="O598" i="1"/>
  <c r="O607" i="1"/>
  <c r="O617" i="1"/>
  <c r="O625" i="1"/>
  <c r="O635" i="1"/>
  <c r="O645" i="1"/>
  <c r="O654" i="1"/>
  <c r="O663" i="1"/>
  <c r="O678" i="1"/>
  <c r="O688" i="1"/>
  <c r="O700" i="1"/>
  <c r="O709" i="1"/>
  <c r="O718" i="1"/>
  <c r="O727" i="1"/>
  <c r="O736" i="1"/>
  <c r="O747" i="1"/>
  <c r="O764" i="1"/>
  <c r="O774" i="1"/>
  <c r="O783" i="1"/>
  <c r="O794" i="1"/>
  <c r="O803" i="1"/>
  <c r="O812" i="1"/>
  <c r="O822" i="1"/>
  <c r="O831" i="1"/>
  <c r="O843" i="1"/>
  <c r="O851" i="1"/>
  <c r="O859" i="1"/>
  <c r="O873" i="1"/>
  <c r="O887" i="1"/>
  <c r="O898" i="1"/>
  <c r="O915" i="1"/>
  <c r="O858" i="1"/>
  <c r="O863" i="1"/>
  <c r="O857" i="1"/>
  <c r="O874" i="1"/>
  <c r="O882" i="1"/>
  <c r="O890" i="1"/>
  <c r="O895" i="1"/>
  <c r="O905" i="1"/>
  <c r="O909" i="1"/>
  <c r="O913" i="1"/>
  <c r="G24" i="9"/>
  <c r="K19" i="9"/>
  <c r="F66" i="9"/>
  <c r="M1048" i="1"/>
  <c r="N1048" i="1"/>
  <c r="M1003" i="1"/>
  <c r="F38" i="9" l="1"/>
  <c r="G38" i="9" s="1"/>
  <c r="K38" i="9" s="1"/>
  <c r="G41" i="9"/>
  <c r="K41" i="9" s="1"/>
  <c r="G66" i="9"/>
  <c r="K66" i="9" s="1"/>
  <c r="K24" i="9"/>
  <c r="F37" i="9"/>
  <c r="G37" i="9" s="1"/>
  <c r="N1003" i="1"/>
  <c r="L1003" i="1"/>
  <c r="L1011" i="1"/>
  <c r="M1011" i="1"/>
  <c r="N1011" i="1"/>
  <c r="I322" i="3"/>
  <c r="I321" i="3"/>
  <c r="N233" i="3"/>
  <c r="N251" i="3" s="1"/>
  <c r="M572" i="1" s="1"/>
  <c r="N228" i="3"/>
  <c r="N229" i="3" s="1"/>
  <c r="N213" i="3"/>
  <c r="N149" i="3"/>
  <c r="N93" i="3"/>
  <c r="N97" i="3" s="1"/>
  <c r="M279" i="1" s="1"/>
  <c r="N66" i="3"/>
  <c r="N78" i="3" s="1"/>
  <c r="M170" i="1" s="1"/>
  <c r="N58" i="3"/>
  <c r="N60" i="3" s="1"/>
  <c r="N45" i="3"/>
  <c r="N50" i="3" s="1"/>
  <c r="M35" i="1" s="1"/>
  <c r="N20" i="3"/>
  <c r="N32" i="3" s="1"/>
  <c r="M155" i="1" s="1"/>
  <c r="K37" i="9" l="1"/>
  <c r="F51" i="9"/>
  <c r="G51" i="9" s="1"/>
  <c r="N157" i="3"/>
  <c r="M141" i="1" s="1"/>
  <c r="N168" i="3"/>
  <c r="N167" i="3"/>
  <c r="N163" i="3"/>
  <c r="N169" i="3"/>
  <c r="N166" i="3"/>
  <c r="N165" i="3"/>
  <c r="N164" i="3"/>
  <c r="N162" i="3"/>
  <c r="N161" i="3"/>
  <c r="N47" i="3"/>
  <c r="M27" i="1" s="1"/>
  <c r="N151" i="3"/>
  <c r="M135" i="1" s="1"/>
  <c r="N49" i="3"/>
  <c r="M33" i="1" s="1"/>
  <c r="N95" i="3"/>
  <c r="M239" i="1" s="1"/>
  <c r="N46" i="3"/>
  <c r="M25" i="1" s="1"/>
  <c r="N150" i="3"/>
  <c r="M134" i="1" s="1"/>
  <c r="N230" i="3"/>
  <c r="M655" i="1" s="1"/>
  <c r="N98" i="3"/>
  <c r="M280" i="1" s="1"/>
  <c r="N154" i="3"/>
  <c r="M138" i="1" s="1"/>
  <c r="N158" i="3"/>
  <c r="M142" i="1" s="1"/>
  <c r="N234" i="3"/>
  <c r="M542" i="1" s="1"/>
  <c r="N242" i="3"/>
  <c r="M550" i="1" s="1"/>
  <c r="N252" i="3"/>
  <c r="M573" i="1" s="1"/>
  <c r="N236" i="3"/>
  <c r="M544" i="1" s="1"/>
  <c r="N246" i="3"/>
  <c r="M567" i="1" s="1"/>
  <c r="N240" i="3"/>
  <c r="M548" i="1" s="1"/>
  <c r="N250" i="3"/>
  <c r="M571" i="1" s="1"/>
  <c r="N238" i="3"/>
  <c r="M546" i="1" s="1"/>
  <c r="N248" i="3"/>
  <c r="M569" i="1" s="1"/>
  <c r="N235" i="3"/>
  <c r="M543" i="1" s="1"/>
  <c r="N239" i="3"/>
  <c r="M547" i="1" s="1"/>
  <c r="N245" i="3"/>
  <c r="M566" i="1" s="1"/>
  <c r="N249" i="3"/>
  <c r="M570" i="1" s="1"/>
  <c r="N253" i="3"/>
  <c r="M574" i="1" s="1"/>
  <c r="N237" i="3"/>
  <c r="M545" i="1" s="1"/>
  <c r="N241" i="3"/>
  <c r="M549" i="1" s="1"/>
  <c r="N247" i="3"/>
  <c r="M568" i="1" s="1"/>
  <c r="M616" i="1"/>
  <c r="N155" i="3"/>
  <c r="M139" i="1" s="1"/>
  <c r="N152" i="3"/>
  <c r="M136" i="1" s="1"/>
  <c r="N156" i="3"/>
  <c r="M140" i="1" s="1"/>
  <c r="N153" i="3"/>
  <c r="M137" i="1" s="1"/>
  <c r="I320" i="3"/>
  <c r="I326" i="3" s="1"/>
  <c r="N94" i="3"/>
  <c r="M238" i="1" s="1"/>
  <c r="N69" i="3"/>
  <c r="M119" i="1" s="1"/>
  <c r="N75" i="3"/>
  <c r="M167" i="1" s="1"/>
  <c r="N70" i="3"/>
  <c r="M120" i="1" s="1"/>
  <c r="N76" i="3"/>
  <c r="M168" i="1" s="1"/>
  <c r="N67" i="3"/>
  <c r="M117" i="1" s="1"/>
  <c r="N71" i="3"/>
  <c r="M121" i="1" s="1"/>
  <c r="N77" i="3"/>
  <c r="M169" i="1" s="1"/>
  <c r="N68" i="3"/>
  <c r="M118" i="1" s="1"/>
  <c r="N74" i="3"/>
  <c r="M166" i="1" s="1"/>
  <c r="M60" i="1"/>
  <c r="N63" i="3"/>
  <c r="M66" i="1" s="1"/>
  <c r="N61" i="3"/>
  <c r="M61" i="1" s="1"/>
  <c r="N59" i="3"/>
  <c r="M59" i="1" s="1"/>
  <c r="N64" i="3"/>
  <c r="M67" i="1" s="1"/>
  <c r="N25" i="3"/>
  <c r="M106" i="1" s="1"/>
  <c r="N30" i="3"/>
  <c r="M153" i="1" s="1"/>
  <c r="N34" i="3"/>
  <c r="M157" i="1" s="1"/>
  <c r="N22" i="3"/>
  <c r="M103" i="1" s="1"/>
  <c r="N26" i="3"/>
  <c r="M107" i="1" s="1"/>
  <c r="N31" i="3"/>
  <c r="M154" i="1" s="1"/>
  <c r="N24" i="3"/>
  <c r="M105" i="1" s="1"/>
  <c r="N29" i="3"/>
  <c r="M152" i="1" s="1"/>
  <c r="N33" i="3"/>
  <c r="M156" i="1" s="1"/>
  <c r="N23" i="3"/>
  <c r="N27" i="3"/>
  <c r="M108" i="1" s="1"/>
  <c r="O1003" i="1"/>
  <c r="O1011" i="1"/>
  <c r="F67" i="9" l="1"/>
  <c r="G67" i="9" s="1"/>
  <c r="K67" i="9" s="1"/>
  <c r="K51" i="9"/>
  <c r="N44" i="3"/>
  <c r="N227" i="3"/>
  <c r="N232" i="3"/>
  <c r="N92" i="3"/>
  <c r="N65" i="3"/>
  <c r="N57" i="3"/>
  <c r="N21" i="3"/>
  <c r="M104" i="1"/>
  <c r="F69" i="9" l="1"/>
  <c r="G69" i="9" s="1"/>
  <c r="N592" i="1"/>
  <c r="M592" i="1"/>
  <c r="M310" i="3" l="1"/>
  <c r="D21" i="11"/>
  <c r="E22" i="11" s="1"/>
  <c r="G22" i="11" s="1"/>
  <c r="F71" i="9"/>
  <c r="N1023" i="1"/>
  <c r="M1023" i="1"/>
  <c r="L1023" i="1"/>
  <c r="N1022" i="1"/>
  <c r="M1022" i="1"/>
  <c r="L1022" i="1"/>
  <c r="N1021" i="1"/>
  <c r="M1021" i="1"/>
  <c r="L1021" i="1"/>
  <c r="N1020" i="1"/>
  <c r="M1020" i="1"/>
  <c r="L1020" i="1"/>
  <c r="N1019" i="1"/>
  <c r="M1019" i="1"/>
  <c r="L1019" i="1"/>
  <c r="N1018" i="1"/>
  <c r="M1018" i="1"/>
  <c r="L1018" i="1"/>
  <c r="N1017" i="1"/>
  <c r="M1017" i="1"/>
  <c r="L1017" i="1"/>
  <c r="N1016" i="1"/>
  <c r="M1016" i="1"/>
  <c r="L1016" i="1"/>
  <c r="N1015" i="1"/>
  <c r="M1015" i="1"/>
  <c r="L1015" i="1"/>
  <c r="N881" i="1"/>
  <c r="M881" i="1"/>
  <c r="N666" i="1"/>
  <c r="N665" i="1" s="1"/>
  <c r="M666" i="1"/>
  <c r="M665" i="1" s="1"/>
  <c r="L1048" i="1"/>
  <c r="O1048" i="1" s="1"/>
  <c r="E21" i="11" l="1"/>
  <c r="O1022" i="1"/>
  <c r="O1016" i="1"/>
  <c r="O1015" i="1"/>
  <c r="O1019" i="1"/>
  <c r="O1023" i="1"/>
  <c r="O1020" i="1"/>
  <c r="O1018" i="1"/>
  <c r="O1017" i="1"/>
  <c r="O1021" i="1"/>
  <c r="M1014" i="1"/>
  <c r="N872" i="1"/>
  <c r="N871" i="1" s="1"/>
  <c r="L1014" i="1"/>
  <c r="N1014" i="1"/>
  <c r="M872" i="1"/>
  <c r="M871" i="1" s="1"/>
  <c r="O921" i="1"/>
  <c r="O924" i="1"/>
  <c r="O920" i="1"/>
  <c r="O923" i="1"/>
  <c r="O927" i="1"/>
  <c r="L666" i="1"/>
  <c r="O666" i="1" s="1"/>
  <c r="L881" i="1"/>
  <c r="O881" i="1" s="1"/>
  <c r="O922" i="1"/>
  <c r="O925" i="1"/>
  <c r="L872" i="1"/>
  <c r="O919" i="1"/>
  <c r="O926" i="1"/>
  <c r="N589" i="1"/>
  <c r="N1026" i="1" s="1"/>
  <c r="L883" i="1"/>
  <c r="M835" i="1"/>
  <c r="M953" i="1" s="1"/>
  <c r="M877" i="1"/>
  <c r="M886" i="1"/>
  <c r="M929" i="1"/>
  <c r="N938" i="1"/>
  <c r="N937" i="1" s="1"/>
  <c r="M883" i="1"/>
  <c r="M590" i="1"/>
  <c r="M1027" i="1" s="1"/>
  <c r="L886" i="1"/>
  <c r="M640" i="1"/>
  <c r="N788" i="1"/>
  <c r="M813" i="1"/>
  <c r="N835" i="1"/>
  <c r="N953" i="1" s="1"/>
  <c r="M839" i="1"/>
  <c r="N877" i="1"/>
  <c r="N886" i="1"/>
  <c r="N889" i="1"/>
  <c r="N929" i="1"/>
  <c r="M933" i="1"/>
  <c r="M788" i="1"/>
  <c r="N798" i="1"/>
  <c r="L835" i="1"/>
  <c r="L839" i="1"/>
  <c r="M798" i="1"/>
  <c r="N813" i="1"/>
  <c r="N820" i="1"/>
  <c r="M889" i="1"/>
  <c r="N904" i="1"/>
  <c r="N640" i="1"/>
  <c r="M672" i="1"/>
  <c r="M671" i="1" s="1"/>
  <c r="M826" i="1"/>
  <c r="N839" i="1"/>
  <c r="N883" i="1"/>
  <c r="M914" i="1"/>
  <c r="N933" i="1"/>
  <c r="M589" i="1"/>
  <c r="M1026" i="1" s="1"/>
  <c r="N590" i="1"/>
  <c r="N1027" i="1" s="1"/>
  <c r="N672" i="1"/>
  <c r="N671" i="1" s="1"/>
  <c r="M820" i="1"/>
  <c r="N826" i="1"/>
  <c r="M904" i="1"/>
  <c r="N914" i="1"/>
  <c r="M938" i="1"/>
  <c r="M937" i="1" s="1"/>
  <c r="L877" i="1"/>
  <c r="L889" i="1"/>
  <c r="L788" i="1"/>
  <c r="L820" i="1"/>
  <c r="L813" i="1"/>
  <c r="L798" i="1"/>
  <c r="L826" i="1"/>
  <c r="M757" i="1"/>
  <c r="M1030" i="1" s="1"/>
  <c r="L626" i="1"/>
  <c r="M626" i="1"/>
  <c r="L590" i="1"/>
  <c r="L633" i="1"/>
  <c r="L757" i="1"/>
  <c r="M758" i="1"/>
  <c r="M1031" i="1" s="1"/>
  <c r="N633" i="1"/>
  <c r="N626" i="1"/>
  <c r="L589" i="1"/>
  <c r="L758" i="1"/>
  <c r="M772" i="1"/>
  <c r="N758" i="1"/>
  <c r="N1031" i="1" s="1"/>
  <c r="M633" i="1"/>
  <c r="L745" i="1"/>
  <c r="L760" i="1"/>
  <c r="N760" i="1"/>
  <c r="N759" i="1" s="1"/>
  <c r="N757" i="1"/>
  <c r="N1030" i="1" s="1"/>
  <c r="L772" i="1"/>
  <c r="N772" i="1"/>
  <c r="N779" i="1"/>
  <c r="L779" i="1"/>
  <c r="N742" i="1"/>
  <c r="N751" i="1"/>
  <c r="M760" i="1"/>
  <c r="M759" i="1" s="1"/>
  <c r="M779" i="1"/>
  <c r="L684" i="1"/>
  <c r="L707" i="1"/>
  <c r="M717" i="1"/>
  <c r="M731" i="1"/>
  <c r="L742" i="1"/>
  <c r="N745" i="1"/>
  <c r="L751" i="1"/>
  <c r="L717" i="1"/>
  <c r="M751" i="1"/>
  <c r="L672" i="1"/>
  <c r="O672" i="1" s="1"/>
  <c r="N684" i="1"/>
  <c r="N689" i="1"/>
  <c r="L689" i="1"/>
  <c r="M689" i="1"/>
  <c r="N707" i="1"/>
  <c r="M707" i="1"/>
  <c r="N721" i="1"/>
  <c r="L721" i="1"/>
  <c r="M721" i="1"/>
  <c r="M742" i="1"/>
  <c r="L731" i="1"/>
  <c r="M684" i="1"/>
  <c r="N717" i="1"/>
  <c r="N731" i="1"/>
  <c r="M745" i="1"/>
  <c r="L601" i="1"/>
  <c r="N601" i="1"/>
  <c r="N596" i="1"/>
  <c r="L592" i="1"/>
  <c r="O592" i="1" s="1"/>
  <c r="L596" i="1"/>
  <c r="L640" i="1"/>
  <c r="M596" i="1"/>
  <c r="M601" i="1"/>
  <c r="N526" i="1"/>
  <c r="N1025" i="1" s="1"/>
  <c r="M526" i="1"/>
  <c r="M1025" i="1" s="1"/>
  <c r="L526" i="1"/>
  <c r="N1045" i="1"/>
  <c r="M1045" i="1"/>
  <c r="L1045" i="1"/>
  <c r="N1044" i="1"/>
  <c r="M1044" i="1"/>
  <c r="L1044" i="1"/>
  <c r="N1043" i="1"/>
  <c r="M1043" i="1"/>
  <c r="L1043" i="1"/>
  <c r="N1042" i="1"/>
  <c r="M1042" i="1"/>
  <c r="L1042" i="1"/>
  <c r="N1041" i="1"/>
  <c r="M1041" i="1"/>
  <c r="L1041" i="1"/>
  <c r="N1040" i="1"/>
  <c r="M1040" i="1"/>
  <c r="L1040" i="1"/>
  <c r="N1039" i="1"/>
  <c r="M1039" i="1"/>
  <c r="L1039" i="1"/>
  <c r="N1038" i="1"/>
  <c r="M1038" i="1"/>
  <c r="L1038" i="1"/>
  <c r="N1037" i="1"/>
  <c r="M1037" i="1"/>
  <c r="L1037" i="1"/>
  <c r="N1036" i="1"/>
  <c r="M1036" i="1"/>
  <c r="L1036" i="1"/>
  <c r="N1005" i="1"/>
  <c r="M1006" i="1"/>
  <c r="M1005" i="1"/>
  <c r="M1004" i="1"/>
  <c r="M1002" i="1"/>
  <c r="M1001" i="1"/>
  <c r="M653" i="1"/>
  <c r="O589" i="1" l="1"/>
  <c r="O779" i="1"/>
  <c r="O772" i="1"/>
  <c r="O877" i="1"/>
  <c r="O872" i="1"/>
  <c r="O742" i="1"/>
  <c r="O889" i="1"/>
  <c r="O813" i="1"/>
  <c r="O626" i="1"/>
  <c r="O826" i="1"/>
  <c r="O731" i="1"/>
  <c r="O689" i="1"/>
  <c r="O745" i="1"/>
  <c r="O886" i="1"/>
  <c r="O633" i="1"/>
  <c r="O601" i="1"/>
  <c r="O788" i="1"/>
  <c r="L1030" i="1"/>
  <c r="O1030" i="1" s="1"/>
  <c r="O757" i="1"/>
  <c r="O707" i="1"/>
  <c r="O760" i="1"/>
  <c r="L1027" i="1"/>
  <c r="O1027" i="1" s="1"/>
  <c r="O590" i="1"/>
  <c r="O684" i="1"/>
  <c r="L1025" i="1"/>
  <c r="O1025" i="1" s="1"/>
  <c r="O526" i="1"/>
  <c r="L1031" i="1"/>
  <c r="O1031" i="1" s="1"/>
  <c r="O758" i="1"/>
  <c r="O798" i="1"/>
  <c r="O883" i="1"/>
  <c r="O717" i="1"/>
  <c r="O640" i="1"/>
  <c r="O751" i="1"/>
  <c r="O820" i="1"/>
  <c r="O839" i="1"/>
  <c r="O596" i="1"/>
  <c r="O721" i="1"/>
  <c r="L953" i="1"/>
  <c r="O953" i="1" s="1"/>
  <c r="O835" i="1"/>
  <c r="O1038" i="1"/>
  <c r="O1042" i="1"/>
  <c r="O1039" i="1"/>
  <c r="O1043" i="1"/>
  <c r="N995" i="1"/>
  <c r="O1037" i="1"/>
  <c r="O1041" i="1"/>
  <c r="O1045" i="1"/>
  <c r="O1036" i="1"/>
  <c r="O1040" i="1"/>
  <c r="O1044" i="1"/>
  <c r="O1014" i="1"/>
  <c r="L1034" i="1"/>
  <c r="L295" i="1"/>
  <c r="M295" i="1"/>
  <c r="M981" i="1" s="1"/>
  <c r="N295" i="1"/>
  <c r="N981" i="1" s="1"/>
  <c r="M1034" i="1"/>
  <c r="N1034" i="1"/>
  <c r="M993" i="1"/>
  <c r="M997" i="1"/>
  <c r="N993" i="1"/>
  <c r="N997" i="1"/>
  <c r="M990" i="1"/>
  <c r="M994" i="1"/>
  <c r="N1052" i="1"/>
  <c r="N1004" i="1"/>
  <c r="M1057" i="1"/>
  <c r="M1009" i="1"/>
  <c r="M1055" i="1"/>
  <c r="M1007" i="1"/>
  <c r="N1057" i="1"/>
  <c r="N1009" i="1"/>
  <c r="N1055" i="1"/>
  <c r="N1007" i="1"/>
  <c r="N1049" i="1"/>
  <c r="N1001" i="1"/>
  <c r="N1050" i="1"/>
  <c r="N1002" i="1"/>
  <c r="N1054" i="1"/>
  <c r="N1006" i="1"/>
  <c r="N968" i="1"/>
  <c r="N1051" i="1"/>
  <c r="M1049" i="1"/>
  <c r="M1050" i="1"/>
  <c r="M1054" i="1"/>
  <c r="N1053" i="1"/>
  <c r="M1052" i="1"/>
  <c r="M1053" i="1"/>
  <c r="M968" i="1"/>
  <c r="M1051" i="1"/>
  <c r="M991" i="1"/>
  <c r="N991" i="1"/>
  <c r="N974" i="1"/>
  <c r="N972" i="1"/>
  <c r="M995" i="1"/>
  <c r="M992" i="1"/>
  <c r="M996" i="1"/>
  <c r="N992" i="1"/>
  <c r="N996" i="1"/>
  <c r="N969" i="1"/>
  <c r="N966" i="1"/>
  <c r="M998" i="1"/>
  <c r="M974" i="1"/>
  <c r="M972" i="1"/>
  <c r="N990" i="1"/>
  <c r="N994" i="1"/>
  <c r="N998" i="1"/>
  <c r="N971" i="1"/>
  <c r="M966" i="1"/>
  <c r="M970" i="1"/>
  <c r="M967" i="1"/>
  <c r="M971" i="1"/>
  <c r="N970" i="1"/>
  <c r="M969" i="1"/>
  <c r="N967" i="1"/>
  <c r="L1026" i="1"/>
  <c r="O1026" i="1" s="1"/>
  <c r="M24" i="1"/>
  <c r="M237" i="1"/>
  <c r="M278" i="1"/>
  <c r="M72" i="1"/>
  <c r="M977" i="1" s="1"/>
  <c r="M363" i="1"/>
  <c r="L363" i="1"/>
  <c r="N363" i="1"/>
  <c r="N207" i="1"/>
  <c r="N979" i="1" s="1"/>
  <c r="L759" i="1"/>
  <c r="O759" i="1" s="1"/>
  <c r="M207" i="1"/>
  <c r="M979" i="1" s="1"/>
  <c r="N72" i="1"/>
  <c r="N977" i="1" s="1"/>
  <c r="N206" i="1"/>
  <c r="N978" i="1" s="1"/>
  <c r="L871" i="1"/>
  <c r="O871" i="1" s="1"/>
  <c r="L665" i="1"/>
  <c r="O665" i="1" s="1"/>
  <c r="L671" i="1"/>
  <c r="O671" i="1" s="1"/>
  <c r="M71" i="1"/>
  <c r="M976" i="1" s="1"/>
  <c r="M206" i="1"/>
  <c r="M978" i="1" s="1"/>
  <c r="N71" i="1"/>
  <c r="N976" i="1" s="1"/>
  <c r="M834" i="1"/>
  <c r="N834" i="1"/>
  <c r="M903" i="1"/>
  <c r="M946" i="1" s="1"/>
  <c r="M639" i="1"/>
  <c r="N808" i="1"/>
  <c r="N787" i="1" s="1"/>
  <c r="L834" i="1"/>
  <c r="M808" i="1"/>
  <c r="M787" i="1" s="1"/>
  <c r="M552" i="1"/>
  <c r="M771" i="1"/>
  <c r="M756" i="1" s="1"/>
  <c r="N528" i="1"/>
  <c r="L469" i="1"/>
  <c r="N552" i="1"/>
  <c r="N903" i="1"/>
  <c r="N946" i="1" s="1"/>
  <c r="M528" i="1"/>
  <c r="M587" i="1"/>
  <c r="N587" i="1"/>
  <c r="L808" i="1"/>
  <c r="N771" i="1"/>
  <c r="N756" i="1" s="1"/>
  <c r="L587" i="1"/>
  <c r="L771" i="1"/>
  <c r="L683" i="1"/>
  <c r="N683" i="1"/>
  <c r="M683" i="1"/>
  <c r="N525" i="1"/>
  <c r="N1024" i="1" s="1"/>
  <c r="M525" i="1"/>
  <c r="M1024" i="1" s="1"/>
  <c r="L528" i="1"/>
  <c r="L575" i="1"/>
  <c r="L525" i="1"/>
  <c r="N500" i="1"/>
  <c r="M575" i="1"/>
  <c r="L552" i="1"/>
  <c r="N575" i="1"/>
  <c r="M502" i="1"/>
  <c r="M500" i="1"/>
  <c r="L500" i="1"/>
  <c r="L502" i="1"/>
  <c r="N502" i="1"/>
  <c r="L508" i="1"/>
  <c r="M508" i="1"/>
  <c r="N508" i="1"/>
  <c r="N9" i="1"/>
  <c r="N41" i="1"/>
  <c r="N122" i="1"/>
  <c r="N264" i="1"/>
  <c r="N255" i="1" s="1"/>
  <c r="N327" i="1"/>
  <c r="N464" i="1"/>
  <c r="N12" i="1"/>
  <c r="N11" i="1" s="1"/>
  <c r="N20" i="1"/>
  <c r="N28" i="1"/>
  <c r="N36" i="1"/>
  <c r="N95" i="1"/>
  <c r="N144" i="1"/>
  <c r="N192" i="1"/>
  <c r="N223" i="1"/>
  <c r="N1056" i="1" s="1"/>
  <c r="N308" i="1"/>
  <c r="N307" i="1" s="1"/>
  <c r="N336" i="1"/>
  <c r="N351" i="1"/>
  <c r="N985" i="1" s="1"/>
  <c r="N377" i="1"/>
  <c r="N478" i="1"/>
  <c r="N46" i="1"/>
  <c r="N50" i="1"/>
  <c r="N54" i="1"/>
  <c r="N62" i="1"/>
  <c r="N85" i="1"/>
  <c r="N109" i="1"/>
  <c r="N158" i="1"/>
  <c r="N323" i="1"/>
  <c r="N322" i="1" s="1"/>
  <c r="N333" i="1"/>
  <c r="N469" i="1"/>
  <c r="N74" i="1"/>
  <c r="N171" i="1"/>
  <c r="N209" i="1"/>
  <c r="N241" i="1"/>
  <c r="N352" i="1"/>
  <c r="N349" i="1" s="1"/>
  <c r="N366" i="1"/>
  <c r="N248" i="1"/>
  <c r="N282" i="1"/>
  <c r="N286" i="1"/>
  <c r="N290" i="1"/>
  <c r="N297" i="1"/>
  <c r="N330" i="1"/>
  <c r="N342" i="1"/>
  <c r="N347" i="1"/>
  <c r="N350" i="1"/>
  <c r="N984" i="1" s="1"/>
  <c r="N388" i="1"/>
  <c r="N424" i="1"/>
  <c r="N473" i="1"/>
  <c r="N489" i="1"/>
  <c r="N442" i="1"/>
  <c r="N395" i="1"/>
  <c r="N407" i="1"/>
  <c r="N419" i="1"/>
  <c r="N431" i="1"/>
  <c r="N467" i="1"/>
  <c r="M95" i="1"/>
  <c r="M366" i="1"/>
  <c r="M109" i="1"/>
  <c r="M209" i="1"/>
  <c r="M50" i="1"/>
  <c r="M9" i="1"/>
  <c r="M192" i="1"/>
  <c r="M388" i="1"/>
  <c r="M407" i="1"/>
  <c r="M473" i="1"/>
  <c r="M478" i="1"/>
  <c r="M28" i="1"/>
  <c r="M54" i="1"/>
  <c r="M65" i="1"/>
  <c r="M85" i="1"/>
  <c r="M144" i="1"/>
  <c r="M158" i="1"/>
  <c r="M248" i="1"/>
  <c r="M286" i="1"/>
  <c r="M323" i="1"/>
  <c r="M322" i="1" s="1"/>
  <c r="M330" i="1"/>
  <c r="M336" i="1"/>
  <c r="M342" i="1"/>
  <c r="M352" i="1"/>
  <c r="M349" i="1" s="1"/>
  <c r="M351" i="1"/>
  <c r="M985" i="1" s="1"/>
  <c r="M419" i="1"/>
  <c r="M424" i="1"/>
  <c r="M442" i="1"/>
  <c r="M469" i="1"/>
  <c r="M12" i="1"/>
  <c r="M11" i="1" s="1"/>
  <c r="M20" i="1"/>
  <c r="M36" i="1"/>
  <c r="M41" i="1"/>
  <c r="M46" i="1"/>
  <c r="M62" i="1"/>
  <c r="M74" i="1"/>
  <c r="M151" i="1"/>
  <c r="M171" i="1"/>
  <c r="M223" i="1"/>
  <c r="M1056" i="1" s="1"/>
  <c r="M241" i="1"/>
  <c r="M264" i="1"/>
  <c r="M255" i="1" s="1"/>
  <c r="M282" i="1"/>
  <c r="M297" i="1"/>
  <c r="M327" i="1"/>
  <c r="M333" i="1"/>
  <c r="M395" i="1"/>
  <c r="M431" i="1"/>
  <c r="M464" i="1"/>
  <c r="M489" i="1"/>
  <c r="M58" i="1"/>
  <c r="M122" i="1"/>
  <c r="M290" i="1"/>
  <c r="M308" i="1"/>
  <c r="M307" i="1" s="1"/>
  <c r="M347" i="1"/>
  <c r="M350" i="1"/>
  <c r="M984" i="1" s="1"/>
  <c r="M377" i="1"/>
  <c r="M467" i="1"/>
  <c r="M614" i="1"/>
  <c r="M591" i="1" s="1"/>
  <c r="L351" i="1"/>
  <c r="L347" i="1"/>
  <c r="L350" i="1"/>
  <c r="L473" i="1"/>
  <c r="L478" i="1"/>
  <c r="L464" i="1"/>
  <c r="L467" i="1"/>
  <c r="L489" i="1"/>
  <c r="O489" i="1" s="1"/>
  <c r="L366" i="1"/>
  <c r="L388" i="1"/>
  <c r="L395" i="1"/>
  <c r="L377" i="1"/>
  <c r="L419" i="1"/>
  <c r="L424" i="1"/>
  <c r="L431" i="1"/>
  <c r="L407" i="1"/>
  <c r="L442" i="1"/>
  <c r="L352" i="1"/>
  <c r="O352" i="1" s="1"/>
  <c r="L323" i="1"/>
  <c r="L327" i="1"/>
  <c r="L330" i="1"/>
  <c r="L333" i="1"/>
  <c r="L336" i="1"/>
  <c r="L342" i="1"/>
  <c r="L297" i="1"/>
  <c r="L308" i="1"/>
  <c r="L286" i="1"/>
  <c r="L290" i="1"/>
  <c r="O464" i="1" l="1"/>
  <c r="O528" i="1"/>
  <c r="O808" i="1"/>
  <c r="O431" i="1"/>
  <c r="O469" i="1"/>
  <c r="O552" i="1"/>
  <c r="O333" i="1"/>
  <c r="O500" i="1"/>
  <c r="O323" i="1"/>
  <c r="O442" i="1"/>
  <c r="O342" i="1"/>
  <c r="O286" i="1"/>
  <c r="O395" i="1"/>
  <c r="O575" i="1"/>
  <c r="O587" i="1"/>
  <c r="O336" i="1"/>
  <c r="O407" i="1"/>
  <c r="O467" i="1"/>
  <c r="O327" i="1"/>
  <c r="O508" i="1"/>
  <c r="O330" i="1"/>
  <c r="O478" i="1"/>
  <c r="O290" i="1"/>
  <c r="O377" i="1"/>
  <c r="L984" i="1"/>
  <c r="O984" i="1" s="1"/>
  <c r="O350" i="1"/>
  <c r="O308" i="1"/>
  <c r="O424" i="1"/>
  <c r="O347" i="1"/>
  <c r="O297" i="1"/>
  <c r="O419" i="1"/>
  <c r="L985" i="1"/>
  <c r="O985" i="1" s="1"/>
  <c r="O351" i="1"/>
  <c r="O683" i="1"/>
  <c r="O771" i="1"/>
  <c r="O473" i="1"/>
  <c r="O388" i="1"/>
  <c r="O834" i="1"/>
  <c r="O366" i="1"/>
  <c r="L1024" i="1"/>
  <c r="O1024" i="1" s="1"/>
  <c r="O525" i="1"/>
  <c r="L981" i="1"/>
  <c r="O981" i="1" s="1"/>
  <c r="O295" i="1"/>
  <c r="O502" i="1"/>
  <c r="O363" i="1"/>
  <c r="O1034" i="1"/>
  <c r="N1035" i="1"/>
  <c r="M1035" i="1"/>
  <c r="L1035" i="1"/>
  <c r="M1046" i="1"/>
  <c r="M1047" i="1" s="1"/>
  <c r="N1046" i="1"/>
  <c r="N1047" i="1" s="1"/>
  <c r="M988" i="1"/>
  <c r="M989" i="1" s="1"/>
  <c r="M1008" i="1"/>
  <c r="M999" i="1" s="1"/>
  <c r="N1008" i="1"/>
  <c r="N999" i="1" s="1"/>
  <c r="M973" i="1"/>
  <c r="N973" i="1"/>
  <c r="N988" i="1"/>
  <c r="N989" i="1" s="1"/>
  <c r="M102" i="1"/>
  <c r="M32" i="1"/>
  <c r="M19" i="1" s="1"/>
  <c r="M951" i="1" s="1"/>
  <c r="L501" i="1"/>
  <c r="L1032" i="1"/>
  <c r="N501" i="1"/>
  <c r="N1033" i="1" s="1"/>
  <c r="N1032" i="1"/>
  <c r="M501" i="1"/>
  <c r="M1033" i="1" s="1"/>
  <c r="M1032" i="1"/>
  <c r="M133" i="1"/>
  <c r="M564" i="1"/>
  <c r="M551" i="1" s="1"/>
  <c r="M165" i="1"/>
  <c r="M269" i="1"/>
  <c r="M254" i="1" s="1"/>
  <c r="M540" i="1"/>
  <c r="M588" i="1"/>
  <c r="M1012" i="1" s="1"/>
  <c r="M116" i="1"/>
  <c r="M228" i="1"/>
  <c r="N214" i="1"/>
  <c r="N202" i="1" s="1"/>
  <c r="M214" i="1"/>
  <c r="M205" i="1"/>
  <c r="M987" i="1" s="1"/>
  <c r="M204" i="1"/>
  <c r="M986" i="1" s="1"/>
  <c r="N69" i="1"/>
  <c r="L787" i="1"/>
  <c r="O787" i="1" s="1"/>
  <c r="M69" i="1"/>
  <c r="L756" i="1"/>
  <c r="O756" i="1" s="1"/>
  <c r="M586" i="1"/>
  <c r="M523" i="1"/>
  <c r="N523" i="1"/>
  <c r="L523" i="1"/>
  <c r="M498" i="1"/>
  <c r="N498" i="1"/>
  <c r="L498" i="1"/>
  <c r="N285" i="1"/>
  <c r="N365" i="1"/>
  <c r="N18" i="1"/>
  <c r="N394" i="1"/>
  <c r="M394" i="1"/>
  <c r="M285" i="1"/>
  <c r="M18" i="1"/>
  <c r="M365" i="1"/>
  <c r="L349" i="1"/>
  <c r="O349" i="1" s="1"/>
  <c r="L307" i="1"/>
  <c r="O307" i="1" s="1"/>
  <c r="L322" i="1"/>
  <c r="O322" i="1" s="1"/>
  <c r="L365" i="1"/>
  <c r="L394" i="1"/>
  <c r="L285" i="1"/>
  <c r="L1007" i="1"/>
  <c r="O1007" i="1" s="1"/>
  <c r="L1005" i="1"/>
  <c r="O1005" i="1" s="1"/>
  <c r="L1051" i="1"/>
  <c r="O1051" i="1" s="1"/>
  <c r="O498" i="1" l="1"/>
  <c r="O523" i="1"/>
  <c r="O285" i="1"/>
  <c r="L1033" i="1"/>
  <c r="O1033" i="1" s="1"/>
  <c r="O501" i="1"/>
  <c r="O394" i="1"/>
  <c r="O365" i="1"/>
  <c r="M208" i="1"/>
  <c r="M201" i="1" s="1"/>
  <c r="M17" i="1"/>
  <c r="M8" i="1" s="1"/>
  <c r="M524" i="1"/>
  <c r="M1013" i="1" s="1"/>
  <c r="O1032" i="1"/>
  <c r="O1035" i="1"/>
  <c r="L1001" i="1"/>
  <c r="O1001" i="1" s="1"/>
  <c r="L1002" i="1"/>
  <c r="O1002" i="1" s="1"/>
  <c r="N1000" i="1"/>
  <c r="L1057" i="1"/>
  <c r="O1057" i="1" s="1"/>
  <c r="L1009" i="1"/>
  <c r="O1009" i="1" s="1"/>
  <c r="M1000" i="1"/>
  <c r="L1054" i="1"/>
  <c r="O1054" i="1" s="1"/>
  <c r="L1006" i="1"/>
  <c r="O1006" i="1" s="1"/>
  <c r="L1052" i="1"/>
  <c r="O1052" i="1" s="1"/>
  <c r="L1004" i="1"/>
  <c r="O1004" i="1" s="1"/>
  <c r="L1049" i="1"/>
  <c r="O1049" i="1" s="1"/>
  <c r="L1050" i="1"/>
  <c r="O1050" i="1" s="1"/>
  <c r="L1053" i="1"/>
  <c r="O1053" i="1" s="1"/>
  <c r="L1055" i="1"/>
  <c r="O1055" i="1" s="1"/>
  <c r="L969" i="1"/>
  <c r="O969" i="1" s="1"/>
  <c r="L971" i="1"/>
  <c r="O971" i="1" s="1"/>
  <c r="L966" i="1"/>
  <c r="O966" i="1" s="1"/>
  <c r="L968" i="1"/>
  <c r="O968" i="1" s="1"/>
  <c r="L972" i="1"/>
  <c r="O972" i="1" s="1"/>
  <c r="L967" i="1"/>
  <c r="O967" i="1" s="1"/>
  <c r="L970" i="1"/>
  <c r="O970" i="1" s="1"/>
  <c r="M965" i="1"/>
  <c r="N965" i="1"/>
  <c r="M203" i="1"/>
  <c r="M952" i="1" s="1"/>
  <c r="M73" i="1"/>
  <c r="M527" i="1"/>
  <c r="M522" i="1" s="1"/>
  <c r="M1058" i="1" s="1"/>
  <c r="M202" i="1"/>
  <c r="N364" i="1"/>
  <c r="M364" i="1"/>
  <c r="L207" i="1"/>
  <c r="O207" i="1" s="1"/>
  <c r="L364" i="1"/>
  <c r="L223" i="1"/>
  <c r="L241" i="1"/>
  <c r="O241" i="1" s="1"/>
  <c r="L282" i="1"/>
  <c r="O282" i="1" s="1"/>
  <c r="L248" i="1"/>
  <c r="O248" i="1" s="1"/>
  <c r="L209" i="1"/>
  <c r="O209" i="1" s="1"/>
  <c r="O364" i="1" l="1"/>
  <c r="L1056" i="1"/>
  <c r="O1056" i="1" s="1"/>
  <c r="O223" i="1"/>
  <c r="L1008" i="1"/>
  <c r="L991" i="1"/>
  <c r="O991" i="1" s="1"/>
  <c r="L995" i="1"/>
  <c r="O995" i="1" s="1"/>
  <c r="L990" i="1"/>
  <c r="O990" i="1" s="1"/>
  <c r="L998" i="1"/>
  <c r="O998" i="1" s="1"/>
  <c r="L992" i="1"/>
  <c r="O992" i="1" s="1"/>
  <c r="L996" i="1"/>
  <c r="O996" i="1" s="1"/>
  <c r="L994" i="1"/>
  <c r="O994" i="1" s="1"/>
  <c r="L993" i="1"/>
  <c r="O993" i="1" s="1"/>
  <c r="L997" i="1"/>
  <c r="O997" i="1" s="1"/>
  <c r="M964" i="1"/>
  <c r="N961" i="1"/>
  <c r="N957" i="1"/>
  <c r="N954" i="1"/>
  <c r="N960" i="1"/>
  <c r="N962" i="1"/>
  <c r="N958" i="1"/>
  <c r="N956" i="1"/>
  <c r="N959" i="1"/>
  <c r="N955" i="1"/>
  <c r="M960" i="1"/>
  <c r="M956" i="1"/>
  <c r="M955" i="1"/>
  <c r="M962" i="1"/>
  <c r="M954" i="1"/>
  <c r="M959" i="1"/>
  <c r="M961" i="1"/>
  <c r="M958" i="1"/>
  <c r="M957" i="1"/>
  <c r="N964" i="1"/>
  <c r="L979" i="1"/>
  <c r="O979" i="1" s="1"/>
  <c r="L214" i="1"/>
  <c r="O214" i="1" s="1"/>
  <c r="L9" i="1"/>
  <c r="O9" i="1" s="1"/>
  <c r="L72" i="1"/>
  <c r="O72" i="1" s="1"/>
  <c r="L71" i="1"/>
  <c r="O71" i="1" s="1"/>
  <c r="L85" i="1"/>
  <c r="O85" i="1" s="1"/>
  <c r="L74" i="1"/>
  <c r="O74" i="1" s="1"/>
  <c r="L95" i="1"/>
  <c r="O95" i="1" s="1"/>
  <c r="L109" i="1"/>
  <c r="O109" i="1" s="1"/>
  <c r="L144" i="1"/>
  <c r="O144" i="1" s="1"/>
  <c r="L158" i="1"/>
  <c r="O158" i="1" s="1"/>
  <c r="L122" i="1"/>
  <c r="O122" i="1" s="1"/>
  <c r="L171" i="1"/>
  <c r="O171" i="1" s="1"/>
  <c r="L192" i="1"/>
  <c r="O192" i="1" s="1"/>
  <c r="L54" i="1"/>
  <c r="O54" i="1" s="1"/>
  <c r="L20" i="1"/>
  <c r="O20" i="1" s="1"/>
  <c r="L36" i="1"/>
  <c r="O36" i="1" s="1"/>
  <c r="L46" i="1"/>
  <c r="O46" i="1" s="1"/>
  <c r="L62" i="1"/>
  <c r="O62" i="1" s="1"/>
  <c r="L28" i="1"/>
  <c r="O28" i="1" s="1"/>
  <c r="L41" i="1"/>
  <c r="O41" i="1" s="1"/>
  <c r="L12" i="1"/>
  <c r="O12" i="1" s="1"/>
  <c r="L50" i="1"/>
  <c r="O50" i="1" s="1"/>
  <c r="O945" i="1"/>
  <c r="O944" i="1"/>
  <c r="O936" i="1"/>
  <c r="O934" i="1"/>
  <c r="J322" i="3"/>
  <c r="J321" i="3"/>
  <c r="H321" i="3"/>
  <c r="H320" i="3" s="1"/>
  <c r="H326" i="3" s="1"/>
  <c r="K296" i="3"/>
  <c r="L1046" i="1" l="1"/>
  <c r="L1047" i="1" s="1"/>
  <c r="O1047" i="1" s="1"/>
  <c r="L999" i="1"/>
  <c r="O999" i="1" s="1"/>
  <c r="O1008" i="1"/>
  <c r="L988" i="1"/>
  <c r="N963" i="1"/>
  <c r="M963" i="1"/>
  <c r="L976" i="1"/>
  <c r="O976" i="1" s="1"/>
  <c r="L977" i="1"/>
  <c r="O977" i="1" s="1"/>
  <c r="L69" i="1"/>
  <c r="O69" i="1" s="1"/>
  <c r="L11" i="1"/>
  <c r="O11" i="1" s="1"/>
  <c r="L18" i="1"/>
  <c r="O18" i="1" s="1"/>
  <c r="J320" i="3"/>
  <c r="J326" i="3" s="1"/>
  <c r="O1046" i="1" l="1"/>
  <c r="L1000" i="1"/>
  <c r="O1000" i="1" s="1"/>
  <c r="L989" i="1"/>
  <c r="O989" i="1" s="1"/>
  <c r="O988" i="1"/>
  <c r="K312" i="3" l="1"/>
  <c r="L312" i="3" s="1"/>
  <c r="K311" i="3"/>
  <c r="K310" i="3"/>
  <c r="K309" i="3"/>
  <c r="J308" i="3"/>
  <c r="I308" i="3"/>
  <c r="H308" i="3"/>
  <c r="K307" i="3"/>
  <c r="K306" i="3"/>
  <c r="K305" i="3"/>
  <c r="J304" i="3"/>
  <c r="I304" i="3"/>
  <c r="K303" i="3"/>
  <c r="K302" i="3"/>
  <c r="K301" i="3"/>
  <c r="K300" i="3"/>
  <c r="K299" i="3"/>
  <c r="K298" i="3"/>
  <c r="K297" i="3"/>
  <c r="K295" i="3"/>
  <c r="K294" i="3"/>
  <c r="K293" i="3"/>
  <c r="K292" i="3"/>
  <c r="K291" i="3"/>
  <c r="K290" i="3"/>
  <c r="K289" i="3"/>
  <c r="K288" i="3"/>
  <c r="K287" i="3"/>
  <c r="J286" i="3"/>
  <c r="J328" i="3" s="1"/>
  <c r="J331" i="3" s="1"/>
  <c r="I286" i="3"/>
  <c r="I328" i="3" s="1"/>
  <c r="I331" i="3" s="1"/>
  <c r="K285" i="3"/>
  <c r="K284" i="3"/>
  <c r="K283" i="3"/>
  <c r="K282" i="3"/>
  <c r="K281" i="3"/>
  <c r="K280" i="3"/>
  <c r="K279" i="3"/>
  <c r="K278" i="3"/>
  <c r="K277" i="3"/>
  <c r="J276" i="3"/>
  <c r="I276" i="3"/>
  <c r="K271" i="3"/>
  <c r="K270" i="3"/>
  <c r="L270" i="3" s="1"/>
  <c r="K268" i="3"/>
  <c r="K267" i="3"/>
  <c r="K266" i="3"/>
  <c r="K265" i="3"/>
  <c r="K264" i="3"/>
  <c r="J263" i="3"/>
  <c r="I263" i="3"/>
  <c r="K262" i="3"/>
  <c r="K261" i="3"/>
  <c r="K260" i="3"/>
  <c r="K259" i="3"/>
  <c r="K258" i="3"/>
  <c r="N899" i="1"/>
  <c r="M899" i="1"/>
  <c r="K255" i="3"/>
  <c r="K254" i="3"/>
  <c r="K253" i="3"/>
  <c r="K252" i="3"/>
  <c r="K251" i="3"/>
  <c r="K250" i="3"/>
  <c r="K249" i="3"/>
  <c r="K248" i="3"/>
  <c r="K247" i="3"/>
  <c r="K246" i="3"/>
  <c r="K245" i="3"/>
  <c r="J244" i="3"/>
  <c r="I244" i="3"/>
  <c r="K243" i="3"/>
  <c r="K242" i="3"/>
  <c r="K241" i="3"/>
  <c r="K240" i="3"/>
  <c r="K239" i="3"/>
  <c r="K238" i="3"/>
  <c r="K237" i="3"/>
  <c r="K236" i="3"/>
  <c r="K235" i="3"/>
  <c r="K234" i="3"/>
  <c r="O233" i="3"/>
  <c r="O252" i="3" s="1"/>
  <c r="N573" i="1" s="1"/>
  <c r="M233" i="3"/>
  <c r="J233" i="3"/>
  <c r="I233" i="3"/>
  <c r="K231" i="3"/>
  <c r="K230" i="3"/>
  <c r="K229" i="3"/>
  <c r="O228" i="3"/>
  <c r="O230" i="3" s="1"/>
  <c r="N655" i="1" s="1"/>
  <c r="M228" i="3"/>
  <c r="M230" i="3" s="1"/>
  <c r="L655" i="1" s="1"/>
  <c r="J228" i="3"/>
  <c r="O270" i="3" s="1"/>
  <c r="I228" i="3"/>
  <c r="N270" i="3" s="1"/>
  <c r="K227" i="3"/>
  <c r="K226" i="3"/>
  <c r="K225" i="3"/>
  <c r="K224" i="3"/>
  <c r="K223" i="3"/>
  <c r="N896" i="1"/>
  <c r="M896" i="1"/>
  <c r="L896" i="1"/>
  <c r="K220" i="3"/>
  <c r="K219" i="3"/>
  <c r="K218" i="3"/>
  <c r="K217" i="3"/>
  <c r="K216" i="3"/>
  <c r="O213" i="3"/>
  <c r="M213" i="3"/>
  <c r="K213" i="3"/>
  <c r="L213" i="3" s="1"/>
  <c r="K212" i="3"/>
  <c r="O211" i="3"/>
  <c r="M211" i="3"/>
  <c r="K211" i="3"/>
  <c r="K210" i="3"/>
  <c r="K209" i="3"/>
  <c r="K208" i="3"/>
  <c r="M459" i="1"/>
  <c r="L459" i="1"/>
  <c r="K205" i="3"/>
  <c r="J203" i="3"/>
  <c r="J199" i="3" s="1"/>
  <c r="J198" i="3" s="1"/>
  <c r="I203" i="3"/>
  <c r="I199" i="3" s="1"/>
  <c r="I198" i="3" s="1"/>
  <c r="K197" i="3"/>
  <c r="L197" i="3" s="1"/>
  <c r="K196" i="3"/>
  <c r="L196" i="3" s="1"/>
  <c r="K195" i="3"/>
  <c r="K194" i="3"/>
  <c r="J193" i="3"/>
  <c r="J192" i="3" s="1"/>
  <c r="I193" i="3"/>
  <c r="I192" i="3" s="1"/>
  <c r="K191" i="3"/>
  <c r="L191" i="3" s="1"/>
  <c r="K190" i="3"/>
  <c r="L190" i="3" s="1"/>
  <c r="K189" i="3"/>
  <c r="K188" i="3"/>
  <c r="J187" i="3"/>
  <c r="J186" i="3" s="1"/>
  <c r="I187" i="3"/>
  <c r="I186" i="3" s="1"/>
  <c r="K185" i="3"/>
  <c r="L185" i="3" s="1"/>
  <c r="K184" i="3"/>
  <c r="J183" i="3"/>
  <c r="I183" i="3"/>
  <c r="K182" i="3"/>
  <c r="L182" i="3" s="1"/>
  <c r="K181" i="3"/>
  <c r="K180" i="3"/>
  <c r="J172" i="3"/>
  <c r="I172" i="3"/>
  <c r="K171" i="3"/>
  <c r="L171" i="3" s="1"/>
  <c r="K170" i="3"/>
  <c r="K169" i="3"/>
  <c r="K168" i="3"/>
  <c r="K167" i="3"/>
  <c r="K166" i="3"/>
  <c r="K165" i="3"/>
  <c r="K164" i="3"/>
  <c r="K163" i="3"/>
  <c r="K162" i="3"/>
  <c r="K161" i="3"/>
  <c r="J160" i="3"/>
  <c r="I160" i="3"/>
  <c r="K159" i="3"/>
  <c r="K158" i="3"/>
  <c r="K157" i="3"/>
  <c r="K156" i="3"/>
  <c r="K155" i="3"/>
  <c r="K154" i="3"/>
  <c r="K153" i="3"/>
  <c r="K152" i="3"/>
  <c r="K151" i="3"/>
  <c r="K150" i="3"/>
  <c r="O149" i="3"/>
  <c r="O168" i="3" s="1"/>
  <c r="N190" i="1" s="1"/>
  <c r="M149" i="3"/>
  <c r="J149" i="3"/>
  <c r="I149" i="3"/>
  <c r="K146" i="3"/>
  <c r="K145" i="3"/>
  <c r="L145" i="3" s="1"/>
  <c r="K144" i="3"/>
  <c r="K143" i="3"/>
  <c r="K142" i="3"/>
  <c r="J141" i="3"/>
  <c r="J140" i="3" s="1"/>
  <c r="I141" i="3"/>
  <c r="I140" i="3" s="1"/>
  <c r="K139" i="3"/>
  <c r="L139" i="3" s="1"/>
  <c r="K138" i="3"/>
  <c r="K137" i="3"/>
  <c r="K136" i="3"/>
  <c r="K135" i="3"/>
  <c r="K134" i="3"/>
  <c r="K133" i="3"/>
  <c r="J132" i="3"/>
  <c r="I132" i="3"/>
  <c r="K131" i="3"/>
  <c r="K130" i="3"/>
  <c r="K129" i="3"/>
  <c r="K128" i="3"/>
  <c r="K127" i="3"/>
  <c r="K126" i="3"/>
  <c r="K125" i="3"/>
  <c r="K124" i="3"/>
  <c r="K123" i="3"/>
  <c r="J122" i="3"/>
  <c r="I122" i="3"/>
  <c r="K121" i="3"/>
  <c r="J120" i="3"/>
  <c r="N306" i="1" s="1"/>
  <c r="N296" i="1" s="1"/>
  <c r="N294" i="1" s="1"/>
  <c r="N980" i="1" s="1"/>
  <c r="I120" i="3"/>
  <c r="M306" i="1" s="1"/>
  <c r="M296" i="1" s="1"/>
  <c r="M294" i="1" s="1"/>
  <c r="M980" i="1" s="1"/>
  <c r="L306" i="1"/>
  <c r="K119" i="3"/>
  <c r="K118" i="3"/>
  <c r="K117" i="3"/>
  <c r="K116" i="3"/>
  <c r="K115" i="3"/>
  <c r="K114" i="3"/>
  <c r="K113" i="3"/>
  <c r="K112" i="3"/>
  <c r="J111" i="3"/>
  <c r="I111" i="3"/>
  <c r="K110" i="3"/>
  <c r="K109" i="3"/>
  <c r="K108" i="3"/>
  <c r="K107" i="3"/>
  <c r="K106" i="3"/>
  <c r="K105" i="3"/>
  <c r="K104" i="3"/>
  <c r="K103" i="3"/>
  <c r="J102" i="3"/>
  <c r="I102" i="3"/>
  <c r="K99" i="3"/>
  <c r="L99" i="3" s="1"/>
  <c r="K98" i="3"/>
  <c r="K97" i="3"/>
  <c r="J96" i="3"/>
  <c r="I96" i="3"/>
  <c r="H96" i="3"/>
  <c r="K95" i="3"/>
  <c r="K94" i="3"/>
  <c r="O93" i="3"/>
  <c r="O95" i="3" s="1"/>
  <c r="N239" i="1" s="1"/>
  <c r="M93" i="3"/>
  <c r="M98" i="3" s="1"/>
  <c r="L280" i="1" s="1"/>
  <c r="J93" i="3"/>
  <c r="I93" i="3"/>
  <c r="K90" i="3"/>
  <c r="L90" i="3" s="1"/>
  <c r="K89" i="3"/>
  <c r="L89" i="3" s="1"/>
  <c r="K88" i="3"/>
  <c r="K87" i="3"/>
  <c r="J86" i="3"/>
  <c r="N484" i="1" s="1"/>
  <c r="N480" i="1" s="1"/>
  <c r="N472" i="1" s="1"/>
  <c r="I86" i="3"/>
  <c r="M484" i="1" s="1"/>
  <c r="M480" i="1" s="1"/>
  <c r="M472" i="1" s="1"/>
  <c r="H86" i="3"/>
  <c r="L484" i="1" s="1"/>
  <c r="K85" i="3"/>
  <c r="K84" i="3"/>
  <c r="J83" i="3"/>
  <c r="I83" i="3"/>
  <c r="K80" i="3"/>
  <c r="L80" i="3" s="1"/>
  <c r="K79" i="3"/>
  <c r="K78" i="3"/>
  <c r="K77" i="3"/>
  <c r="K76" i="3"/>
  <c r="K75" i="3"/>
  <c r="K74" i="3"/>
  <c r="J73" i="3"/>
  <c r="I73" i="3"/>
  <c r="H73" i="3"/>
  <c r="K72" i="3"/>
  <c r="K71" i="3"/>
  <c r="K70" i="3"/>
  <c r="K69" i="3"/>
  <c r="K68" i="3"/>
  <c r="K67" i="3"/>
  <c r="O66" i="3"/>
  <c r="M66" i="3"/>
  <c r="J66" i="3"/>
  <c r="I66" i="3"/>
  <c r="H66" i="3"/>
  <c r="K64" i="3"/>
  <c r="K63" i="3"/>
  <c r="J62" i="3"/>
  <c r="I62" i="3"/>
  <c r="H62" i="3"/>
  <c r="K61" i="3"/>
  <c r="K60" i="3"/>
  <c r="K59" i="3"/>
  <c r="O58" i="3"/>
  <c r="O63" i="3" s="1"/>
  <c r="N66" i="1" s="1"/>
  <c r="M58" i="3"/>
  <c r="J58" i="3"/>
  <c r="I58" i="3"/>
  <c r="I57" i="3" s="1"/>
  <c r="N175" i="3" s="1"/>
  <c r="H58" i="3"/>
  <c r="K56" i="3"/>
  <c r="L56" i="3" s="1"/>
  <c r="K55" i="3"/>
  <c r="K54" i="3"/>
  <c r="K53" i="3"/>
  <c r="J52" i="3"/>
  <c r="I52" i="3"/>
  <c r="I51" i="3" s="1"/>
  <c r="K50" i="3"/>
  <c r="K49" i="3"/>
  <c r="J48" i="3"/>
  <c r="O174" i="3" s="1"/>
  <c r="I48" i="3"/>
  <c r="N174" i="3" s="1"/>
  <c r="H48" i="3"/>
  <c r="M174" i="3" s="1"/>
  <c r="K47" i="3"/>
  <c r="K46" i="3"/>
  <c r="O45" i="3"/>
  <c r="O50" i="3" s="1"/>
  <c r="N35" i="1" s="1"/>
  <c r="M45" i="3"/>
  <c r="J45" i="3"/>
  <c r="I45" i="3"/>
  <c r="K44" i="3"/>
  <c r="K43" i="3"/>
  <c r="J42" i="3"/>
  <c r="I42" i="3"/>
  <c r="I323" i="3" s="1"/>
  <c r="I327" i="3" s="1"/>
  <c r="H42" i="3"/>
  <c r="K41" i="3"/>
  <c r="K40" i="3"/>
  <c r="J39" i="3"/>
  <c r="I39" i="3"/>
  <c r="L39" i="3" s="1"/>
  <c r="H39" i="3"/>
  <c r="K37" i="3"/>
  <c r="K35" i="3"/>
  <c r="L35" i="3" s="1"/>
  <c r="S35" i="3" s="1"/>
  <c r="K34" i="3"/>
  <c r="K33" i="3"/>
  <c r="K32" i="3"/>
  <c r="K31" i="3"/>
  <c r="K30" i="3"/>
  <c r="K29" i="3"/>
  <c r="J28" i="3"/>
  <c r="I28" i="3"/>
  <c r="K27" i="3"/>
  <c r="K26" i="3"/>
  <c r="K25" i="3"/>
  <c r="K24" i="3"/>
  <c r="K23" i="3"/>
  <c r="K22" i="3"/>
  <c r="J21" i="3"/>
  <c r="I21" i="3"/>
  <c r="O20" i="3"/>
  <c r="O32" i="3" s="1"/>
  <c r="N155" i="1" s="1"/>
  <c r="M20" i="3"/>
  <c r="K18" i="3"/>
  <c r="K17" i="3"/>
  <c r="L974" i="1"/>
  <c r="O974" i="1" s="1"/>
  <c r="S270" i="3" l="1"/>
  <c r="H57" i="3"/>
  <c r="M175" i="3" s="1"/>
  <c r="N176" i="3"/>
  <c r="J323" i="3"/>
  <c r="J327" i="3" s="1"/>
  <c r="L42" i="3"/>
  <c r="I69" i="9"/>
  <c r="K69" i="9" s="1"/>
  <c r="D12" i="11"/>
  <c r="E12" i="11" s="1"/>
  <c r="O484" i="1"/>
  <c r="O306" i="1"/>
  <c r="O896" i="1"/>
  <c r="O655" i="1"/>
  <c r="O177" i="3"/>
  <c r="N177" i="3"/>
  <c r="M177" i="3"/>
  <c r="O176" i="3"/>
  <c r="H65" i="3"/>
  <c r="H38" i="3"/>
  <c r="H323" i="3"/>
  <c r="H327" i="3" s="1"/>
  <c r="L899" i="1"/>
  <c r="M255" i="3"/>
  <c r="M252" i="3"/>
  <c r="L573" i="1" s="1"/>
  <c r="O573" i="1" s="1"/>
  <c r="M243" i="3"/>
  <c r="K203" i="3"/>
  <c r="J92" i="3"/>
  <c r="N459" i="1"/>
  <c r="N458" i="1" s="1"/>
  <c r="N457" i="1" s="1"/>
  <c r="N456" i="1" s="1"/>
  <c r="N452" i="1" s="1"/>
  <c r="N362" i="1" s="1"/>
  <c r="L480" i="1"/>
  <c r="O480" i="1" s="1"/>
  <c r="M892" i="1"/>
  <c r="M870" i="1" s="1"/>
  <c r="M867" i="1" s="1"/>
  <c r="M833" i="1" s="1"/>
  <c r="M786" i="1" s="1"/>
  <c r="N892" i="1"/>
  <c r="N870" i="1" s="1"/>
  <c r="N867" i="1" s="1"/>
  <c r="N833" i="1" s="1"/>
  <c r="N786" i="1" s="1"/>
  <c r="L296" i="1"/>
  <c r="O296" i="1" s="1"/>
  <c r="M458" i="1"/>
  <c r="M457" i="1" s="1"/>
  <c r="M456" i="1" s="1"/>
  <c r="M452" i="1" s="1"/>
  <c r="M362" i="1" s="1"/>
  <c r="M670" i="1"/>
  <c r="M1029" i="1" s="1"/>
  <c r="L264" i="1"/>
  <c r="L206" i="1"/>
  <c r="O206" i="1" s="1"/>
  <c r="O928" i="1"/>
  <c r="O930" i="1"/>
  <c r="O931" i="1"/>
  <c r="O932" i="1"/>
  <c r="L933" i="1"/>
  <c r="O933" i="1" s="1"/>
  <c r="O935" i="1"/>
  <c r="O939" i="1"/>
  <c r="O940" i="1"/>
  <c r="O941" i="1"/>
  <c r="O942" i="1"/>
  <c r="O943" i="1"/>
  <c r="J65" i="3"/>
  <c r="J232" i="3"/>
  <c r="K73" i="3"/>
  <c r="K120" i="3"/>
  <c r="K96" i="3"/>
  <c r="K269" i="3"/>
  <c r="K39" i="3"/>
  <c r="I82" i="3"/>
  <c r="I81" i="3" s="1"/>
  <c r="J82" i="3"/>
  <c r="J81" i="3" s="1"/>
  <c r="J148" i="3"/>
  <c r="K48" i="3"/>
  <c r="I65" i="3"/>
  <c r="K256" i="3"/>
  <c r="K263" i="3"/>
  <c r="K141" i="3"/>
  <c r="K160" i="3"/>
  <c r="J51" i="3"/>
  <c r="O76" i="3"/>
  <c r="N168" i="1" s="1"/>
  <c r="I275" i="3"/>
  <c r="I313" i="3" s="1"/>
  <c r="I330" i="3" s="1"/>
  <c r="I332" i="3" s="1"/>
  <c r="I336" i="3" s="1"/>
  <c r="O69" i="3"/>
  <c r="N119" i="1" s="1"/>
  <c r="O74" i="3"/>
  <c r="N166" i="1" s="1"/>
  <c r="J101" i="3"/>
  <c r="J100" i="3" s="1"/>
  <c r="I148" i="3"/>
  <c r="K62" i="3"/>
  <c r="O67" i="3"/>
  <c r="N117" i="1" s="1"/>
  <c r="K228" i="3"/>
  <c r="K308" i="3"/>
  <c r="D11" i="11" s="1"/>
  <c r="E11" i="11" s="1"/>
  <c r="O34" i="3"/>
  <c r="N157" i="1" s="1"/>
  <c r="O60" i="3"/>
  <c r="N60" i="1" s="1"/>
  <c r="M94" i="3"/>
  <c r="L238" i="1" s="1"/>
  <c r="M97" i="3"/>
  <c r="L279" i="1" s="1"/>
  <c r="O155" i="3"/>
  <c r="N139" i="1" s="1"/>
  <c r="I232" i="3"/>
  <c r="M238" i="3"/>
  <c r="L546" i="1" s="1"/>
  <c r="M247" i="3"/>
  <c r="L568" i="1" s="1"/>
  <c r="I20" i="3"/>
  <c r="O30" i="3"/>
  <c r="N153" i="1" s="1"/>
  <c r="J38" i="3"/>
  <c r="J36" i="3" s="1"/>
  <c r="J57" i="3"/>
  <c r="I101" i="3"/>
  <c r="I100" i="3" s="1"/>
  <c r="K140" i="3"/>
  <c r="O151" i="3"/>
  <c r="N135" i="1" s="1"/>
  <c r="O166" i="3"/>
  <c r="N188" i="1" s="1"/>
  <c r="O229" i="3"/>
  <c r="N616" i="1" s="1"/>
  <c r="N614" i="1" s="1"/>
  <c r="N591" i="1" s="1"/>
  <c r="M236" i="3"/>
  <c r="L544" i="1" s="1"/>
  <c r="M245" i="3"/>
  <c r="L566" i="1" s="1"/>
  <c r="M253" i="3"/>
  <c r="L574" i="1" s="1"/>
  <c r="J20" i="3"/>
  <c r="O25" i="3"/>
  <c r="N106" i="1" s="1"/>
  <c r="O47" i="3"/>
  <c r="N27" i="1" s="1"/>
  <c r="K58" i="3"/>
  <c r="O71" i="3"/>
  <c r="N121" i="1" s="1"/>
  <c r="O78" i="3"/>
  <c r="N170" i="1" s="1"/>
  <c r="K86" i="3"/>
  <c r="I92" i="3"/>
  <c r="M95" i="3"/>
  <c r="L239" i="1" s="1"/>
  <c r="O239" i="1" s="1"/>
  <c r="K111" i="3"/>
  <c r="O162" i="3"/>
  <c r="N184" i="1" s="1"/>
  <c r="K183" i="3"/>
  <c r="K187" i="3"/>
  <c r="M234" i="3"/>
  <c r="L542" i="1" s="1"/>
  <c r="M242" i="3"/>
  <c r="L550" i="1" s="1"/>
  <c r="M251" i="3"/>
  <c r="L572" i="1" s="1"/>
  <c r="J275" i="3"/>
  <c r="J313" i="3" s="1"/>
  <c r="J330" i="3" s="1"/>
  <c r="J332" i="3" s="1"/>
  <c r="J336" i="3" s="1"/>
  <c r="M240" i="3"/>
  <c r="L548" i="1" s="1"/>
  <c r="M249" i="3"/>
  <c r="L570" i="1" s="1"/>
  <c r="O22" i="3"/>
  <c r="N103" i="1" s="1"/>
  <c r="O26" i="3"/>
  <c r="N107" i="1" s="1"/>
  <c r="O31" i="3"/>
  <c r="N154" i="1" s="1"/>
  <c r="I38" i="3"/>
  <c r="I36" i="3" s="1"/>
  <c r="O49" i="3"/>
  <c r="N33" i="1" s="1"/>
  <c r="N32" i="1" s="1"/>
  <c r="O61" i="3"/>
  <c r="N61" i="1" s="1"/>
  <c r="K66" i="3"/>
  <c r="O68" i="3"/>
  <c r="N118" i="1" s="1"/>
  <c r="O77" i="3"/>
  <c r="N169" i="1" s="1"/>
  <c r="O94" i="3"/>
  <c r="N238" i="1" s="1"/>
  <c r="N237" i="1" s="1"/>
  <c r="O152" i="3"/>
  <c r="N136" i="1" s="1"/>
  <c r="O156" i="3"/>
  <c r="N140" i="1" s="1"/>
  <c r="O163" i="3"/>
  <c r="N185" i="1" s="1"/>
  <c r="O167" i="3"/>
  <c r="N189" i="1" s="1"/>
  <c r="K221" i="3"/>
  <c r="M229" i="3"/>
  <c r="L616" i="1" s="1"/>
  <c r="O234" i="3"/>
  <c r="N542" i="1" s="1"/>
  <c r="M237" i="3"/>
  <c r="L545" i="1" s="1"/>
  <c r="O238" i="3"/>
  <c r="N546" i="1" s="1"/>
  <c r="M241" i="3"/>
  <c r="L549" i="1" s="1"/>
  <c r="O242" i="3"/>
  <c r="N550" i="1" s="1"/>
  <c r="M246" i="3"/>
  <c r="L567" i="1" s="1"/>
  <c r="O247" i="3"/>
  <c r="N568" i="1" s="1"/>
  <c r="M250" i="3"/>
  <c r="L571" i="1" s="1"/>
  <c r="O251" i="3"/>
  <c r="N572" i="1" s="1"/>
  <c r="O98" i="3"/>
  <c r="N280" i="1" s="1"/>
  <c r="O280" i="1" s="1"/>
  <c r="O237" i="3"/>
  <c r="N545" i="1" s="1"/>
  <c r="O241" i="3"/>
  <c r="N549" i="1" s="1"/>
  <c r="O246" i="3"/>
  <c r="N567" i="1" s="1"/>
  <c r="O250" i="3"/>
  <c r="N571" i="1" s="1"/>
  <c r="O24" i="3"/>
  <c r="N105" i="1" s="1"/>
  <c r="O29" i="3"/>
  <c r="N152" i="1" s="1"/>
  <c r="O33" i="3"/>
  <c r="N156" i="1" s="1"/>
  <c r="O46" i="3"/>
  <c r="N25" i="1" s="1"/>
  <c r="O59" i="3"/>
  <c r="N59" i="1" s="1"/>
  <c r="O64" i="3"/>
  <c r="N67" i="1" s="1"/>
  <c r="N65" i="1" s="1"/>
  <c r="O70" i="3"/>
  <c r="N120" i="1" s="1"/>
  <c r="O75" i="3"/>
  <c r="N167" i="1" s="1"/>
  <c r="O97" i="3"/>
  <c r="N279" i="1" s="1"/>
  <c r="O150" i="3"/>
  <c r="N134" i="1" s="1"/>
  <c r="O154" i="3"/>
  <c r="N138" i="1" s="1"/>
  <c r="O158" i="3"/>
  <c r="N142" i="1" s="1"/>
  <c r="O161" i="3"/>
  <c r="N183" i="1" s="1"/>
  <c r="O165" i="3"/>
  <c r="N187" i="1" s="1"/>
  <c r="O169" i="3"/>
  <c r="N191" i="1" s="1"/>
  <c r="M235" i="3"/>
  <c r="L543" i="1" s="1"/>
  <c r="O236" i="3"/>
  <c r="N544" i="1" s="1"/>
  <c r="M239" i="3"/>
  <c r="L547" i="1" s="1"/>
  <c r="O240" i="3"/>
  <c r="N548" i="1" s="1"/>
  <c r="O245" i="3"/>
  <c r="N566" i="1" s="1"/>
  <c r="M248" i="3"/>
  <c r="L569" i="1" s="1"/>
  <c r="O249" i="3"/>
  <c r="N570" i="1" s="1"/>
  <c r="O253" i="3"/>
  <c r="N574" i="1" s="1"/>
  <c r="O23" i="3"/>
  <c r="N104" i="1" s="1"/>
  <c r="O27" i="3"/>
  <c r="N108" i="1" s="1"/>
  <c r="O153" i="3"/>
  <c r="N137" i="1" s="1"/>
  <c r="O157" i="3"/>
  <c r="N141" i="1" s="1"/>
  <c r="O164" i="3"/>
  <c r="N186" i="1" s="1"/>
  <c r="O235" i="3"/>
  <c r="N543" i="1" s="1"/>
  <c r="O239" i="3"/>
  <c r="N547" i="1" s="1"/>
  <c r="O248" i="3"/>
  <c r="N569" i="1" s="1"/>
  <c r="N653" i="1"/>
  <c r="N639" i="1" s="1"/>
  <c r="N670" i="1"/>
  <c r="N1029" i="1" s="1"/>
  <c r="K42" i="3"/>
  <c r="L904" i="1"/>
  <c r="O904" i="1" s="1"/>
  <c r="L938" i="1"/>
  <c r="L929" i="1"/>
  <c r="L914" i="1"/>
  <c r="O914" i="1" s="1"/>
  <c r="S42" i="3" l="1"/>
  <c r="G11" i="11"/>
  <c r="G12" i="11"/>
  <c r="G21" i="11"/>
  <c r="O547" i="1"/>
  <c r="I67" i="9"/>
  <c r="G71" i="9" s="1"/>
  <c r="K71" i="9" s="1"/>
  <c r="K8" i="9" s="1"/>
  <c r="D24" i="11" s="1"/>
  <c r="E24" i="11" s="1"/>
  <c r="G24" i="11" s="1"/>
  <c r="O616" i="1"/>
  <c r="O568" i="1"/>
  <c r="O569" i="1"/>
  <c r="O571" i="1"/>
  <c r="O546" i="1"/>
  <c r="O566" i="1"/>
  <c r="O544" i="1"/>
  <c r="O574" i="1"/>
  <c r="O279" i="1"/>
  <c r="O570" i="1"/>
  <c r="O238" i="1"/>
  <c r="O548" i="1"/>
  <c r="O567" i="1"/>
  <c r="O572" i="1"/>
  <c r="L892" i="1"/>
  <c r="O892" i="1" s="1"/>
  <c r="O899" i="1"/>
  <c r="O549" i="1"/>
  <c r="O550" i="1"/>
  <c r="O543" i="1"/>
  <c r="O542" i="1"/>
  <c r="O545" i="1"/>
  <c r="L973" i="1"/>
  <c r="O973" i="1" s="1"/>
  <c r="O264" i="1"/>
  <c r="O459" i="1"/>
  <c r="L310" i="3"/>
  <c r="S310" i="3" s="1"/>
  <c r="J273" i="3"/>
  <c r="O271" i="3"/>
  <c r="I273" i="3"/>
  <c r="I325" i="3" s="1"/>
  <c r="I329" i="3" s="1"/>
  <c r="N271" i="3"/>
  <c r="J147" i="3"/>
  <c r="O179" i="3"/>
  <c r="I147" i="3"/>
  <c r="I214" i="3" s="1"/>
  <c r="I319" i="3" s="1"/>
  <c r="I324" i="3" s="1"/>
  <c r="N179" i="3"/>
  <c r="S179" i="3" s="1"/>
  <c r="J91" i="3"/>
  <c r="J214" i="3" s="1"/>
  <c r="O180" i="3"/>
  <c r="I91" i="3"/>
  <c r="N180" i="3"/>
  <c r="K57" i="3"/>
  <c r="O175" i="3"/>
  <c r="K147" i="3"/>
  <c r="K20" i="3"/>
  <c r="K65" i="3"/>
  <c r="K38" i="3"/>
  <c r="K198" i="3"/>
  <c r="N24" i="1"/>
  <c r="L614" i="1"/>
  <c r="N58" i="1"/>
  <c r="L978" i="1"/>
  <c r="O978" i="1" s="1"/>
  <c r="N278" i="1"/>
  <c r="N204" i="1" s="1"/>
  <c r="N986" i="1" s="1"/>
  <c r="N102" i="1"/>
  <c r="L670" i="1"/>
  <c r="O670" i="1" s="1"/>
  <c r="L237" i="1"/>
  <c r="O237" i="1" s="1"/>
  <c r="L669" i="1"/>
  <c r="N133" i="1"/>
  <c r="M339" i="1"/>
  <c r="M326" i="1" s="1"/>
  <c r="M321" i="1" s="1"/>
  <c r="M318" i="1" s="1"/>
  <c r="N564" i="1"/>
  <c r="N551" i="1" s="1"/>
  <c r="L564" i="1"/>
  <c r="N182" i="1"/>
  <c r="N151" i="1"/>
  <c r="N339" i="1"/>
  <c r="N326" i="1" s="1"/>
  <c r="N321" i="1" s="1"/>
  <c r="N318" i="1" s="1"/>
  <c r="M696" i="1"/>
  <c r="M695" i="1" s="1"/>
  <c r="M319" i="1"/>
  <c r="M982" i="1" s="1"/>
  <c r="M320" i="1"/>
  <c r="M983" i="1" s="1"/>
  <c r="L458" i="1"/>
  <c r="O458" i="1" s="1"/>
  <c r="N588" i="1"/>
  <c r="N1012" i="1" s="1"/>
  <c r="L278" i="1"/>
  <c r="L339" i="1"/>
  <c r="N540" i="1"/>
  <c r="N116" i="1"/>
  <c r="L320" i="1"/>
  <c r="L319" i="1"/>
  <c r="L653" i="1"/>
  <c r="O653" i="1" s="1"/>
  <c r="L748" i="1"/>
  <c r="M669" i="1"/>
  <c r="M1028" i="1" s="1"/>
  <c r="M748" i="1"/>
  <c r="M741" i="1" s="1"/>
  <c r="N586" i="1"/>
  <c r="L540" i="1"/>
  <c r="N228" i="1"/>
  <c r="N320" i="1"/>
  <c r="N983" i="1" s="1"/>
  <c r="N319" i="1"/>
  <c r="N982" i="1" s="1"/>
  <c r="N669" i="1"/>
  <c r="N1028" i="1" s="1"/>
  <c r="N696" i="1"/>
  <c r="N695" i="1" s="1"/>
  <c r="N165" i="1"/>
  <c r="L294" i="1"/>
  <c r="O294" i="1" s="1"/>
  <c r="N748" i="1"/>
  <c r="N741" i="1" s="1"/>
  <c r="L903" i="1"/>
  <c r="L255" i="1"/>
  <c r="O255" i="1" s="1"/>
  <c r="L472" i="1"/>
  <c r="O472" i="1" s="1"/>
  <c r="O929" i="1"/>
  <c r="L937" i="1"/>
  <c r="O937" i="1" s="1"/>
  <c r="O938" i="1"/>
  <c r="K148" i="3"/>
  <c r="O227" i="3"/>
  <c r="M92" i="3"/>
  <c r="O148" i="3"/>
  <c r="O57" i="3"/>
  <c r="O44" i="3"/>
  <c r="O92" i="3"/>
  <c r="O232" i="3"/>
  <c r="O65" i="3"/>
  <c r="M227" i="3"/>
  <c r="O21" i="3"/>
  <c r="M232" i="3"/>
  <c r="H36" i="3"/>
  <c r="J325" i="3" l="1"/>
  <c r="J329" i="3" s="1"/>
  <c r="J314" i="3"/>
  <c r="I333" i="3"/>
  <c r="H16" i="11"/>
  <c r="F9" i="9" s="1"/>
  <c r="O748" i="1"/>
  <c r="O564" i="1"/>
  <c r="O278" i="1"/>
  <c r="L983" i="1"/>
  <c r="O983" i="1" s="1"/>
  <c r="O320" i="1"/>
  <c r="L965" i="1"/>
  <c r="O965" i="1" s="1"/>
  <c r="O339" i="1"/>
  <c r="L591" i="1"/>
  <c r="O591" i="1" s="1"/>
  <c r="O614" i="1"/>
  <c r="L982" i="1"/>
  <c r="O982" i="1" s="1"/>
  <c r="O319" i="1"/>
  <c r="L870" i="1"/>
  <c r="O870" i="1" s="1"/>
  <c r="O540" i="1"/>
  <c r="L1028" i="1"/>
  <c r="O1028" i="1" s="1"/>
  <c r="O669" i="1"/>
  <c r="I314" i="3"/>
  <c r="I315" i="3" s="1"/>
  <c r="K233" i="3"/>
  <c r="K36" i="3"/>
  <c r="N269" i="1"/>
  <c r="N254" i="1" s="1"/>
  <c r="N19" i="1"/>
  <c r="N951" i="1" s="1"/>
  <c r="L588" i="1"/>
  <c r="N17" i="1"/>
  <c r="N8" i="1" s="1"/>
  <c r="N205" i="1"/>
  <c r="N987" i="1" s="1"/>
  <c r="L980" i="1"/>
  <c r="O980" i="1" s="1"/>
  <c r="N694" i="1"/>
  <c r="N668" i="1" s="1"/>
  <c r="L1029" i="1"/>
  <c r="O1029" i="1" s="1"/>
  <c r="N70" i="1"/>
  <c r="L204" i="1"/>
  <c r="O204" i="1" s="1"/>
  <c r="L228" i="1"/>
  <c r="O228" i="1" s="1"/>
  <c r="L205" i="1"/>
  <c r="L269" i="1"/>
  <c r="N73" i="1"/>
  <c r="L551" i="1"/>
  <c r="O551" i="1" s="1"/>
  <c r="L527" i="1"/>
  <c r="L524" i="1"/>
  <c r="L639" i="1"/>
  <c r="O639" i="1" s="1"/>
  <c r="L457" i="1"/>
  <c r="O457" i="1" s="1"/>
  <c r="M694" i="1"/>
  <c r="M668" i="1" s="1"/>
  <c r="M901" i="1" s="1"/>
  <c r="I335" i="3" s="1"/>
  <c r="N143" i="1"/>
  <c r="N208" i="1"/>
  <c r="L741" i="1"/>
  <c r="O741" i="1" s="1"/>
  <c r="N524" i="1"/>
  <c r="N1013" i="1" s="1"/>
  <c r="N527" i="1"/>
  <c r="N522" i="1" s="1"/>
  <c r="L326" i="1"/>
  <c r="O326" i="1" s="1"/>
  <c r="L946" i="1"/>
  <c r="O903" i="1"/>
  <c r="L202" i="1"/>
  <c r="O202" i="1" s="1"/>
  <c r="L696" i="1"/>
  <c r="O696" i="1" s="1"/>
  <c r="J315" i="3"/>
  <c r="J319" i="3"/>
  <c r="J324" i="3" s="1"/>
  <c r="J333" i="3" l="1"/>
  <c r="L867" i="1"/>
  <c r="O867" i="1" s="1"/>
  <c r="L954" i="1"/>
  <c r="O954" i="1" s="1"/>
  <c r="L958" i="1"/>
  <c r="O958" i="1" s="1"/>
  <c r="L962" i="1"/>
  <c r="O962" i="1" s="1"/>
  <c r="L961" i="1"/>
  <c r="O961" i="1" s="1"/>
  <c r="O269" i="1"/>
  <c r="L956" i="1"/>
  <c r="O956" i="1" s="1"/>
  <c r="L960" i="1"/>
  <c r="O960" i="1" s="1"/>
  <c r="O527" i="1"/>
  <c r="L957" i="1"/>
  <c r="O957" i="1" s="1"/>
  <c r="L955" i="1"/>
  <c r="O955" i="1" s="1"/>
  <c r="L1013" i="1"/>
  <c r="O1013" i="1" s="1"/>
  <c r="O524" i="1"/>
  <c r="L1012" i="1"/>
  <c r="O1012" i="1" s="1"/>
  <c r="O588" i="1"/>
  <c r="O205" i="1"/>
  <c r="L959" i="1"/>
  <c r="O959" i="1" s="1"/>
  <c r="N201" i="1"/>
  <c r="N203" i="1"/>
  <c r="N952" i="1" s="1"/>
  <c r="O946" i="1"/>
  <c r="N901" i="1"/>
  <c r="J335" i="3" s="1"/>
  <c r="N1058" i="1"/>
  <c r="L208" i="1"/>
  <c r="O208" i="1" s="1"/>
  <c r="L964" i="1"/>
  <c r="O964" i="1" s="1"/>
  <c r="N68" i="1"/>
  <c r="N975" i="1"/>
  <c r="L987" i="1"/>
  <c r="O987" i="1" s="1"/>
  <c r="L254" i="1"/>
  <c r="O254" i="1" s="1"/>
  <c r="L986" i="1"/>
  <c r="O986" i="1" s="1"/>
  <c r="L203" i="1"/>
  <c r="L456" i="1"/>
  <c r="O456" i="1" s="1"/>
  <c r="L321" i="1"/>
  <c r="O321" i="1" s="1"/>
  <c r="L522" i="1"/>
  <c r="O522" i="1" s="1"/>
  <c r="L586" i="1"/>
  <c r="O586" i="1" s="1"/>
  <c r="L695" i="1"/>
  <c r="O695" i="1" s="1"/>
  <c r="L833" i="1" l="1"/>
  <c r="O833" i="1" s="1"/>
  <c r="O203" i="1"/>
  <c r="L963" i="1"/>
  <c r="O963" i="1" s="1"/>
  <c r="N496" i="1"/>
  <c r="J334" i="3" s="1"/>
  <c r="L1058" i="1"/>
  <c r="O1058" i="1" s="1"/>
  <c r="L201" i="1"/>
  <c r="O201" i="1" s="1"/>
  <c r="L952" i="1"/>
  <c r="O952" i="1" s="1"/>
  <c r="L452" i="1"/>
  <c r="O452" i="1" s="1"/>
  <c r="L318" i="1"/>
  <c r="O318" i="1" s="1"/>
  <c r="L694" i="1"/>
  <c r="O694" i="1" s="1"/>
  <c r="L786" i="1" l="1"/>
  <c r="O786" i="1" s="1"/>
  <c r="N947" i="1"/>
  <c r="L362" i="1"/>
  <c r="O362" i="1" s="1"/>
  <c r="L668" i="1"/>
  <c r="O668" i="1" s="1"/>
  <c r="L901" i="1" l="1"/>
  <c r="O901" i="1" l="1"/>
  <c r="K45" i="3"/>
  <c r="K28" i="3"/>
  <c r="K132" i="3"/>
  <c r="K276" i="3"/>
  <c r="K304" i="3"/>
  <c r="K286" i="3"/>
  <c r="K122" i="3"/>
  <c r="K192" i="3"/>
  <c r="H275" i="3"/>
  <c r="H313" i="3" s="1"/>
  <c r="M313" i="3" s="1"/>
  <c r="K100" i="3"/>
  <c r="K193" i="3"/>
  <c r="K21" i="3"/>
  <c r="K52" i="3"/>
  <c r="K149" i="3"/>
  <c r="K102" i="3"/>
  <c r="H328" i="3"/>
  <c r="H331" i="3" s="1"/>
  <c r="K93" i="3"/>
  <c r="K101" i="3"/>
  <c r="K83" i="3"/>
  <c r="H232" i="3"/>
  <c r="H51" i="3"/>
  <c r="K244" i="3"/>
  <c r="H92" i="3"/>
  <c r="M180" i="3" s="1"/>
  <c r="S180" i="3" s="1"/>
  <c r="K186" i="3"/>
  <c r="K199" i="3"/>
  <c r="H82" i="3"/>
  <c r="K82" i="3" s="1"/>
  <c r="K232" i="3" l="1"/>
  <c r="M271" i="3"/>
  <c r="S271" i="3" s="1"/>
  <c r="H330" i="3"/>
  <c r="H332" i="3" s="1"/>
  <c r="H336" i="3" s="1"/>
  <c r="K275" i="3"/>
  <c r="K313" i="3"/>
  <c r="H91" i="3"/>
  <c r="K91" i="3" s="1"/>
  <c r="H81" i="3"/>
  <c r="K81" i="3" s="1"/>
  <c r="K51" i="3"/>
  <c r="H273" i="3"/>
  <c r="K92" i="3"/>
  <c r="H325" i="3" l="1"/>
  <c r="H329" i="3" s="1"/>
  <c r="H335" i="3" s="1"/>
  <c r="M273" i="3"/>
  <c r="H314" i="3"/>
  <c r="K314" i="3" s="1"/>
  <c r="D9" i="11" s="1"/>
  <c r="E9" i="11" s="1"/>
  <c r="G9" i="11" s="1"/>
  <c r="K273" i="3"/>
  <c r="L221" i="3" l="1"/>
  <c r="S221" i="3" s="1"/>
  <c r="L256" i="3"/>
  <c r="S256" i="3" s="1"/>
  <c r="K179" i="3"/>
  <c r="M188" i="1"/>
  <c r="M184" i="1"/>
  <c r="M190" i="1"/>
  <c r="M186" i="1"/>
  <c r="M189" i="1"/>
  <c r="M185" i="1"/>
  <c r="M191" i="1"/>
  <c r="M187" i="1"/>
  <c r="M164" i="3"/>
  <c r="L186" i="1" s="1"/>
  <c r="O186" i="1" s="1"/>
  <c r="M155" i="3"/>
  <c r="L139" i="1"/>
  <c r="O139" i="1" s="1"/>
  <c r="M157" i="3"/>
  <c r="L141" i="1" s="1"/>
  <c r="O141" i="1" s="1"/>
  <c r="M169" i="3"/>
  <c r="L191" i="1" s="1"/>
  <c r="O191" i="1" s="1"/>
  <c r="M165" i="3"/>
  <c r="L187" i="1" s="1"/>
  <c r="O187" i="1" s="1"/>
  <c r="M151" i="3"/>
  <c r="L135" i="1" s="1"/>
  <c r="O135" i="1" s="1"/>
  <c r="M162" i="3"/>
  <c r="L184" i="1" s="1"/>
  <c r="O184" i="1" s="1"/>
  <c r="M163" i="3"/>
  <c r="L185" i="1" s="1"/>
  <c r="O185" i="1" s="1"/>
  <c r="M154" i="3"/>
  <c r="L138" i="1" s="1"/>
  <c r="O138" i="1" s="1"/>
  <c r="M158" i="3"/>
  <c r="L142" i="1" s="1"/>
  <c r="O142" i="1" s="1"/>
  <c r="M156" i="3"/>
  <c r="L140" i="1" s="1"/>
  <c r="O140" i="1" s="1"/>
  <c r="M167" i="3"/>
  <c r="L189" i="1" s="1"/>
  <c r="O189" i="1" s="1"/>
  <c r="M168" i="3"/>
  <c r="L190" i="1" s="1"/>
  <c r="O190" i="1" s="1"/>
  <c r="M152" i="3"/>
  <c r="L136" i="1" s="1"/>
  <c r="O136" i="1" s="1"/>
  <c r="M166" i="3"/>
  <c r="L188" i="1" s="1"/>
  <c r="O188" i="1" s="1"/>
  <c r="M153" i="3"/>
  <c r="L137" i="1" s="1"/>
  <c r="O137" i="1" s="1"/>
  <c r="M161" i="3"/>
  <c r="L183" i="1" s="1"/>
  <c r="O183" i="1" s="1"/>
  <c r="M183" i="1"/>
  <c r="M150" i="3"/>
  <c r="L134" i="1" s="1"/>
  <c r="O134" i="1" s="1"/>
  <c r="K178" i="3"/>
  <c r="N148" i="3" l="1"/>
  <c r="M182" i="1"/>
  <c r="M143" i="1" s="1"/>
  <c r="L182" i="1"/>
  <c r="O182" i="1" s="1"/>
  <c r="L133" i="1"/>
  <c r="O133" i="1" s="1"/>
  <c r="M148" i="3"/>
  <c r="M70" i="1" l="1"/>
  <c r="M68" i="1" s="1"/>
  <c r="M496" i="1" s="1"/>
  <c r="M975" i="1" l="1"/>
  <c r="I334" i="3"/>
  <c r="M947" i="1"/>
  <c r="S175" i="3" l="1"/>
  <c r="S174" i="3"/>
  <c r="S176" i="3"/>
  <c r="M63" i="3"/>
  <c r="L66" i="1" s="1"/>
  <c r="O66" i="1" s="1"/>
  <c r="M34" i="3"/>
  <c r="L157" i="1" s="1"/>
  <c r="O157" i="1" s="1"/>
  <c r="M68" i="3"/>
  <c r="L118" i="1" s="1"/>
  <c r="O118" i="1" s="1"/>
  <c r="M76" i="3"/>
  <c r="L168" i="1" s="1"/>
  <c r="O168" i="1" s="1"/>
  <c r="M27" i="3"/>
  <c r="L108" i="1" s="1"/>
  <c r="O108" i="1" s="1"/>
  <c r="M49" i="3"/>
  <c r="L33" i="1" s="1"/>
  <c r="O33" i="1" s="1"/>
  <c r="M25" i="3"/>
  <c r="L106" i="1" s="1"/>
  <c r="O106" i="1" s="1"/>
  <c r="M47" i="3"/>
  <c r="L27" i="1" s="1"/>
  <c r="O27" i="1" s="1"/>
  <c r="M33" i="3"/>
  <c r="L156" i="1" s="1"/>
  <c r="O156" i="1" s="1"/>
  <c r="M31" i="3"/>
  <c r="L154" i="1" s="1"/>
  <c r="O154" i="1" s="1"/>
  <c r="M61" i="3"/>
  <c r="L61" i="1" s="1"/>
  <c r="O61" i="1" s="1"/>
  <c r="M71" i="3"/>
  <c r="L121" i="1" s="1"/>
  <c r="O121" i="1" s="1"/>
  <c r="M32" i="3"/>
  <c r="L155" i="1" s="1"/>
  <c r="O155" i="1" s="1"/>
  <c r="M69" i="3"/>
  <c r="L119" i="1" s="1"/>
  <c r="O119" i="1" s="1"/>
  <c r="M50" i="3"/>
  <c r="L35" i="1" s="1"/>
  <c r="O35" i="1" s="1"/>
  <c r="M75" i="3"/>
  <c r="L167" i="1" s="1"/>
  <c r="O167" i="1" s="1"/>
  <c r="M77" i="3"/>
  <c r="L169" i="1" s="1"/>
  <c r="O169" i="1" s="1"/>
  <c r="M24" i="3"/>
  <c r="L105" i="1" s="1"/>
  <c r="O105" i="1" s="1"/>
  <c r="M60" i="3"/>
  <c r="L60" i="1" s="1"/>
  <c r="O60" i="1" s="1"/>
  <c r="M70" i="3"/>
  <c r="L120" i="1" s="1"/>
  <c r="O120" i="1" s="1"/>
  <c r="M78" i="3"/>
  <c r="L170" i="1" s="1"/>
  <c r="O170" i="1" s="1"/>
  <c r="M30" i="3"/>
  <c r="L153" i="1" s="1"/>
  <c r="O153" i="1" s="1"/>
  <c r="M64" i="3"/>
  <c r="L67" i="1"/>
  <c r="O67" i="1" s="1"/>
  <c r="M23" i="3"/>
  <c r="L104" i="1" s="1"/>
  <c r="O104" i="1" s="1"/>
  <c r="M26" i="3"/>
  <c r="L107" i="1" s="1"/>
  <c r="O107" i="1" s="1"/>
  <c r="M74" i="3"/>
  <c r="L166" i="1" s="1"/>
  <c r="O166" i="1" s="1"/>
  <c r="M29" i="3"/>
  <c r="L152" i="1" s="1"/>
  <c r="O152" i="1" s="1"/>
  <c r="K175" i="3"/>
  <c r="M59" i="3"/>
  <c r="L59" i="1" s="1"/>
  <c r="O59" i="1" s="1"/>
  <c r="K177" i="3"/>
  <c r="L177" i="3" s="1"/>
  <c r="S177" i="3" s="1"/>
  <c r="M67" i="3"/>
  <c r="L117" i="1" s="1"/>
  <c r="O117" i="1" s="1"/>
  <c r="K176" i="3"/>
  <c r="M22" i="3"/>
  <c r="L103" i="1" s="1"/>
  <c r="O103" i="1" s="1"/>
  <c r="M46" i="3"/>
  <c r="L25" i="1" s="1"/>
  <c r="O25" i="1" s="1"/>
  <c r="K174" i="3"/>
  <c r="H173" i="3"/>
  <c r="K173" i="3" s="1"/>
  <c r="H172" i="3" l="1"/>
  <c r="L65" i="1"/>
  <c r="O65" i="1" s="1"/>
  <c r="M65" i="3"/>
  <c r="M44" i="3"/>
  <c r="L102" i="1"/>
  <c r="O102" i="1" s="1"/>
  <c r="M21" i="3"/>
  <c r="L58" i="1"/>
  <c r="O58" i="1" s="1"/>
  <c r="L116" i="1"/>
  <c r="O116" i="1" s="1"/>
  <c r="L165" i="1"/>
  <c r="O165" i="1" s="1"/>
  <c r="L151" i="1"/>
  <c r="O151" i="1" s="1"/>
  <c r="L32" i="1"/>
  <c r="O32" i="1" s="1"/>
  <c r="M57" i="3"/>
  <c r="L24" i="1"/>
  <c r="O24" i="1" s="1"/>
  <c r="L73" i="1" l="1"/>
  <c r="O73" i="1" s="1"/>
  <c r="K172" i="3"/>
  <c r="H214" i="3"/>
  <c r="M208" i="3" s="1"/>
  <c r="L70" i="1"/>
  <c r="L975" i="1" s="1"/>
  <c r="O975" i="1" s="1"/>
  <c r="L19" i="1"/>
  <c r="O19" i="1" s="1"/>
  <c r="L17" i="1"/>
  <c r="O17" i="1" s="1"/>
  <c r="L143" i="1"/>
  <c r="O143" i="1" s="1"/>
  <c r="L68" i="1" l="1"/>
  <c r="O68" i="1" s="1"/>
  <c r="O70" i="1"/>
  <c r="H319" i="3"/>
  <c r="H324" i="3" s="1"/>
  <c r="H333" i="3" s="1"/>
  <c r="K214" i="3"/>
  <c r="D8" i="11" s="1"/>
  <c r="E8" i="11" s="1"/>
  <c r="H315" i="3"/>
  <c r="K315" i="3" s="1"/>
  <c r="L951" i="1"/>
  <c r="O951" i="1" s="1"/>
  <c r="L8" i="1"/>
  <c r="O8" i="1" s="1"/>
  <c r="G5" i="11" l="1"/>
  <c r="G4" i="11"/>
  <c r="G6" i="11"/>
  <c r="G8" i="11"/>
  <c r="L10" i="3"/>
  <c r="S10" i="3" s="1"/>
  <c r="L8" i="3"/>
  <c r="S8" i="3" s="1"/>
  <c r="L206" i="3"/>
  <c r="S206" i="3" s="1"/>
  <c r="L315" i="3"/>
  <c r="S315" i="3" s="1"/>
  <c r="L496" i="1"/>
  <c r="O496" i="1" s="1"/>
  <c r="L947" i="1" l="1"/>
  <c r="O947" i="1" s="1"/>
  <c r="H334" i="3"/>
  <c r="D14" i="11" l="1"/>
  <c r="E14" i="11" s="1"/>
  <c r="G14" i="11" s="1"/>
  <c r="H3" i="11" s="1"/>
  <c r="J11" i="3" s="1"/>
  <c r="J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Katrina Marie F. Reyes</author>
  </authors>
  <commentList>
    <comment ref="G231" authorId="0" shapeId="0" xr:uid="{00000000-0006-0000-0100-000003000000}">
      <text>
        <r>
          <rPr>
            <b/>
            <sz val="9"/>
            <color indexed="81"/>
            <rFont val="Tahoma"/>
            <family val="2"/>
          </rPr>
          <t>How much from the "Loans payable and finance lease liability" is payable to "Nonresidents"?</t>
        </r>
        <r>
          <rPr>
            <sz val="9"/>
            <color indexed="81"/>
            <rFont val="Tahoma"/>
            <family val="2"/>
          </rPr>
          <t xml:space="preserve">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<sst xmlns="http://schemas.openxmlformats.org/spreadsheetml/2006/main" count="3406" uniqueCount="1757">
  <si>
    <t>PRENEED</t>
  </si>
  <si>
    <t>MASTER CODE</t>
  </si>
  <si>
    <t>ACCOUNT DESCRIPTION</t>
  </si>
  <si>
    <t>In Domestic Currency</t>
  </si>
  <si>
    <t>ASSET ACCOUNTS</t>
  </si>
  <si>
    <t>A1</t>
  </si>
  <si>
    <t>CURRENCY AND DEPOSITS</t>
  </si>
  <si>
    <t>A1.1</t>
  </si>
  <si>
    <t>A.</t>
  </si>
  <si>
    <t>CURRENCY</t>
  </si>
  <si>
    <t>A1.1.1</t>
  </si>
  <si>
    <t>Cash on hand</t>
  </si>
  <si>
    <t>A4.1.2</t>
  </si>
  <si>
    <t>A1.2</t>
  </si>
  <si>
    <t>B.</t>
  </si>
  <si>
    <t>TRANSFERABLE DEPOSITS</t>
  </si>
  <si>
    <t>A1.2.1</t>
  </si>
  <si>
    <t>Current accounts</t>
  </si>
  <si>
    <t>A1.2.1.1</t>
  </si>
  <si>
    <t>Central Bank</t>
  </si>
  <si>
    <t>A4.2.1.1</t>
  </si>
  <si>
    <t>A1.2.1.2</t>
  </si>
  <si>
    <t>Other Depository Corporations</t>
  </si>
  <si>
    <t>A4.2.1.2</t>
  </si>
  <si>
    <t>A1.2.1.3</t>
  </si>
  <si>
    <t>Nonresidents</t>
  </si>
  <si>
    <t>A1.2.2</t>
  </si>
  <si>
    <t>Treasury/Agency Cash Accounts</t>
  </si>
  <si>
    <t>A1.2.2.1</t>
  </si>
  <si>
    <t>A1.2.2.2</t>
  </si>
  <si>
    <t>Other Financial Corporations</t>
  </si>
  <si>
    <t>A1.2.2.3</t>
  </si>
  <si>
    <t>A1.3.4</t>
  </si>
  <si>
    <t>C.</t>
  </si>
  <si>
    <t>OTHER DEPOSITS</t>
  </si>
  <si>
    <t>A1.3.4.1</t>
  </si>
  <si>
    <t>Savings account</t>
  </si>
  <si>
    <t>A4.2.3.1</t>
  </si>
  <si>
    <t>A1.3.4.1.1</t>
  </si>
  <si>
    <t>A4.2.3.2</t>
  </si>
  <si>
    <t>A1.3.4.1.2</t>
  </si>
  <si>
    <t>A1.3.4.2</t>
  </si>
  <si>
    <t>Time Deposits</t>
  </si>
  <si>
    <t>A2.1</t>
  </si>
  <si>
    <t>A4.2.4.1</t>
  </si>
  <si>
    <t>A1.3.4.2.1</t>
  </si>
  <si>
    <t>A4.2.4.2</t>
  </si>
  <si>
    <t>A1.3.4.2.2</t>
  </si>
  <si>
    <t>A1.3.4.3</t>
  </si>
  <si>
    <t>Sinking Fund And Other Restricted Deposits</t>
  </si>
  <si>
    <t>A1.3.4.3.1</t>
  </si>
  <si>
    <t>A1.3.4.3.2</t>
  </si>
  <si>
    <t>A1.3.4.3.3</t>
  </si>
  <si>
    <t>A1.3.4.3.4</t>
  </si>
  <si>
    <t>A1.3.4.4</t>
  </si>
  <si>
    <t>A4.2.5.1</t>
  </si>
  <si>
    <t>A1.3.4.4.1</t>
  </si>
  <si>
    <t>Central Bank - BSP</t>
  </si>
  <si>
    <t>A4.2.5.2</t>
  </si>
  <si>
    <t>A1.3.4.4.2</t>
  </si>
  <si>
    <t>A4.2.5.3</t>
  </si>
  <si>
    <t>A1.3.4.4.3</t>
  </si>
  <si>
    <t>A2</t>
  </si>
  <si>
    <t>DEBT SECURITIES</t>
  </si>
  <si>
    <t>A2.1.1</t>
  </si>
  <si>
    <t>Cash Equivalents</t>
  </si>
  <si>
    <t>Central Government</t>
  </si>
  <si>
    <t>State and Local Government</t>
  </si>
  <si>
    <t>Social Security Agencies</t>
  </si>
  <si>
    <t>Public Nonfinancial Corporations</t>
  </si>
  <si>
    <t>Other Nonfinancial Corporations</t>
  </si>
  <si>
    <t>Households and nonprofit institutions serving households</t>
  </si>
  <si>
    <t>A2.1.2</t>
  </si>
  <si>
    <t>A10.1.1</t>
  </si>
  <si>
    <t>A3.1.1</t>
  </si>
  <si>
    <t>A10.1.2</t>
  </si>
  <si>
    <t>A3.1.2</t>
  </si>
  <si>
    <t>A10.1.3</t>
  </si>
  <si>
    <t>A3.1.3</t>
  </si>
  <si>
    <t>A10.1.4</t>
  </si>
  <si>
    <t>A3.1.4</t>
  </si>
  <si>
    <t>A10.1.5</t>
  </si>
  <si>
    <t>A3.1.5</t>
  </si>
  <si>
    <t>A10.1.6</t>
  </si>
  <si>
    <t>A3.1.6</t>
  </si>
  <si>
    <t>A2.1.3</t>
  </si>
  <si>
    <t>A10.3.1</t>
  </si>
  <si>
    <t>A6.1.1</t>
  </si>
  <si>
    <t>A8.1.1</t>
  </si>
  <si>
    <t>A10.3.2</t>
  </si>
  <si>
    <t>A6.1.2</t>
  </si>
  <si>
    <t>A8.1.2</t>
  </si>
  <si>
    <t>A10.3.3</t>
  </si>
  <si>
    <t>A6.1.3</t>
  </si>
  <si>
    <t>A10.3.4</t>
  </si>
  <si>
    <t>A6.1.4</t>
  </si>
  <si>
    <t>Households and NPISHs</t>
  </si>
  <si>
    <t>A10.3.5</t>
  </si>
  <si>
    <t>A6.1.5</t>
  </si>
  <si>
    <t>A2.1.4</t>
  </si>
  <si>
    <t>A10.2.1</t>
  </si>
  <si>
    <t>A3.2.1</t>
  </si>
  <si>
    <t>A8.2.3</t>
  </si>
  <si>
    <t>A2.1.4.1</t>
  </si>
  <si>
    <t>A10.2.2</t>
  </si>
  <si>
    <t>A3.2.2</t>
  </si>
  <si>
    <t>A2.1.4.2</t>
  </si>
  <si>
    <t>A10.2.3</t>
  </si>
  <si>
    <t>A3.2.3</t>
  </si>
  <si>
    <t>A2.1.4.3</t>
  </si>
  <si>
    <t>A10.2.4</t>
  </si>
  <si>
    <t>A3.2.4</t>
  </si>
  <si>
    <t>A2.1.4.4</t>
  </si>
  <si>
    <t>A10.2.5</t>
  </si>
  <si>
    <t>A3.2.5</t>
  </si>
  <si>
    <t>A2.1.4.5</t>
  </si>
  <si>
    <t>A10.2.6</t>
  </si>
  <si>
    <t>A3.2.6</t>
  </si>
  <si>
    <t>A2.1.4.6</t>
  </si>
  <si>
    <t>A2.1.5</t>
  </si>
  <si>
    <t>A6.2.1</t>
  </si>
  <si>
    <t>A2.1.5.1</t>
  </si>
  <si>
    <t>A6.2.2</t>
  </si>
  <si>
    <t>A8.2.2</t>
  </si>
  <si>
    <t>A2.1.5.2</t>
  </si>
  <si>
    <t>A6.2.3</t>
  </si>
  <si>
    <t>A2.1.5.3</t>
  </si>
  <si>
    <t>A6.2.4</t>
  </si>
  <si>
    <t>A2.1.5.4</t>
  </si>
  <si>
    <t>A6.2.5</t>
  </si>
  <si>
    <t>A2.1.5.5</t>
  </si>
  <si>
    <t>A2.2.1</t>
  </si>
  <si>
    <t>A14.1.1</t>
  </si>
  <si>
    <t>A14.1.2</t>
  </si>
  <si>
    <t>A14.1.3</t>
  </si>
  <si>
    <t>A14.1.4</t>
  </si>
  <si>
    <t>A14.1.5</t>
  </si>
  <si>
    <t>A14.1.6</t>
  </si>
  <si>
    <t>A14.1.7</t>
  </si>
  <si>
    <t>A14.1.8</t>
  </si>
  <si>
    <t>A14.1.9</t>
  </si>
  <si>
    <t>A2.2.2</t>
  </si>
  <si>
    <t>A14.2.1</t>
  </si>
  <si>
    <t>A9.1</t>
  </si>
  <si>
    <t>A2.2.2.2</t>
  </si>
  <si>
    <t>A14.2.2</t>
  </si>
  <si>
    <t>A9.2</t>
  </si>
  <si>
    <t>A2.2.2.3</t>
  </si>
  <si>
    <t>A14.2.3</t>
  </si>
  <si>
    <t>A9.3</t>
  </si>
  <si>
    <t>A2.2.2.4</t>
  </si>
  <si>
    <t>A14.2.4</t>
  </si>
  <si>
    <t>A9.4</t>
  </si>
  <si>
    <t>A2.2.2.5</t>
  </si>
  <si>
    <t>A14.2.5</t>
  </si>
  <si>
    <t>A2.2.2.6</t>
  </si>
  <si>
    <t>A14.2.6</t>
  </si>
  <si>
    <t>A2.2.2.7</t>
  </si>
  <si>
    <t>A14.2.7</t>
  </si>
  <si>
    <t>A2.2.2.8</t>
  </si>
  <si>
    <t>A14.2.8</t>
  </si>
  <si>
    <t>A2.2.2.9</t>
  </si>
  <si>
    <t>A14.2.9</t>
  </si>
  <si>
    <t>A2.2.2.10</t>
  </si>
  <si>
    <t>A2.2.3</t>
  </si>
  <si>
    <t>Non-Participating Preferred Shares</t>
  </si>
  <si>
    <t>A11.2.1</t>
  </si>
  <si>
    <t>A4.2.1</t>
  </si>
  <si>
    <t>A2.2.3.1</t>
  </si>
  <si>
    <t>A11.2.2</t>
  </si>
  <si>
    <t>A4.2.2</t>
  </si>
  <si>
    <t>A2.2.3.2</t>
  </si>
  <si>
    <t>A4.2.3</t>
  </si>
  <si>
    <t>A2.2.3.3</t>
  </si>
  <si>
    <t>A4.2.4</t>
  </si>
  <si>
    <t>A2.2.3.4</t>
  </si>
  <si>
    <t>A4.2.5</t>
  </si>
  <si>
    <t>A2.2.3.5</t>
  </si>
  <si>
    <t>A2.2.3.6</t>
  </si>
  <si>
    <t>A10.2.7</t>
  </si>
  <si>
    <t>A2.2.3.7</t>
  </si>
  <si>
    <t>A3</t>
  </si>
  <si>
    <t>LOANS</t>
  </si>
  <si>
    <t>A3.1</t>
  </si>
  <si>
    <t>Repurchase Agreements</t>
  </si>
  <si>
    <t>A10.1</t>
  </si>
  <si>
    <t>A14.1</t>
  </si>
  <si>
    <t>A7.1</t>
  </si>
  <si>
    <t>A10.2</t>
  </si>
  <si>
    <t>A14.2</t>
  </si>
  <si>
    <t>A10.3</t>
  </si>
  <si>
    <t>A10.4</t>
  </si>
  <si>
    <t>A3.2</t>
  </si>
  <si>
    <t>Nonprofit Institutions Serving Households</t>
  </si>
  <si>
    <t>Households (employees, individuals)</t>
  </si>
  <si>
    <t>A11.1.1</t>
  </si>
  <si>
    <t>For Consumption purposes</t>
  </si>
  <si>
    <t>A11.1.2</t>
  </si>
  <si>
    <t>For Production purposes</t>
  </si>
  <si>
    <t>A3.2.2.1</t>
  </si>
  <si>
    <t>A3.2.2.3</t>
  </si>
  <si>
    <t>A3.2.2.4</t>
  </si>
  <si>
    <t>A3.2.2.5</t>
  </si>
  <si>
    <t>A3.2.2.6</t>
  </si>
  <si>
    <t>A3.2.2.7</t>
  </si>
  <si>
    <t>A3.2.2.8</t>
  </si>
  <si>
    <t>A3.2.2.9</t>
  </si>
  <si>
    <t>A3.2.2.10</t>
  </si>
  <si>
    <t>A3.2.2.11</t>
  </si>
  <si>
    <t>A3.2.2.12</t>
  </si>
  <si>
    <t>A3.2.2.13</t>
  </si>
  <si>
    <t>A3.3</t>
  </si>
  <si>
    <t>A3.3.3.5</t>
  </si>
  <si>
    <t>A3.3.3.6</t>
  </si>
  <si>
    <t>A4</t>
  </si>
  <si>
    <t>INVESTMENT FUND SHARES</t>
  </si>
  <si>
    <t>A4.1</t>
  </si>
  <si>
    <t>A12.1</t>
  </si>
  <si>
    <t>A5.1</t>
  </si>
  <si>
    <t>A8.1</t>
  </si>
  <si>
    <t>A4.1.1</t>
  </si>
  <si>
    <t>Money Market Funds</t>
  </si>
  <si>
    <t>A12.2</t>
  </si>
  <si>
    <t>A5.2</t>
  </si>
  <si>
    <t>A8.2</t>
  </si>
  <si>
    <t>Non Money Market Funds</t>
  </si>
  <si>
    <t>A12.3</t>
  </si>
  <si>
    <t>A5.3</t>
  </si>
  <si>
    <t>A8.3</t>
  </si>
  <si>
    <t>A4.1.3</t>
  </si>
  <si>
    <t>Investment Fund Shares Nonresidents</t>
  </si>
  <si>
    <t>A4.2</t>
  </si>
  <si>
    <t>Segregated Fund Assets</t>
  </si>
  <si>
    <t>A4.3</t>
  </si>
  <si>
    <t>A4.4</t>
  </si>
  <si>
    <t>D.</t>
  </si>
  <si>
    <t>A5</t>
  </si>
  <si>
    <t>EQUITY</t>
  </si>
  <si>
    <t>SHARES</t>
  </si>
  <si>
    <t>A5.1.1</t>
  </si>
  <si>
    <t>Common and Participating Preferred Shares</t>
  </si>
  <si>
    <t>A5.1.1.1</t>
  </si>
  <si>
    <t>A5.1.1.2</t>
  </si>
  <si>
    <t>A5.1.1.3</t>
  </si>
  <si>
    <t>A5.1.1.4</t>
  </si>
  <si>
    <t>A5.1.1.5</t>
  </si>
  <si>
    <t>A5.1.1.6</t>
  </si>
  <si>
    <t>A10.1.7</t>
  </si>
  <si>
    <t>A5.1.1.7</t>
  </si>
  <si>
    <t>A5.1.2</t>
  </si>
  <si>
    <t>Proprietary membership shares</t>
  </si>
  <si>
    <t>OTHER EQUITY</t>
  </si>
  <si>
    <t>A5.2.1</t>
  </si>
  <si>
    <t>Investment in joint venture / Net assets acquired</t>
  </si>
  <si>
    <t>A5.2.1.1</t>
  </si>
  <si>
    <t>A5.2.1.2</t>
  </si>
  <si>
    <t>A5.2.1.3</t>
  </si>
  <si>
    <t>A5.2.1.4</t>
  </si>
  <si>
    <t>A5.2.1.5</t>
  </si>
  <si>
    <t>A10.3.6</t>
  </si>
  <si>
    <t>A5.2.1.6</t>
  </si>
  <si>
    <t>A10.3.7</t>
  </si>
  <si>
    <t>A5.2.1.7</t>
  </si>
  <si>
    <t>A10.3.8</t>
  </si>
  <si>
    <t>A5.2.1.8</t>
  </si>
  <si>
    <t>Households &amp; nonprofit institutions serving households</t>
  </si>
  <si>
    <t>A6</t>
  </si>
  <si>
    <t>INSURANCE, PENSION, AND STANDARDIZED GUARANTEE SCHEMES</t>
  </si>
  <si>
    <t>A6.1</t>
  </si>
  <si>
    <t>NONLIFE INSURANCE TECHNICAL RESERVES</t>
  </si>
  <si>
    <t>Loss Reserve Withheld by Ceding Cos.</t>
  </si>
  <si>
    <t>A6.1.1.1</t>
  </si>
  <si>
    <t>A6.2</t>
  </si>
  <si>
    <t>A6.1.1.2</t>
  </si>
  <si>
    <t>REINSURANCE</t>
  </si>
  <si>
    <t>Premium Due from Ceding Cos.</t>
  </si>
  <si>
    <t>A6.2.1.1</t>
  </si>
  <si>
    <t>A6.2.1.2</t>
  </si>
  <si>
    <t>Funds held by Ceding Cos.</t>
  </si>
  <si>
    <t>A6.2.2.1</t>
  </si>
  <si>
    <t>A6.2.2.2</t>
  </si>
  <si>
    <t>A7</t>
  </si>
  <si>
    <t>Amounts recoverable from Reinsurers</t>
  </si>
  <si>
    <t>A6.2.3.1</t>
  </si>
  <si>
    <t>A6.2.3.2</t>
  </si>
  <si>
    <t>A8</t>
  </si>
  <si>
    <t>Other reinsurance accounts receivable</t>
  </si>
  <si>
    <t>A6.2.4.1</t>
  </si>
  <si>
    <t>A6.2.4.2</t>
  </si>
  <si>
    <t>A6.2.5.1</t>
  </si>
  <si>
    <t>A6.2.5.2</t>
  </si>
  <si>
    <t>A6.3</t>
  </si>
  <si>
    <t>LIFE INSURANCE AND ANNUITY ENTITLEMENTS</t>
  </si>
  <si>
    <t>A6.4</t>
  </si>
  <si>
    <t>CLAIMS OF PENSION FUNDS ON THE PENSION MANAGER</t>
  </si>
  <si>
    <t>A6.4.1</t>
  </si>
  <si>
    <t>A6.5</t>
  </si>
  <si>
    <t>E.</t>
  </si>
  <si>
    <t>PROVISIONS FOR CALLS UNDER STANDARDIZED GUARANTEES</t>
  </si>
  <si>
    <t>State And Local Government</t>
  </si>
  <si>
    <t>Households</t>
  </si>
  <si>
    <t>FINANCIAL DERIVATIVES</t>
  </si>
  <si>
    <t>Derivative Assets</t>
  </si>
  <si>
    <t>A7.1.1</t>
  </si>
  <si>
    <t>A7.1.2</t>
  </si>
  <si>
    <t>A7.1.3</t>
  </si>
  <si>
    <t>A7.1.4</t>
  </si>
  <si>
    <t>A7.1.5</t>
  </si>
  <si>
    <t>A7.1.6</t>
  </si>
  <si>
    <t>A7.1.7</t>
  </si>
  <si>
    <t>A7.1.8</t>
  </si>
  <si>
    <t>OTHER ACCOUNTS RECEIVABLE</t>
  </si>
  <si>
    <t>TRADE CREDIT AND ADVANCES</t>
  </si>
  <si>
    <t>ACCOUNTS RECEIVABLE</t>
  </si>
  <si>
    <t>A8.1.1.1</t>
  </si>
  <si>
    <t>a.</t>
  </si>
  <si>
    <t xml:space="preserve">Accounts Receivables - Trade </t>
  </si>
  <si>
    <t>A9.1.1</t>
  </si>
  <si>
    <t>A8.1.1.1.1</t>
  </si>
  <si>
    <t>A9.1.2</t>
  </si>
  <si>
    <t>A8.1.1.1.2</t>
  </si>
  <si>
    <t>A8.1.1.1.3</t>
  </si>
  <si>
    <t>A8.1.1.1.4</t>
  </si>
  <si>
    <t>A8.1.1.1.5</t>
  </si>
  <si>
    <t>A8.1.1.1.6</t>
  </si>
  <si>
    <t>A8.1.1.1.7</t>
  </si>
  <si>
    <t>A8.1.1.1.8</t>
  </si>
  <si>
    <t>A8.1.1.1.9</t>
  </si>
  <si>
    <t>A8.1.1.1.10</t>
  </si>
  <si>
    <t>A8.1.1.2</t>
  </si>
  <si>
    <t>b.</t>
  </si>
  <si>
    <t>Accounts Receivable - Other</t>
  </si>
  <si>
    <t>A8.1.1.2.1</t>
  </si>
  <si>
    <t>A8.1.1.2.2</t>
  </si>
  <si>
    <t>A8.1.1.2.3</t>
  </si>
  <si>
    <t>Insurance claims receivable</t>
  </si>
  <si>
    <t>A8.1.1.2.4</t>
  </si>
  <si>
    <t>A8.1.1.2.5</t>
  </si>
  <si>
    <t>Advances to DOSRI</t>
  </si>
  <si>
    <t>OTHER RECEIVABLES</t>
  </si>
  <si>
    <t>A8.1.2.1</t>
  </si>
  <si>
    <t>A8.1.2.1.1</t>
  </si>
  <si>
    <t>A8.1.2.1.2</t>
  </si>
  <si>
    <t>A8.1.2.1.3</t>
  </si>
  <si>
    <t>A8.1.2.1.4</t>
  </si>
  <si>
    <t>A8.1.2.1.5</t>
  </si>
  <si>
    <t>A8.1.2.1.6</t>
  </si>
  <si>
    <t>A8.1.2.1.7</t>
  </si>
  <si>
    <t>A8.1.2.1.8</t>
  </si>
  <si>
    <t>A8.1.2.1.9</t>
  </si>
  <si>
    <t>A8.1.2.1.10</t>
  </si>
  <si>
    <t>A8.1.2.1.11</t>
  </si>
  <si>
    <t>A8.1.2.2</t>
  </si>
  <si>
    <t>Surety losses recoverable</t>
  </si>
  <si>
    <t>A8.1.2.2.1</t>
  </si>
  <si>
    <t>A8.1.2.2.2</t>
  </si>
  <si>
    <t>A8.1.2.2.3</t>
  </si>
  <si>
    <t>A8.1.2.2.4</t>
  </si>
  <si>
    <t>A8.1.2.3</t>
  </si>
  <si>
    <t>c.</t>
  </si>
  <si>
    <t>Receivable from Life Insurance Pools</t>
  </si>
  <si>
    <t>A8.1.2.3.1</t>
  </si>
  <si>
    <t>A8.1.2.3.2</t>
  </si>
  <si>
    <t>A8.1.2.3.3</t>
  </si>
  <si>
    <t>A8.1.2.3.4</t>
  </si>
  <si>
    <t>A8.1.2.3.5</t>
  </si>
  <si>
    <t>A8.1.2.3.6</t>
  </si>
  <si>
    <t>A8.1.2.4</t>
  </si>
  <si>
    <t>d.</t>
  </si>
  <si>
    <t>Inter-Agency Receivables</t>
  </si>
  <si>
    <t>A8.1.2.4.1</t>
  </si>
  <si>
    <t>A8.1.2.4.2</t>
  </si>
  <si>
    <t>A8.1.2.4.3</t>
  </si>
  <si>
    <t>A8.1.2.4.4</t>
  </si>
  <si>
    <t>A8.1.2.4.5</t>
  </si>
  <si>
    <t>A8.1.2.4.6</t>
  </si>
  <si>
    <t>A8.1.2.4.7</t>
  </si>
  <si>
    <t>A8.1.2.5</t>
  </si>
  <si>
    <t>e.</t>
  </si>
  <si>
    <t>h.</t>
  </si>
  <si>
    <t>i.</t>
  </si>
  <si>
    <t>OTHER ACCOUNTS RECEIVABLE - OTHER</t>
  </si>
  <si>
    <t>DIVIDENDS RECEIVABLE</t>
  </si>
  <si>
    <t>A10</t>
  </si>
  <si>
    <t>A12</t>
  </si>
  <si>
    <t>SETTLEMENT ACCOUNTS</t>
  </si>
  <si>
    <t>A19.1</t>
  </si>
  <si>
    <t>A8.2.2.3</t>
  </si>
  <si>
    <t>A8.2.2.3.1</t>
  </si>
  <si>
    <t>A8.2.2.3.2</t>
  </si>
  <si>
    <t>A8.2.2.3.3</t>
  </si>
  <si>
    <t>A8.2.2.3.4</t>
  </si>
  <si>
    <t>A8.2.2.3.5</t>
  </si>
  <si>
    <t>A8.2.2.5</t>
  </si>
  <si>
    <t>Subscription Receivable / Deposit for future stock subscription</t>
  </si>
  <si>
    <t>A10.5.1</t>
  </si>
  <si>
    <t>A8.2.2.5.1</t>
  </si>
  <si>
    <t>A10.5.2</t>
  </si>
  <si>
    <t>A8.2.2.5.2</t>
  </si>
  <si>
    <t>A8.2.2.5.3</t>
  </si>
  <si>
    <t>A8.2.2.5.4</t>
  </si>
  <si>
    <t>A8.2.2.5.5</t>
  </si>
  <si>
    <t>A10.5.3</t>
  </si>
  <si>
    <t>A8.2.2.5.6</t>
  </si>
  <si>
    <t>A10.5.4</t>
  </si>
  <si>
    <t>A8.2.2.5.7</t>
  </si>
  <si>
    <t>A8.2.2.5.8</t>
  </si>
  <si>
    <t>A10.5.5</t>
  </si>
  <si>
    <t>A8.2.2.5.9</t>
  </si>
  <si>
    <t>ITEMS IN THE PROCESS OF COLLECTION</t>
  </si>
  <si>
    <t>MISCELLANEOUS ASSET ITEMS</t>
  </si>
  <si>
    <t>A8.2.4.1</t>
  </si>
  <si>
    <t>SUSPENSE ACCOUNTS</t>
  </si>
  <si>
    <t>A8.2.4.1.1</t>
  </si>
  <si>
    <t>Proper Classification Not Determined</t>
  </si>
  <si>
    <t>A19.2</t>
  </si>
  <si>
    <t>Other assets</t>
  </si>
  <si>
    <t>A8.2.4.1.2</t>
  </si>
  <si>
    <t>ii.</t>
  </si>
  <si>
    <t>Awaiting Instruction / Documentation For Completion</t>
  </si>
  <si>
    <t>A19.3</t>
  </si>
  <si>
    <t>A8.2.4.1.3</t>
  </si>
  <si>
    <t>iii.</t>
  </si>
  <si>
    <t>Under Litigation / In Dispute</t>
  </si>
  <si>
    <t>A8.2.4.1.3.2</t>
  </si>
  <si>
    <t>Disallowances/Charges &amp; Other Receivables</t>
  </si>
  <si>
    <t>Households &amp; Nonprofit Institutions Serving Households</t>
  </si>
  <si>
    <t>A8.2.4.2</t>
  </si>
  <si>
    <t>AMOUNTS RELATED TO TAXES / PREPAID TAXES</t>
  </si>
  <si>
    <t>A8.2.4.3</t>
  </si>
  <si>
    <t>AMOUNTS RELATED TO RENT</t>
  </si>
  <si>
    <t>A8.2.4.3.3</t>
  </si>
  <si>
    <t>Operating lease receivable</t>
  </si>
  <si>
    <t>A8.2.4.4</t>
  </si>
  <si>
    <t>AMOUNTS RELATED TO SALARIES / WAGES OF EMPLOYEES</t>
  </si>
  <si>
    <t>A8.2.4.4.2</t>
  </si>
  <si>
    <t>Due from officers and employees (payroll, operating expenses)</t>
  </si>
  <si>
    <t>A8.2.4.5</t>
  </si>
  <si>
    <t>A8.2.4.1.1.3</t>
  </si>
  <si>
    <t>A8.2.4.1.1.5</t>
  </si>
  <si>
    <t>Intra-Agency Receivables</t>
  </si>
  <si>
    <t>A8.2.4.1.1.6</t>
  </si>
  <si>
    <t>iv.</t>
  </si>
  <si>
    <t>Non-trade accounts receivable</t>
  </si>
  <si>
    <t>v.</t>
  </si>
  <si>
    <t>vi.</t>
  </si>
  <si>
    <t>vii.</t>
  </si>
  <si>
    <t>A13</t>
  </si>
  <si>
    <t>A8.2.4.7.3</t>
  </si>
  <si>
    <t>A9</t>
  </si>
  <si>
    <t>NONFINANCIAL ASSETS</t>
  </si>
  <si>
    <t>FIXED ASSETS</t>
  </si>
  <si>
    <t>Property Plant and Equipment</t>
  </si>
  <si>
    <t>Patents, trademarks, copyrights, etc.</t>
  </si>
  <si>
    <t>REPOSSESSED/FORECLOSED ASSETS</t>
  </si>
  <si>
    <t>A11.1</t>
  </si>
  <si>
    <t>Investment Properties - Foreclosed/ROPA</t>
  </si>
  <si>
    <t>OTHER NONFINANCIAL ASSETS</t>
  </si>
  <si>
    <t>Land</t>
  </si>
  <si>
    <t>A11.2</t>
  </si>
  <si>
    <t>A20</t>
  </si>
  <si>
    <t>Non-Current Assets Held For Sale</t>
  </si>
  <si>
    <t>Goodwill</t>
  </si>
  <si>
    <t>A15</t>
  </si>
  <si>
    <t>Inventories</t>
  </si>
  <si>
    <t>Service concession asset</t>
  </si>
  <si>
    <t>LESS: ACCUMULATED DEPRECIATION</t>
  </si>
  <si>
    <t>Investment Properties</t>
  </si>
  <si>
    <t>Intangible Assets</t>
  </si>
  <si>
    <t>Other Properties</t>
  </si>
  <si>
    <t>TOTAL ASSETS</t>
  </si>
  <si>
    <t>LIABILITY ACCOUNTS</t>
  </si>
  <si>
    <t>L1</t>
  </si>
  <si>
    <t>DEPOSITS EXCLUDED FROM BROAD MONEY</t>
  </si>
  <si>
    <t>L1.1</t>
  </si>
  <si>
    <t>Deposit for Real Estate Under Contract to Sell</t>
  </si>
  <si>
    <t>L1.1.1</t>
  </si>
  <si>
    <t>L1.1.2</t>
  </si>
  <si>
    <t>L1.1.3</t>
  </si>
  <si>
    <t>L1.1.4</t>
  </si>
  <si>
    <t>L1.1.5</t>
  </si>
  <si>
    <t xml:space="preserve">Nonresidents </t>
  </si>
  <si>
    <t>L1.2</t>
  </si>
  <si>
    <t>Guaranty / Security and Customers' deposits payable</t>
  </si>
  <si>
    <t>L1.2.1</t>
  </si>
  <si>
    <t>L1.2.2</t>
  </si>
  <si>
    <t>L1.2.3</t>
  </si>
  <si>
    <t>L1.2.4</t>
  </si>
  <si>
    <t>L1.2.5</t>
  </si>
  <si>
    <t>L1.2.6</t>
  </si>
  <si>
    <t>L1.2.7</t>
  </si>
  <si>
    <t>L1.2.8</t>
  </si>
  <si>
    <t>L1.2.9</t>
  </si>
  <si>
    <t>L1.3</t>
  </si>
  <si>
    <t>L5.1.5</t>
  </si>
  <si>
    <t>L1.4</t>
  </si>
  <si>
    <t>L4</t>
  </si>
  <si>
    <t>L1.5</t>
  </si>
  <si>
    <t>L2</t>
  </si>
  <si>
    <t>DEBT SECURITIES EXCLUDED FROM BROAD MONEY</t>
  </si>
  <si>
    <t>L2.1</t>
  </si>
  <si>
    <t>L2.1.1</t>
  </si>
  <si>
    <t>L8.1.2</t>
  </si>
  <si>
    <t>L4.1.1</t>
  </si>
  <si>
    <t>L2.1.2</t>
  </si>
  <si>
    <t>L8.1.3</t>
  </si>
  <si>
    <t>L2.1.3</t>
  </si>
  <si>
    <t>L8.1.4</t>
  </si>
  <si>
    <t>L2.1.4</t>
  </si>
  <si>
    <t>L8.1.5</t>
  </si>
  <si>
    <t>L2.1.5</t>
  </si>
  <si>
    <t>L8.1.6</t>
  </si>
  <si>
    <t>L2.1.6</t>
  </si>
  <si>
    <t>L8.1.7</t>
  </si>
  <si>
    <t>L2.1.7</t>
  </si>
  <si>
    <t>L8.1.8</t>
  </si>
  <si>
    <t>L2.1.8</t>
  </si>
  <si>
    <t>L8.1.9</t>
  </si>
  <si>
    <t>L2.1.9</t>
  </si>
  <si>
    <t>L8.1.10</t>
  </si>
  <si>
    <t>L2.1.10</t>
  </si>
  <si>
    <t>L2.2</t>
  </si>
  <si>
    <t>L2.2.1</t>
  </si>
  <si>
    <t>L8.2.2</t>
  </si>
  <si>
    <t>L2.2.2</t>
  </si>
  <si>
    <t>L8.2.3</t>
  </si>
  <si>
    <t>L2.2.3</t>
  </si>
  <si>
    <t>L8.2.4</t>
  </si>
  <si>
    <t>L2.2.4</t>
  </si>
  <si>
    <t>L8.2.5</t>
  </si>
  <si>
    <t>L2.2.5</t>
  </si>
  <si>
    <t>L8.2.6</t>
  </si>
  <si>
    <t>L2.2.6</t>
  </si>
  <si>
    <t>L8.2.7</t>
  </si>
  <si>
    <t>L2.2.7</t>
  </si>
  <si>
    <t>L8.2.8</t>
  </si>
  <si>
    <t>L2.2.8</t>
  </si>
  <si>
    <t>L8.2.9</t>
  </si>
  <si>
    <t>L2.2.9</t>
  </si>
  <si>
    <t>L8.2.10</t>
  </si>
  <si>
    <t>L2.2.10</t>
  </si>
  <si>
    <t>L2.3</t>
  </si>
  <si>
    <t>Nonparticipating preferred stock</t>
  </si>
  <si>
    <t>E1.1.2.1</t>
  </si>
  <si>
    <t>L2.3.1</t>
  </si>
  <si>
    <t>E1.1.2.2</t>
  </si>
  <si>
    <t>L2.3.2</t>
  </si>
  <si>
    <t>E1.1.2.3</t>
  </si>
  <si>
    <t>L2.3.3</t>
  </si>
  <si>
    <t>E1.1.2.4</t>
  </si>
  <si>
    <t>L2.3.4</t>
  </si>
  <si>
    <t>E1.1.2.5</t>
  </si>
  <si>
    <t>L2.3.5</t>
  </si>
  <si>
    <t>E1.1.2.6</t>
  </si>
  <si>
    <t>L2.3.6</t>
  </si>
  <si>
    <t>E1.1.2.7</t>
  </si>
  <si>
    <t>L2.3.7</t>
  </si>
  <si>
    <t>E1.1.2.8</t>
  </si>
  <si>
    <t>L2.3.8</t>
  </si>
  <si>
    <t>L2.3.9</t>
  </si>
  <si>
    <t>L3</t>
  </si>
  <si>
    <t>L3.1.1</t>
  </si>
  <si>
    <t>L6.1</t>
  </si>
  <si>
    <t>L6.2</t>
  </si>
  <si>
    <t>L3.2.1</t>
  </si>
  <si>
    <t>Current accounts (overdrafts)</t>
  </si>
  <si>
    <t>A4.2.2.1</t>
  </si>
  <si>
    <t>A4.2.2.2</t>
  </si>
  <si>
    <t>L7.1.1</t>
  </si>
  <si>
    <t>L7.1.2</t>
  </si>
  <si>
    <t>L7.2.1</t>
  </si>
  <si>
    <t>L7.2.2</t>
  </si>
  <si>
    <t>L7.2.3</t>
  </si>
  <si>
    <t>NON–MONEY MARKET FUND SHARES</t>
  </si>
  <si>
    <t>L4.1</t>
  </si>
  <si>
    <t>Segregated Fund Liabilities</t>
  </si>
  <si>
    <t>L5</t>
  </si>
  <si>
    <t>L5.1</t>
  </si>
  <si>
    <t>LIFE INSURANCE AND ANNUITY ENTITLEMENTS OF HOUSEHOLDS</t>
  </si>
  <si>
    <t>L5.1.1</t>
  </si>
  <si>
    <t>L5.1.1.1</t>
  </si>
  <si>
    <t>Aggregate Reserve for Life Policies</t>
  </si>
  <si>
    <t>L5.1.1.2</t>
  </si>
  <si>
    <t>Aggregate Reserve for Accident and Health Policies</t>
  </si>
  <si>
    <t>L5.1.3</t>
  </si>
  <si>
    <t>L5.1.1.3</t>
  </si>
  <si>
    <t>Reserve for Supplementary Contracts Without Life Contingencies</t>
  </si>
  <si>
    <t>L5.1.4</t>
  </si>
  <si>
    <t>L5.1.1.4</t>
  </si>
  <si>
    <t>Policy and Contract Claims Payable</t>
  </si>
  <si>
    <t>L5.1.1.5</t>
  </si>
  <si>
    <t>Policyholders' Dividends Due and Unpaid</t>
  </si>
  <si>
    <t>L5.1.1.6</t>
  </si>
  <si>
    <t>Policyholders' Dividends Accumulations/ Dividends Held on Deposit</t>
  </si>
  <si>
    <t>L5.1.1.7</t>
  </si>
  <si>
    <t>Maturities and Surrenders Payables</t>
  </si>
  <si>
    <t>Pre-need Reserves</t>
  </si>
  <si>
    <t>Insurance Premium Reserve</t>
  </si>
  <si>
    <t>Planholders' Benefits Payable</t>
  </si>
  <si>
    <t>L5.2.1</t>
  </si>
  <si>
    <t>L5.2.2</t>
  </si>
  <si>
    <t>L5.2</t>
  </si>
  <si>
    <t>PENSION ENTITLEMENTS OF HOUSEHOLDS</t>
  </si>
  <si>
    <t>PENSION ENTITLEMENTS</t>
  </si>
  <si>
    <t>L5.2.1.1</t>
  </si>
  <si>
    <t>L5.2.1.3</t>
  </si>
  <si>
    <t>Agency Retirement Plan</t>
  </si>
  <si>
    <t>L5.2.1.4</t>
  </si>
  <si>
    <t>Pension Benefits Payable</t>
  </si>
  <si>
    <t>L5.2.1.5</t>
  </si>
  <si>
    <t>Retirement Gratuity Payable</t>
  </si>
  <si>
    <t>NONPENSION ENTITLEMENTS</t>
  </si>
  <si>
    <t>L5.2.2.1</t>
  </si>
  <si>
    <t>Accrual For Other Long Term Employee Benefits</t>
  </si>
  <si>
    <t>L5.2.2.2</t>
  </si>
  <si>
    <t>Agency Group Hospitalization Plan</t>
  </si>
  <si>
    <t>L5.2.2.3</t>
  </si>
  <si>
    <t>Agency Group Term Plan</t>
  </si>
  <si>
    <t>L5.2.2.4</t>
  </si>
  <si>
    <t>L5.2.2.5</t>
  </si>
  <si>
    <t>Leave Benefits Payable</t>
  </si>
  <si>
    <t>L5.3</t>
  </si>
  <si>
    <t>L5.3.1</t>
  </si>
  <si>
    <t>L5.3.1.1</t>
  </si>
  <si>
    <t>L5.3.1.2</t>
  </si>
  <si>
    <t>L5.3.1.3</t>
  </si>
  <si>
    <t>L5.3.1.4</t>
  </si>
  <si>
    <t>L5.3.1.5</t>
  </si>
  <si>
    <t>L5.3.1.6</t>
  </si>
  <si>
    <t>L5.3.1.7</t>
  </si>
  <si>
    <t>L5.3.1.8</t>
  </si>
  <si>
    <t>L5.3.1.9</t>
  </si>
  <si>
    <t>L5.3.1.10</t>
  </si>
  <si>
    <t>L5.3.3</t>
  </si>
  <si>
    <t xml:space="preserve">Reserve For Unearned Premiums </t>
  </si>
  <si>
    <t>L5.3.3.1</t>
  </si>
  <si>
    <t>L5.3.3.2</t>
  </si>
  <si>
    <t>L5.3.3.3</t>
  </si>
  <si>
    <t>L5.3.3.4</t>
  </si>
  <si>
    <t>L5.3.3.5</t>
  </si>
  <si>
    <t>L5.3.3.6</t>
  </si>
  <si>
    <t>L5.3.3.7</t>
  </si>
  <si>
    <t>L5.3.3.8</t>
  </si>
  <si>
    <t>L5.3.3.9</t>
  </si>
  <si>
    <t>L5.3.4</t>
  </si>
  <si>
    <t>Insured Deposit Claims Payable (For PDIC)</t>
  </si>
  <si>
    <t>L5.3.4.1</t>
  </si>
  <si>
    <t>L5.3.4.2</t>
  </si>
  <si>
    <t>L5.3.4.3</t>
  </si>
  <si>
    <t>L5.3.5</t>
  </si>
  <si>
    <t>Claims And Losses Payable</t>
  </si>
  <si>
    <t>L12.1</t>
  </si>
  <si>
    <t>L5.3.5.1</t>
  </si>
  <si>
    <t>L12.2</t>
  </si>
  <si>
    <t>L5.3.5.2</t>
  </si>
  <si>
    <t>L5.3.5.3</t>
  </si>
  <si>
    <t>L5.3.5.4</t>
  </si>
  <si>
    <t>L5.3.5.5</t>
  </si>
  <si>
    <t>L5.3.5.6</t>
  </si>
  <si>
    <t>L5.3.5.7</t>
  </si>
  <si>
    <t>L5.3.5.8</t>
  </si>
  <si>
    <t>L5.3.5.9</t>
  </si>
  <si>
    <t>L5.3.6</t>
  </si>
  <si>
    <t>Deferred insurance premium</t>
  </si>
  <si>
    <t>L5.3.6.1</t>
  </si>
  <si>
    <t>L5.3.6.2</t>
  </si>
  <si>
    <t>L5.3.6.3</t>
  </si>
  <si>
    <t>L5.3.6.4</t>
  </si>
  <si>
    <t>L5.3.6.5</t>
  </si>
  <si>
    <t>L5.3.6.6</t>
  </si>
  <si>
    <t>L5.3.6.7</t>
  </si>
  <si>
    <t>L5.3.6.8</t>
  </si>
  <si>
    <t>L5.3.6.9</t>
  </si>
  <si>
    <t>L5.4</t>
  </si>
  <si>
    <t>L5.4.1</t>
  </si>
  <si>
    <t>Premiums Due to Reinsurers</t>
  </si>
  <si>
    <t>L11.1</t>
  </si>
  <si>
    <t>L5.4.1.1</t>
  </si>
  <si>
    <t>L11.2</t>
  </si>
  <si>
    <t>L5.4.1.2</t>
  </si>
  <si>
    <t>L5.4.2</t>
  </si>
  <si>
    <t>Premium Reserve Withheld For Reinsurers</t>
  </si>
  <si>
    <t>L5.4.2.1</t>
  </si>
  <si>
    <t>L5.4.2.2</t>
  </si>
  <si>
    <t>L7.1</t>
  </si>
  <si>
    <t>L5.4.3</t>
  </si>
  <si>
    <t>L7.2</t>
  </si>
  <si>
    <t>L5.4.3.1</t>
  </si>
  <si>
    <t>L5.4.3.2</t>
  </si>
  <si>
    <t>L5.4.4</t>
  </si>
  <si>
    <t>Other Reinsurance Accounts Payable</t>
  </si>
  <si>
    <t>L5.4.4.1</t>
  </si>
  <si>
    <t>L5.4.4.2</t>
  </si>
  <si>
    <t>L5.5</t>
  </si>
  <si>
    <t>L5.6</t>
  </si>
  <si>
    <t>LIABILITIES OF PENSION FUNDS TO PENSION MANAGERS</t>
  </si>
  <si>
    <t>L6</t>
  </si>
  <si>
    <t>FINANCIAL DERIVATIVES AND EMPLOYEE STOCK OPTIONS</t>
  </si>
  <si>
    <t>L6.1.1</t>
  </si>
  <si>
    <t>Derivative Liabilities</t>
  </si>
  <si>
    <t>L8.1</t>
  </si>
  <si>
    <t>L6.1.1.1</t>
  </si>
  <si>
    <t>L8.2</t>
  </si>
  <si>
    <t>L6.1.1.2</t>
  </si>
  <si>
    <t>L6.1.1.3</t>
  </si>
  <si>
    <t>L6.1.1.4</t>
  </si>
  <si>
    <t>L6.1.1.5</t>
  </si>
  <si>
    <t>L6.1.1.6</t>
  </si>
  <si>
    <t>L6.1.1.7</t>
  </si>
  <si>
    <t>L6.1.1.8</t>
  </si>
  <si>
    <t>L6.1.1.9</t>
  </si>
  <si>
    <t>EMPLOYEE STOCK OPTIONS</t>
  </si>
  <si>
    <t>L6.2.1</t>
  </si>
  <si>
    <t>Cash-Settled Share Based Payment</t>
  </si>
  <si>
    <t>L6.2.1.1</t>
  </si>
  <si>
    <t>L6.2.1.2</t>
  </si>
  <si>
    <t>L6.2.1.3</t>
  </si>
  <si>
    <t>L6.2.1.4</t>
  </si>
  <si>
    <t>L6.2.1.5</t>
  </si>
  <si>
    <t>L6.2.2</t>
  </si>
  <si>
    <t>Equity-Settled Share Based Payment</t>
  </si>
  <si>
    <t>E5.1</t>
  </si>
  <si>
    <t>L6.2.2.1</t>
  </si>
  <si>
    <t>E5.2</t>
  </si>
  <si>
    <t>L6.2.2.2</t>
  </si>
  <si>
    <t>E5.3</t>
  </si>
  <si>
    <t>L6.2.2.3</t>
  </si>
  <si>
    <t>E5.4</t>
  </si>
  <si>
    <t>L6.2.2.4</t>
  </si>
  <si>
    <t>L6.2.2.5</t>
  </si>
  <si>
    <t>L7</t>
  </si>
  <si>
    <t>OTHER ACCOUNTS PAYABLE</t>
  </si>
  <si>
    <t>Accounts Payable - Trade</t>
  </si>
  <si>
    <t>L7.1.1.1</t>
  </si>
  <si>
    <t>L7.1.1.2</t>
  </si>
  <si>
    <t>L7.1.1.3</t>
  </si>
  <si>
    <t>L7.1.1.4</t>
  </si>
  <si>
    <t>L7.1.1.5</t>
  </si>
  <si>
    <t>L7.1.1.6</t>
  </si>
  <si>
    <t>L7.1.1.7</t>
  </si>
  <si>
    <t>L7.1.1.8</t>
  </si>
  <si>
    <t>L7.1.1.9</t>
  </si>
  <si>
    <t>Accounts Payable - Other</t>
  </si>
  <si>
    <t>L7.1.2.1</t>
  </si>
  <si>
    <t>L7.1.2.2</t>
  </si>
  <si>
    <t>L7.1.2.3</t>
  </si>
  <si>
    <t>L7.1.2.4</t>
  </si>
  <si>
    <t>Inter-agency payables - Due to NGAs, GOCCs, LGUs</t>
  </si>
  <si>
    <t>L7.1.2.4.1</t>
  </si>
  <si>
    <t>L7.1.2.4.2</t>
  </si>
  <si>
    <t>L7.1.2.4.3</t>
  </si>
  <si>
    <t>L7.1.2.4.4</t>
  </si>
  <si>
    <t>L7.1.2.4.5</t>
  </si>
  <si>
    <t>L7.1.2.8</t>
  </si>
  <si>
    <t>Liability on Life insurance Pool Business</t>
  </si>
  <si>
    <t>L7.1.2.8.1</t>
  </si>
  <si>
    <t>L7.1.2.8.2</t>
  </si>
  <si>
    <t>L7.1.2.8.3</t>
  </si>
  <si>
    <t>L7.1.2.8.4</t>
  </si>
  <si>
    <t>L7.1.2.8.5</t>
  </si>
  <si>
    <t>L7.1.2.8.6</t>
  </si>
  <si>
    <t>OTHER ACCOUNTS PAYABLE - OTHER</t>
  </si>
  <si>
    <t>PROVISIONS FOR LOSSES</t>
  </si>
  <si>
    <t>L7.2.1.1</t>
  </si>
  <si>
    <t>PROVISIONS FOR LOAN LOSSES</t>
  </si>
  <si>
    <t>A14.IL</t>
  </si>
  <si>
    <t>L7.2.1.1.1</t>
  </si>
  <si>
    <t>Impairment Loss - Repo</t>
  </si>
  <si>
    <t>A11.IL</t>
  </si>
  <si>
    <t>L7.2.1.1.2</t>
  </si>
  <si>
    <t>Impairment Loss - Loans</t>
  </si>
  <si>
    <t>L7.2.1.2</t>
  </si>
  <si>
    <t>PROVISIONS FOR OTHER LOSSES</t>
  </si>
  <si>
    <t>A3.IL</t>
  </si>
  <si>
    <t>L7.2.1.2.1</t>
  </si>
  <si>
    <t>Impairment Loss - Premiums receivable</t>
  </si>
  <si>
    <t>L7.2.1.2.2</t>
  </si>
  <si>
    <t>Impairment Loss - Premium due fr ceding cos.</t>
  </si>
  <si>
    <t>A5.IL</t>
  </si>
  <si>
    <t>L7.2.1.2.3</t>
  </si>
  <si>
    <t>Impairment Loss - Funds held by ceding cos.</t>
  </si>
  <si>
    <t>A6.IL</t>
  </si>
  <si>
    <t>L7.2.1.2.4</t>
  </si>
  <si>
    <t>Impairment Loss - Loss reserve withheld by ceding cos.</t>
  </si>
  <si>
    <t>L7.2.1.2.5</t>
  </si>
  <si>
    <t>Impairment Loss - Amounts recoverable fr reinsurers</t>
  </si>
  <si>
    <t>L7.2.1.2.6</t>
  </si>
  <si>
    <t>Impairment Loss - Sinking fund and other resticted deposits</t>
  </si>
  <si>
    <t>A10.IL</t>
  </si>
  <si>
    <t>A8.IL</t>
  </si>
  <si>
    <t>L7.2.1.2.7</t>
  </si>
  <si>
    <t>Impairment Loss - Debt securities</t>
  </si>
  <si>
    <t>L7.2.1.2.8</t>
  </si>
  <si>
    <t>Impairment Loss - Corporate bonds and other debt securities</t>
  </si>
  <si>
    <t>L7.2.1.2.9</t>
  </si>
  <si>
    <t>Impairment Loss - Notes receivable</t>
  </si>
  <si>
    <t>L7.2.1.2.10</t>
  </si>
  <si>
    <t>Impairment Loss - Equity securities and investments in subsidiaries, associates and joint venture</t>
  </si>
  <si>
    <t>L7.2.1.2.12</t>
  </si>
  <si>
    <t>A12.IL</t>
  </si>
  <si>
    <t>L7.2.1.2.14</t>
  </si>
  <si>
    <t>Impairment Loss - Mutual funds, UITFs, REITs, other funds</t>
  </si>
  <si>
    <t>L7.2.1.2.15</t>
  </si>
  <si>
    <t>Impairment Loss - Notes and UDSCL</t>
  </si>
  <si>
    <t>L7.2.1.2.18</t>
  </si>
  <si>
    <t>Impairment Loss - Accounts receivable</t>
  </si>
  <si>
    <t>L7.2.1.2.19</t>
  </si>
  <si>
    <t>Impairment Loss - Other receivables</t>
  </si>
  <si>
    <t>L7.2.1.2.20</t>
  </si>
  <si>
    <t>Impairment Loss - PPE</t>
  </si>
  <si>
    <t>A15.IL</t>
  </si>
  <si>
    <t>L7.2.1.2.21</t>
  </si>
  <si>
    <t>Impairment Loss - Inventories</t>
  </si>
  <si>
    <t>A19.IL</t>
  </si>
  <si>
    <t>L7.2.1.2.22</t>
  </si>
  <si>
    <t>Impairment Loss - Investment property</t>
  </si>
  <si>
    <t>L7.2.1.2.23</t>
  </si>
  <si>
    <t>Impairment Loss - Other Properties</t>
  </si>
  <si>
    <t>L7.2.1.2.24</t>
  </si>
  <si>
    <t>Impairment Loss - Receivable fr Life insurance pools</t>
  </si>
  <si>
    <t>L7.2.1.2.25</t>
  </si>
  <si>
    <t>Impairment Loss - Other assets</t>
  </si>
  <si>
    <t>L7.2.1.2.26</t>
  </si>
  <si>
    <t>Impairment Loss - Intangible assets</t>
  </si>
  <si>
    <t>L7.2.1.2.27</t>
  </si>
  <si>
    <t>CONSOLIDATION ADJUSTMENT FOR HEADQUARTERS AND BRANCHES</t>
  </si>
  <si>
    <t>L7.2.2.1</t>
  </si>
  <si>
    <t>Due From Head Office/Branch</t>
  </si>
  <si>
    <t>L7.2.2.2</t>
  </si>
  <si>
    <t>Due to Head office/branches</t>
  </si>
  <si>
    <t>OTHER</t>
  </si>
  <si>
    <t>L7.2.3.1</t>
  </si>
  <si>
    <t>DIVIDENDS PAYABLE</t>
  </si>
  <si>
    <t>L7.2.3.2</t>
  </si>
  <si>
    <t>L7.2.3.2.1</t>
  </si>
  <si>
    <t>L7.2.3.2.2</t>
  </si>
  <si>
    <t>Deposit for future stock subscription</t>
  </si>
  <si>
    <t>L7.2.3.2.2.1</t>
  </si>
  <si>
    <t>L7.2.3.2.2.2</t>
  </si>
  <si>
    <t>L11.3</t>
  </si>
  <si>
    <t>L7.2.3.2.2.3</t>
  </si>
  <si>
    <t>L11.4</t>
  </si>
  <si>
    <t>L7.2.3.2.2.4</t>
  </si>
  <si>
    <t>L11.5</t>
  </si>
  <si>
    <t>L7.2.3.2.2.5</t>
  </si>
  <si>
    <t>L7.2.3.2.3</t>
  </si>
  <si>
    <t>L7.2.3.2.3.1</t>
  </si>
  <si>
    <t>L7.2.3.2.3.2</t>
  </si>
  <si>
    <t>L7.2.3.2.3.3</t>
  </si>
  <si>
    <t>L7.2.3.2.3.4</t>
  </si>
  <si>
    <t>L7.2.3.2.3.5</t>
  </si>
  <si>
    <t>L7.2.3.3</t>
  </si>
  <si>
    <t>MISCELLANEOUS LIABILITY ITEMS</t>
  </si>
  <si>
    <t>L7.2.3.3.1</t>
  </si>
  <si>
    <t>L7.2.3.3.1.1</t>
  </si>
  <si>
    <t>L7.2.3.3.1.1.1</t>
  </si>
  <si>
    <t>Accounts for clearing - Loans, Finance Lease, &amp; Sales Contract Receivable</t>
  </si>
  <si>
    <t>Other Liabilities</t>
  </si>
  <si>
    <t>L7.2.3.3.1.1.6</t>
  </si>
  <si>
    <t>Remitances Unapplied Deposit</t>
  </si>
  <si>
    <t>L7.2.3.3.1.2</t>
  </si>
  <si>
    <t>L7.2.3.3.1.3</t>
  </si>
  <si>
    <t>L7.2.3.3.1.3.2</t>
  </si>
  <si>
    <t>L7.2.3.3.2</t>
  </si>
  <si>
    <t>L7.2.3.3.2.2</t>
  </si>
  <si>
    <t>Taxes Payable</t>
  </si>
  <si>
    <t>L7.2.3.3.2.3</t>
  </si>
  <si>
    <t>Deferred Tax Liability</t>
  </si>
  <si>
    <t>L7.2.3.3.2.4</t>
  </si>
  <si>
    <t>Tax Refunds Payable</t>
  </si>
  <si>
    <t>L7.2.3.3.3</t>
  </si>
  <si>
    <t>L7.2.3.3.3.2</t>
  </si>
  <si>
    <t>L7.2.3.3.4</t>
  </si>
  <si>
    <t>L7.2.3.3.4.3</t>
  </si>
  <si>
    <t>Due To Officers And Employees</t>
  </si>
  <si>
    <t>L7.2.3.3.4.4</t>
  </si>
  <si>
    <t>Inter-agency payables - Due to BIR, Pag-Ibig, PhilHealth, GSIS</t>
  </si>
  <si>
    <t>L7.2.3.3.5</t>
  </si>
  <si>
    <t>AMOUNTS RELATED TO ACCRUAL OF EXPENSES</t>
  </si>
  <si>
    <t>Accrued Utilities</t>
  </si>
  <si>
    <t>Accrual for unused Compensated Absences</t>
  </si>
  <si>
    <t>L7.2.3.3.6</t>
  </si>
  <si>
    <t>AMOUNTS RELATED TO DEFERRED/UNEARNED INCOME</t>
  </si>
  <si>
    <t>L7.2.3.3.6.1</t>
  </si>
  <si>
    <t>Deferred Income</t>
  </si>
  <si>
    <t>L7.2.3.3.6.2</t>
  </si>
  <si>
    <t>Other deferred credits and unearned revenue</t>
  </si>
  <si>
    <t>L7.2.3.3.7</t>
  </si>
  <si>
    <t>OTHER PAYABLES</t>
  </si>
  <si>
    <t>L11</t>
  </si>
  <si>
    <t>L7.2.3.3.7.1</t>
  </si>
  <si>
    <t>Cash collaterals</t>
  </si>
  <si>
    <t>L7.2.3.3.7.2</t>
  </si>
  <si>
    <t>Agency Cash Bond Deposit</t>
  </si>
  <si>
    <t>L12</t>
  </si>
  <si>
    <t>L7.2.3.3.7.3</t>
  </si>
  <si>
    <t>Provisions</t>
  </si>
  <si>
    <t>L7.2.3.3.7.4</t>
  </si>
  <si>
    <t>Inter-agency payables - Due to joint venture</t>
  </si>
  <si>
    <t>L7.2.3.3.7.5</t>
  </si>
  <si>
    <t>Intra-agency payables</t>
  </si>
  <si>
    <t>L7.2.3.3.7.6</t>
  </si>
  <si>
    <t>Trust liabilities</t>
  </si>
  <si>
    <t>TOTAL LIABILITIES</t>
  </si>
  <si>
    <t>EQUITY LIABILITY</t>
  </si>
  <si>
    <t>E1</t>
  </si>
  <si>
    <t>FUNDS CONTRIBUTED BY OWNERS</t>
  </si>
  <si>
    <t>E1.1</t>
  </si>
  <si>
    <t>E1.1.1</t>
  </si>
  <si>
    <t>Member'S Equity</t>
  </si>
  <si>
    <t>E1.2</t>
  </si>
  <si>
    <t>E1.1.3</t>
  </si>
  <si>
    <t>Statutory Deposit</t>
  </si>
  <si>
    <t>E1.3</t>
  </si>
  <si>
    <t>E1.4</t>
  </si>
  <si>
    <t>E1.1.4</t>
  </si>
  <si>
    <t>Capital Stock Subscribed</t>
  </si>
  <si>
    <t>E1.1.5</t>
  </si>
  <si>
    <t>Contingency Surplus / Home Office Inward Remittances</t>
  </si>
  <si>
    <t>E1.5</t>
  </si>
  <si>
    <t>E1.1.6</t>
  </si>
  <si>
    <t>Additional Paid-in capital</t>
  </si>
  <si>
    <t>E1.6</t>
  </si>
  <si>
    <t>E1.1.7</t>
  </si>
  <si>
    <t>Capital Paid In Excess of Par</t>
  </si>
  <si>
    <t>E1.1.8</t>
  </si>
  <si>
    <t>E4</t>
  </si>
  <si>
    <t>E1.1.10</t>
  </si>
  <si>
    <t>Equity In Joint Venture</t>
  </si>
  <si>
    <t>E1.1.11</t>
  </si>
  <si>
    <t>Permanent Insurance Fund</t>
  </si>
  <si>
    <t>E1.1.12</t>
  </si>
  <si>
    <t>Assigned Capital</t>
  </si>
  <si>
    <t>E1.1.13</t>
  </si>
  <si>
    <t>Minority Interest in Subsidiaries</t>
  </si>
  <si>
    <t>E1.1.14</t>
  </si>
  <si>
    <t>Other Equity accounts, not elsewhere classified</t>
  </si>
  <si>
    <t>E3</t>
  </si>
  <si>
    <t>E1.1.15</t>
  </si>
  <si>
    <t>Treasury Stock (Negative entry)</t>
  </si>
  <si>
    <t>E2.2</t>
  </si>
  <si>
    <t>E2.3</t>
  </si>
  <si>
    <t>E2</t>
  </si>
  <si>
    <t>RETAINED EARNINGS</t>
  </si>
  <si>
    <t>E3.1</t>
  </si>
  <si>
    <t>E7.1</t>
  </si>
  <si>
    <t>E7.3</t>
  </si>
  <si>
    <t>E6.3</t>
  </si>
  <si>
    <t>CURRENT YEAR RESULT</t>
  </si>
  <si>
    <t>E6</t>
  </si>
  <si>
    <t>Revenue and Expense Summary</t>
  </si>
  <si>
    <t>GENERAL AND SPECIAL RESERVES</t>
  </si>
  <si>
    <t>E7.2</t>
  </si>
  <si>
    <t>E5</t>
  </si>
  <si>
    <t>VALUATION ADJUSTMENT</t>
  </si>
  <si>
    <t>E7.4</t>
  </si>
  <si>
    <t>E5.1.1</t>
  </si>
  <si>
    <t>E5.1.2</t>
  </si>
  <si>
    <t>E5.1.3</t>
  </si>
  <si>
    <t>E5.6</t>
  </si>
  <si>
    <t>Reserve for Appraisal Increment - Property and Equipment</t>
  </si>
  <si>
    <t>E7</t>
  </si>
  <si>
    <t>Remeasurement Gains (Losses) on Retirement Pension Asset (Obligation)</t>
  </si>
  <si>
    <t>Fluctuation reserve - ITF</t>
  </si>
  <si>
    <t>Revaluation Surplus</t>
  </si>
  <si>
    <t>TOTAL EQUITY LIABILITY</t>
  </si>
  <si>
    <t>VERTICAL CHECKS</t>
  </si>
  <si>
    <t>A24</t>
  </si>
  <si>
    <t>A14</t>
  </si>
  <si>
    <t>Pension Asset - Other Financial Corporations</t>
  </si>
  <si>
    <t>Accrued Interest</t>
  </si>
  <si>
    <t>L9</t>
  </si>
  <si>
    <t>L14.1</t>
  </si>
  <si>
    <t>L14.2</t>
  </si>
  <si>
    <t>Pension Obligation</t>
  </si>
  <si>
    <t>E1.1.1.1</t>
  </si>
  <si>
    <t>E1.1.1.2</t>
  </si>
  <si>
    <t>E1.1.1.3</t>
  </si>
  <si>
    <t>E1.1.1.4</t>
  </si>
  <si>
    <t>E1.1.1.5</t>
  </si>
  <si>
    <t>E1.1.1.6</t>
  </si>
  <si>
    <t>E1.1.1.7</t>
  </si>
  <si>
    <t>E1.1.1.8</t>
  </si>
  <si>
    <t>E1.1.1.9</t>
  </si>
  <si>
    <t>Retained earnings, beginning</t>
  </si>
  <si>
    <t>Add: Net income/(loss) for the year</t>
  </si>
  <si>
    <t>Add: Translation adjustments</t>
  </si>
  <si>
    <t>Less: Cash dividends</t>
  </si>
  <si>
    <t>Debt securities</t>
  </si>
  <si>
    <t>Equity</t>
  </si>
  <si>
    <t>Memorandum Items</t>
  </si>
  <si>
    <t>Accrued interest on deposits</t>
  </si>
  <si>
    <t>Accrued interest on loans</t>
  </si>
  <si>
    <t>Expected losses on loans (estimation)</t>
  </si>
  <si>
    <t>Accrued interest on debt securities</t>
  </si>
  <si>
    <t>Debt securities nonresidents</t>
  </si>
  <si>
    <t>Of which: Issued by financial corporations</t>
  </si>
  <si>
    <t>Loans nonresidents</t>
  </si>
  <si>
    <t>Insurance, pension, and standardized guarantee schemes nonresidents</t>
  </si>
  <si>
    <t>Of which: With by financial corporations</t>
  </si>
  <si>
    <t>Financial derivatives</t>
  </si>
  <si>
    <t>Loans to households and NPISHs</t>
  </si>
  <si>
    <t>Of which: Households</t>
  </si>
  <si>
    <t>Debt securities with maturity of 1 year or less</t>
  </si>
  <si>
    <t>Loans with maturity of 1 year or less</t>
  </si>
  <si>
    <t>Assets</t>
  </si>
  <si>
    <t>Liabilities</t>
  </si>
  <si>
    <t>Deposits of households and NPISHs</t>
  </si>
  <si>
    <t>Cash in banks</t>
  </si>
  <si>
    <t>E1.1.2.9</t>
  </si>
  <si>
    <t>L8</t>
  </si>
  <si>
    <t>Legend:</t>
  </si>
  <si>
    <t>Formula</t>
  </si>
  <si>
    <t>Notes:</t>
  </si>
  <si>
    <t>TOTAL PESO EQUIVALENT</t>
  </si>
  <si>
    <t>PESO</t>
  </si>
  <si>
    <t xml:space="preserve">    Other Depository Corporations</t>
  </si>
  <si>
    <t xml:space="preserve">    Nonresidents</t>
  </si>
  <si>
    <t>SHOULD BE ZERO</t>
  </si>
  <si>
    <t xml:space="preserve">        of which: financial corporations</t>
  </si>
  <si>
    <t>A11</t>
  </si>
  <si>
    <t>Invested in Money Market Fund</t>
  </si>
  <si>
    <t>Invested in Non-Money Market Fund</t>
  </si>
  <si>
    <t>A19</t>
  </si>
  <si>
    <t>Other investment property items - gross</t>
  </si>
  <si>
    <t xml:space="preserve">    Please specify: ______________________________________</t>
  </si>
  <si>
    <t>L10</t>
  </si>
  <si>
    <t>Loans Payable and Finance Lease Liability</t>
  </si>
  <si>
    <t>Notes payable and Debt instruments issued</t>
  </si>
  <si>
    <t>EQUITY ACCOUNTS</t>
  </si>
  <si>
    <t>E1.1.2</t>
  </si>
  <si>
    <t>TOTAL EQUITY ACCOUNTS</t>
  </si>
  <si>
    <t>TOTAL LIABILITIES AND EQUITY</t>
  </si>
  <si>
    <t>DIFFERENCE</t>
  </si>
  <si>
    <t>Deferred Acquisition Cost and deferred reinsurance premium</t>
  </si>
  <si>
    <t>TOTAL LOAN LOSSES</t>
  </si>
  <si>
    <t>TOTAL OTHER LOSSES</t>
  </si>
  <si>
    <t>Impairment Loss - Accrued Interest</t>
  </si>
  <si>
    <t>IM.1</t>
  </si>
  <si>
    <t>IM.2</t>
  </si>
  <si>
    <t>IM.3</t>
  </si>
  <si>
    <t>IM.4</t>
  </si>
  <si>
    <t>IM.5</t>
  </si>
  <si>
    <t>IM.6</t>
  </si>
  <si>
    <t>IM.7</t>
  </si>
  <si>
    <t>IM.8</t>
  </si>
  <si>
    <t>IM.9</t>
  </si>
  <si>
    <t>IM.10</t>
  </si>
  <si>
    <t>IM.11</t>
  </si>
  <si>
    <t>IM.12</t>
  </si>
  <si>
    <t>IM.13</t>
  </si>
  <si>
    <t>IM.14</t>
  </si>
  <si>
    <t>DS.NG</t>
  </si>
  <si>
    <t>DS.SLG</t>
  </si>
  <si>
    <t>DS.SSA</t>
  </si>
  <si>
    <t>DS.PNC</t>
  </si>
  <si>
    <t>DS.OFC</t>
  </si>
  <si>
    <t>DS.NR</t>
  </si>
  <si>
    <t>DS.ODC</t>
  </si>
  <si>
    <t>DS.ONC</t>
  </si>
  <si>
    <t>DS.HH</t>
  </si>
  <si>
    <t>L.ODC</t>
  </si>
  <si>
    <t>L.OFC</t>
  </si>
  <si>
    <t>L.NG</t>
  </si>
  <si>
    <t>L.SLG</t>
  </si>
  <si>
    <t>L.SSA</t>
  </si>
  <si>
    <t>L.PNC</t>
  </si>
  <si>
    <t>L.ONC</t>
  </si>
  <si>
    <t>L.HH</t>
  </si>
  <si>
    <t>L.NR</t>
  </si>
  <si>
    <t>IM.3.1</t>
  </si>
  <si>
    <t>IM.3.2</t>
  </si>
  <si>
    <t>IM.3.3</t>
  </si>
  <si>
    <t>IM.3.4</t>
  </si>
  <si>
    <t>IM.3.5</t>
  </si>
  <si>
    <t>IM.3.6</t>
  </si>
  <si>
    <t>IM.3.7</t>
  </si>
  <si>
    <t>IM.3.8</t>
  </si>
  <si>
    <t>IM.3.9</t>
  </si>
  <si>
    <t>Of which: With financial corporations</t>
  </si>
  <si>
    <t>Debt securities nominal value</t>
  </si>
  <si>
    <t>IM.L.1</t>
  </si>
  <si>
    <t>IM.L.2</t>
  </si>
  <si>
    <t>IM.L.3</t>
  </si>
  <si>
    <t>IM.L.4</t>
  </si>
  <si>
    <t>IM.L.5</t>
  </si>
  <si>
    <t>IM.L.6</t>
  </si>
  <si>
    <r>
      <t xml:space="preserve">Equity: </t>
    </r>
    <r>
      <rPr>
        <b/>
        <i/>
        <sz val="11"/>
        <color rgb="FFFF0000"/>
        <rFont val="Calibri"/>
        <family val="2"/>
        <scheme val="minor"/>
      </rPr>
      <t>Book value</t>
    </r>
    <r>
      <rPr>
        <b/>
        <sz val="11"/>
        <color theme="1"/>
        <rFont val="Calibri"/>
        <family val="2"/>
        <scheme val="minor"/>
      </rPr>
      <t xml:space="preserve"> by holding sector</t>
    </r>
  </si>
  <si>
    <t>A4.2.5.4</t>
  </si>
  <si>
    <t>A4.2.5.5</t>
  </si>
  <si>
    <t>Short-term investments - Special Deposit Account</t>
  </si>
  <si>
    <t>Short-term investments - Time Deposits</t>
  </si>
  <si>
    <t>A20.8</t>
  </si>
  <si>
    <t>Property Plant and Equipment - Other</t>
  </si>
  <si>
    <t>Investment Properties - Other</t>
  </si>
  <si>
    <t>A19.2.1</t>
  </si>
  <si>
    <t>Property Plant and Equipment - Land</t>
  </si>
  <si>
    <t>Real estate - Investment properties - Land &amp; Building</t>
  </si>
  <si>
    <t>A24.6</t>
  </si>
  <si>
    <t>Real estate - Occupied by company - Land</t>
  </si>
  <si>
    <t>A24.4</t>
  </si>
  <si>
    <t>Real estate - Occupied by company - Buildings</t>
  </si>
  <si>
    <t>A24.5</t>
  </si>
  <si>
    <t>Real estate</t>
  </si>
  <si>
    <t>A24.3</t>
  </si>
  <si>
    <t>Indicate the name of the Pre-Need Company above</t>
  </si>
  <si>
    <t>TOTAL TRUST FUND &amp; INSURANCE PREMIUM FUND</t>
  </si>
  <si>
    <t>CORPORATE ASSETS</t>
  </si>
  <si>
    <t>Short-term government securities - Gross</t>
  </si>
  <si>
    <t>Long-term government securities - Gross</t>
  </si>
  <si>
    <t>Occupied by the company</t>
  </si>
  <si>
    <t>Investment properties</t>
  </si>
  <si>
    <t>A24.1</t>
  </si>
  <si>
    <t>A24.2</t>
  </si>
  <si>
    <t>A24.IL</t>
  </si>
  <si>
    <t>Loans Receivable - Gross</t>
  </si>
  <si>
    <t>Short-term maturities</t>
  </si>
  <si>
    <t>Long-term maturities</t>
  </si>
  <si>
    <t>A10.5</t>
  </si>
  <si>
    <t>A20.1</t>
  </si>
  <si>
    <t>A20.2</t>
  </si>
  <si>
    <t>A20.3</t>
  </si>
  <si>
    <t>Government securities</t>
  </si>
  <si>
    <t>A20.4</t>
  </si>
  <si>
    <t>Corporate bonds</t>
  </si>
  <si>
    <t>A20.5</t>
  </si>
  <si>
    <t>A20.6</t>
  </si>
  <si>
    <t>A20.7</t>
  </si>
  <si>
    <t>A19.10.6</t>
  </si>
  <si>
    <t>A19.10.7</t>
  </si>
  <si>
    <t>A19.10.8</t>
  </si>
  <si>
    <t>A19.10.9</t>
  </si>
  <si>
    <t>A19.10.10</t>
  </si>
  <si>
    <t>L6.6.5</t>
  </si>
  <si>
    <t>Please specify: ______________________________________</t>
  </si>
  <si>
    <t>L6.6.6</t>
  </si>
  <si>
    <t>L6.6.7</t>
  </si>
  <si>
    <t>L6.6.8</t>
  </si>
  <si>
    <t>L6.6.9</t>
  </si>
  <si>
    <t>L10.10.4</t>
  </si>
  <si>
    <t>L10.10.5</t>
  </si>
  <si>
    <t>L10.10.6</t>
  </si>
  <si>
    <t>L10.10.7</t>
  </si>
  <si>
    <t>L10.10.8</t>
  </si>
  <si>
    <t>Loans Payable</t>
  </si>
  <si>
    <t>E6.1</t>
  </si>
  <si>
    <t>E6.2</t>
  </si>
  <si>
    <t>Short-term loans</t>
  </si>
  <si>
    <t>Long-term loans</t>
  </si>
  <si>
    <t>Impairment Loss - Real estate</t>
  </si>
  <si>
    <t>A20.IL</t>
  </si>
  <si>
    <t>ASSETS</t>
  </si>
  <si>
    <t>of which: financial corporations</t>
  </si>
  <si>
    <t>Biological assets</t>
  </si>
  <si>
    <t>Notes Receivable and Unquoted Debt Securities Classified as Loans</t>
  </si>
  <si>
    <t>Due from officers and employees</t>
  </si>
  <si>
    <t>Nonfinancial assets</t>
  </si>
  <si>
    <t>ACCRUED INTEREST</t>
  </si>
  <si>
    <t>Impairment Loss - Inter-Agency &amp; Intra-Agency receivables</t>
  </si>
  <si>
    <t>Impairment Loss - Nonfinancial assets</t>
  </si>
  <si>
    <t>Loan losses</t>
  </si>
  <si>
    <t>Other losses</t>
  </si>
  <si>
    <t>Overdrafts</t>
  </si>
  <si>
    <t>TOTAL ASSETS ADJUSTED PER 4SR</t>
  </si>
  <si>
    <t>CHECKING</t>
  </si>
  <si>
    <t>LIABILITIES</t>
  </si>
  <si>
    <t>NP-Preferred Shares</t>
  </si>
  <si>
    <t>TOTAL LIABILITIES ADJUSTED PER 4SR</t>
  </si>
  <si>
    <t>TOTAL EQUITY ADJUSTED PER 4SR</t>
  </si>
  <si>
    <t>VERTICAL CHECK</t>
  </si>
  <si>
    <t>Repurchase agreements</t>
  </si>
  <si>
    <t>Advances from related parties</t>
  </si>
  <si>
    <t>Advances to related parties</t>
  </si>
  <si>
    <t>Non-trade accounts payable</t>
  </si>
  <si>
    <t>Operating lease payable</t>
  </si>
  <si>
    <t>Impairment Loss - Advances to related parties</t>
  </si>
  <si>
    <t>Current and demand deposit accounts</t>
  </si>
  <si>
    <t>OUTSTANDING PRINCIPAL</t>
  </si>
  <si>
    <t>SHORT-TERM MATURITIES (&lt;1 YEAR)</t>
  </si>
  <si>
    <t>Bonds and other debt instruments - Government</t>
  </si>
  <si>
    <t>Bonds and other debt instruments - Private</t>
  </si>
  <si>
    <t>LONG-TERM MATURITIES (&lt;1 YEAR)</t>
  </si>
  <si>
    <t>LONG-TERM MATURITIES (&gt;1 YEAR)</t>
  </si>
  <si>
    <t>Notes Receivable and Unquoted Debt Securities</t>
  </si>
  <si>
    <t>A10.3.FC</t>
  </si>
  <si>
    <t>A10.4.FC</t>
  </si>
  <si>
    <t>A15.3.FC</t>
  </si>
  <si>
    <t>A15.4.FC</t>
  </si>
  <si>
    <t>A11.2.FC</t>
  </si>
  <si>
    <t>NONRESIDENTS (excluding accrued interest)</t>
  </si>
  <si>
    <t>Loans, Finance Lease, Sales &amp; Mortgage Contract Receivable</t>
  </si>
  <si>
    <t>Mutual, Unit Investment Trust, Real Estate Investment Trusts, Other Funds, and Investment Management Agreements</t>
  </si>
  <si>
    <t>A11.1.7.FC</t>
  </si>
  <si>
    <t>A11.4.8.FC</t>
  </si>
  <si>
    <t>NONRESIDENTS</t>
  </si>
  <si>
    <t>NONLIFE INSURANCE TECHNICAL RESERVES AND PROVISIONS FOR CALLS UNDER STANDARDIZED GUARANTEES</t>
  </si>
  <si>
    <t>a</t>
  </si>
  <si>
    <t>b</t>
  </si>
  <si>
    <t>c</t>
  </si>
  <si>
    <t>d</t>
  </si>
  <si>
    <t>e</t>
  </si>
  <si>
    <t>f</t>
  </si>
  <si>
    <t>OF WHICH: FINANCIAL CORPORATIONS</t>
  </si>
  <si>
    <t>lnvestment in Trust Funds - Other Financial Corporations</t>
  </si>
  <si>
    <t>Insurance Premium Fund - Other Financial Corporations</t>
  </si>
  <si>
    <t>Insurance claims receivable  - Other Financial Corporations</t>
  </si>
  <si>
    <t>Advances to agents - Other Financial Corporations</t>
  </si>
  <si>
    <t>Due from Trust Fund - Other Financial Corporations</t>
  </si>
  <si>
    <t>Receivable from Trustee - Other Financial Corporations</t>
  </si>
  <si>
    <t>Advances to employees - Households</t>
  </si>
  <si>
    <t>Advances to DOSRI - Households</t>
  </si>
  <si>
    <t>g</t>
  </si>
  <si>
    <t>Due from Non-Government Organizations/People's Organizations - NPISHs</t>
  </si>
  <si>
    <t>Life Insurance Deposit/Applicant's Deposit - Households</t>
  </si>
  <si>
    <t>Bail Bonds Payable - Households</t>
  </si>
  <si>
    <t>Premium Deposit Fund - Households</t>
  </si>
  <si>
    <t>Planholders' Deposits - Households</t>
  </si>
  <si>
    <t>Bills, Bonds, Notes Payable</t>
  </si>
  <si>
    <t>ACCRUED INTEREST ON DEPOSITS</t>
  </si>
  <si>
    <t>DEPOSITS OF HOUSEHOLDS AND NPISHs</t>
  </si>
  <si>
    <t>OF WHICH: HOUSEHOLDS</t>
  </si>
  <si>
    <t>L15.1.10.FC</t>
  </si>
  <si>
    <t>L15.2.10.FC</t>
  </si>
  <si>
    <t>E1.1.2.9.FC</t>
  </si>
  <si>
    <t>Claims Liabilities &amp; Premium Liabilities (based on estimation)</t>
  </si>
  <si>
    <t>Deferred reinsurance premium and deferred acquisition cost (based on estimation)</t>
  </si>
  <si>
    <t>f.</t>
  </si>
  <si>
    <t>g.</t>
  </si>
  <si>
    <t>Accrued Services - Households &amp; Nonprofit Institutions Serving Households</t>
  </si>
  <si>
    <t>Return Premiums Payable - Other Nonfinancial Corporations</t>
  </si>
  <si>
    <t>Commissions Payable - Other Financial Corporations</t>
  </si>
  <si>
    <t>Premium Received in Advance - Households &amp; Nonprofit Institutions Serving Households</t>
  </si>
  <si>
    <t>Counselors' Bond Reserves - Households &amp; Nonprofit Institutions Serving Households</t>
  </si>
  <si>
    <t>CAPITAL STOCK - COMMON AND PARTICIPATING PREFERRED SHARES</t>
  </si>
  <si>
    <t>Foreign Currency
(in USD)</t>
  </si>
  <si>
    <r>
      <t>BALANCE SHEET REPORT FORM FOR</t>
    </r>
    <r>
      <rPr>
        <b/>
        <u/>
        <sz val="11"/>
        <color theme="1"/>
        <rFont val="Calibri"/>
        <family val="2"/>
        <scheme val="minor"/>
      </rPr>
      <t xml:space="preserve"> OTHER FINANCIAL CORPORATIONS</t>
    </r>
  </si>
  <si>
    <t>IM.15</t>
  </si>
  <si>
    <t>IM.16</t>
  </si>
  <si>
    <t>IM.17</t>
  </si>
  <si>
    <t>IM.18</t>
  </si>
  <si>
    <t>IM.19</t>
  </si>
  <si>
    <t>IM.20</t>
  </si>
  <si>
    <t>IM.21</t>
  </si>
  <si>
    <t>IM.22</t>
  </si>
  <si>
    <t>IM.23</t>
  </si>
  <si>
    <t>IM.24</t>
  </si>
  <si>
    <t>IM.25</t>
  </si>
  <si>
    <t>IM.26</t>
  </si>
  <si>
    <t>IM.27</t>
  </si>
  <si>
    <t>E1.2.1</t>
  </si>
  <si>
    <t>E1.2.3</t>
  </si>
  <si>
    <t>E1.2.4</t>
  </si>
  <si>
    <t>E1.2.5</t>
  </si>
  <si>
    <t>E1.2.6</t>
  </si>
  <si>
    <t>E1.2.7</t>
  </si>
  <si>
    <t>E1.2.8</t>
  </si>
  <si>
    <t>E1.2.9</t>
  </si>
  <si>
    <t>E1.2.10</t>
  </si>
  <si>
    <t>IM.50</t>
  </si>
  <si>
    <t>IM.51</t>
  </si>
  <si>
    <t>LOANS TO HOUSEHOLDS AND NPISHs (including accrued interest)</t>
  </si>
  <si>
    <t>TOTAL LOANS (EXCLUDING ACCRUED INTEREST)</t>
  </si>
  <si>
    <t>MEMO ITEM</t>
  </si>
  <si>
    <t>AL.P...ODC</t>
  </si>
  <si>
    <t>AL.P...OFC</t>
  </si>
  <si>
    <t>AL.P...NR</t>
  </si>
  <si>
    <t>AL.P...NG</t>
  </si>
  <si>
    <t>AL.P...SLG</t>
  </si>
  <si>
    <t>AL.P...SSA</t>
  </si>
  <si>
    <t>AL.P...PNC</t>
  </si>
  <si>
    <t>AL.P...ONC</t>
  </si>
  <si>
    <t>AL.P...HHNP</t>
  </si>
  <si>
    <t>AL.S.P.ODC</t>
  </si>
  <si>
    <t>AL.S.P.OFC</t>
  </si>
  <si>
    <t>AL.S.P.SLG</t>
  </si>
  <si>
    <t>AL.S.P.SSA</t>
  </si>
  <si>
    <t>AL.S.P.PNC</t>
  </si>
  <si>
    <t>AL.S.P.ONC</t>
  </si>
  <si>
    <t>AL.S.P.HHNP</t>
  </si>
  <si>
    <t>AL.S.P.NR</t>
  </si>
  <si>
    <t>CHEKING</t>
  </si>
  <si>
    <t>ADS.S.P.ODC</t>
  </si>
  <si>
    <t>ADS.S.P.OFC</t>
  </si>
  <si>
    <t>ADS.S.P.CG</t>
  </si>
  <si>
    <t>ADS.S.P.SLG</t>
  </si>
  <si>
    <t>ADS.S.P.SSA</t>
  </si>
  <si>
    <t>ADS.S.P.PNC</t>
  </si>
  <si>
    <t>ADS.S.P.ONC</t>
  </si>
  <si>
    <t>ADS.S.P.HHNP</t>
  </si>
  <si>
    <t>ADS.S.P.NR</t>
  </si>
  <si>
    <t>AL.S.P.NG</t>
  </si>
  <si>
    <t>L2.AI.1.1</t>
  </si>
  <si>
    <t>L2.AI.1.2</t>
  </si>
  <si>
    <t>L2.AI.1.3</t>
  </si>
  <si>
    <t>L2.AI.1.4</t>
  </si>
  <si>
    <t>L2.AI.1.5</t>
  </si>
  <si>
    <t>L2.AI.1.6</t>
  </si>
  <si>
    <t>L2.AI.1.7</t>
  </si>
  <si>
    <t>L2.AI.1.8</t>
  </si>
  <si>
    <t>L2.AI.1.9</t>
  </si>
  <si>
    <t>L2.AI.1.10</t>
  </si>
  <si>
    <t>LL.S.P.CB</t>
  </si>
  <si>
    <t>LL.S.P.ODC</t>
  </si>
  <si>
    <t>LL.S.P.NR</t>
  </si>
  <si>
    <t>LL.S.P.OFC</t>
  </si>
  <si>
    <t>LL.S.P.CG</t>
  </si>
  <si>
    <t>LL.S.P.SLG</t>
  </si>
  <si>
    <t>LL.S.P.SSA</t>
  </si>
  <si>
    <t>LL.S.P.PNC</t>
  </si>
  <si>
    <t>LL.S.P.ONC</t>
  </si>
  <si>
    <t>LL.S.P.HHNP</t>
  </si>
  <si>
    <t>Financial derivatives and employee stock options nonresidents</t>
  </si>
  <si>
    <t>in absolute amount</t>
  </si>
  <si>
    <t>Premiums</t>
  </si>
  <si>
    <t xml:space="preserve">Less: </t>
  </si>
  <si>
    <t>Bonds</t>
  </si>
  <si>
    <t>Stocks</t>
  </si>
  <si>
    <t>11.3.1</t>
  </si>
  <si>
    <t>11.3.1.a</t>
  </si>
  <si>
    <t>11.3.1.b</t>
  </si>
  <si>
    <t>11.3.1.c</t>
  </si>
  <si>
    <t>11.3.2.a</t>
  </si>
  <si>
    <t>11.3.2.b</t>
  </si>
  <si>
    <t>11.3.2.c</t>
  </si>
  <si>
    <t>11.3.2.d</t>
  </si>
  <si>
    <t>Less:</t>
  </si>
  <si>
    <t>Income Tax</t>
  </si>
  <si>
    <t>OTHER FINANCIAL CORPORATIONS</t>
  </si>
  <si>
    <t>Contributed Surplus</t>
  </si>
  <si>
    <t>Premiums Due and Uncollected / Premiums Receivable</t>
  </si>
  <si>
    <t>THIS SECTION IS FOR BSP USE ONLY</t>
  </si>
  <si>
    <t>BS vs MAIN</t>
  </si>
  <si>
    <t>INCOME/EXPENSE</t>
  </si>
  <si>
    <t>TOTAL EQUITY</t>
  </si>
  <si>
    <t>MEMORANDUM ITEMS</t>
  </si>
  <si>
    <t>To be reviewed</t>
  </si>
  <si>
    <t>Other Assets - Gross</t>
  </si>
  <si>
    <t>Less: Accumulated Depreciation - Goodwill</t>
  </si>
  <si>
    <t>Tax related transactions (e.g. vat, deferred tax asset, income tax, etc.)</t>
  </si>
  <si>
    <t>Deposits and prepayments</t>
  </si>
  <si>
    <t>Others, not elsewhere classified</t>
  </si>
  <si>
    <t>Dividends payable</t>
  </si>
  <si>
    <t>L12.3</t>
  </si>
  <si>
    <t>Foreign Currency 
(Peso Equivalent)</t>
  </si>
  <si>
    <t>Security Fund Contribution - Central Government</t>
  </si>
  <si>
    <t>Special surplus funds/ Reserve Accounts / Fluctuation reserve - corporate assets</t>
  </si>
  <si>
    <t>A19.4</t>
  </si>
  <si>
    <t>A19.5</t>
  </si>
  <si>
    <t>AMOUNTS RELATED TO DEPOSITS AND PREPAYMENTS</t>
  </si>
  <si>
    <t>INVESTMENT IN TRUST FUNDS</t>
  </si>
  <si>
    <t>INSURANCE PREMIUM FUND</t>
  </si>
  <si>
    <t>GOVERNMENT SECURITIES - NET</t>
  </si>
  <si>
    <t>CASH ON HAND &amp; IN BANKS</t>
  </si>
  <si>
    <t>MUTUAL, UNIT INVESTMENT TRUST, REAL ESTATE INVESTMENT TRUSTS AND OTHER FUNDS - NET</t>
  </si>
  <si>
    <t>SHORT -TERM INVESTMENTS</t>
  </si>
  <si>
    <t>CORPORATE BONDS AND OTHER DEBT SECURITIES- NET</t>
  </si>
  <si>
    <t>LOANS RECEIVABLE - NET</t>
  </si>
  <si>
    <t>EQUITY SECURITIES AND INVESTMENT IN SUBSIDIARIES, ASSOCIATES, AND JOINT VENTURE - NET</t>
  </si>
  <si>
    <t>ACCOUNTS RECEIVABLE - NET</t>
  </si>
  <si>
    <t>DUE FROM TRUST FUND</t>
  </si>
  <si>
    <t>NOTES RECEIVABLE - NET</t>
  </si>
  <si>
    <t>TOTAL ACCRUED INTEREST INCOME - NET</t>
  </si>
  <si>
    <t>INVENTORIES - NET</t>
  </si>
  <si>
    <t>PRE-NEED RESERVES</t>
  </si>
  <si>
    <t>INSURANCE PREMIUM RESERVE</t>
  </si>
  <si>
    <t>PLANHOLDERS' BENEFITS PAYABLE</t>
  </si>
  <si>
    <t>PLANHOLDERS' DEPOSITS</t>
  </si>
  <si>
    <t>COUNSELORS' BOND RESERVES</t>
  </si>
  <si>
    <t xml:space="preserve">ACCOUNTS PAYABLE </t>
  </si>
  <si>
    <t xml:space="preserve">LOANS PAYABLE </t>
  </si>
  <si>
    <t>NOTES PAYABLE AND DEBT INSTRUMENTS ISSUED</t>
  </si>
  <si>
    <t>PENSION LIABILITY / EMPLOYEES RETIREMENT FUND</t>
  </si>
  <si>
    <t>DEPOSIT FOR FUTURE STOCK SUBSCRIPTION</t>
  </si>
  <si>
    <t>CAPITAL STOCK</t>
  </si>
  <si>
    <t>CAPITAL STOCK SUBSCRIBED</t>
  </si>
  <si>
    <t>CONTINGENCY SURPLUS</t>
  </si>
  <si>
    <t>ADDITIONAL PAID-IN CAPITAL</t>
  </si>
  <si>
    <t>CAPITAL PAID IN EXCESS OF PAR</t>
  </si>
  <si>
    <t>TREASURY STOCK (NEGATIVE ENTRY)</t>
  </si>
  <si>
    <t>FLUCTUATION RESERVE - ITF</t>
  </si>
  <si>
    <t>SPECIAL SURPLUS FUNDS / FLUCTUATION RESERVE - CORPORATE ASSETS</t>
  </si>
  <si>
    <t>RETAINED EARNINGS, ENDING</t>
  </si>
  <si>
    <t>Time deposits</t>
  </si>
  <si>
    <t>Mutual, unit investment trust, real estate investment trusts and other funds - gross</t>
  </si>
  <si>
    <t>Special deposit account</t>
  </si>
  <si>
    <t>Short-term debt securities - private - gross</t>
  </si>
  <si>
    <t>Long-term debt securities - private - gross</t>
  </si>
  <si>
    <t>Consumption purposes (planholder's loan, car, salary, collateral, guaranteed, chattel mortgage)</t>
  </si>
  <si>
    <t>Production purposes (housing, real estate mortgage loans)</t>
  </si>
  <si>
    <t>Equity securities and investment in subsidiaries, associates, and joint venture - gross</t>
  </si>
  <si>
    <t>Non-participating preferred shares</t>
  </si>
  <si>
    <t>Investment in joint venture / net assets acquired</t>
  </si>
  <si>
    <t>Common and participating preferred shares</t>
  </si>
  <si>
    <t>Accounts receivable - gross</t>
  </si>
  <si>
    <t>Receivable from trustee</t>
  </si>
  <si>
    <t>Notes receivable - gross</t>
  </si>
  <si>
    <t>Short-term notes receivable</t>
  </si>
  <si>
    <t>Long-term notes receivable</t>
  </si>
  <si>
    <t>Total accrued interest income - gross</t>
  </si>
  <si>
    <t>Short term investments</t>
  </si>
  <si>
    <t>Loans and receivables</t>
  </si>
  <si>
    <t xml:space="preserve">     Notes receivable</t>
  </si>
  <si>
    <t xml:space="preserve">     Loans receivable</t>
  </si>
  <si>
    <t>Inventories (gross)</t>
  </si>
  <si>
    <t>Property, plant, &amp; equipment - net of depreciation</t>
  </si>
  <si>
    <t>Investment property - net of depreciation</t>
  </si>
  <si>
    <t>Foreclosed properties / real and other properties acquired (ROPA)</t>
  </si>
  <si>
    <t xml:space="preserve">Retirement pension asset </t>
  </si>
  <si>
    <t>Goodwill - net of depreciation</t>
  </si>
  <si>
    <t xml:space="preserve">     Goodwill - book value</t>
  </si>
  <si>
    <t>Notes payable and debt instruments issued - short-term</t>
  </si>
  <si>
    <t>Notes payable and debt instruments issued - long-term</t>
  </si>
  <si>
    <t>Common and participating preferred stock</t>
  </si>
  <si>
    <t>Real estate - net of depreciation</t>
  </si>
  <si>
    <t>Less: Expected credit losses - Government securities</t>
  </si>
  <si>
    <t>Less: Expected credit losses - Mutual funds, UITFs, REITs, Other funds</t>
  </si>
  <si>
    <t>Less: Expected credit losses - Corporate bonds and other debt securities</t>
  </si>
  <si>
    <t>Less: Expected credit losses - Loans</t>
  </si>
  <si>
    <t>Less: Expected credit losses - Accounts receivable</t>
  </si>
  <si>
    <t>Less: Expected credit losses - Notes receivable</t>
  </si>
  <si>
    <t>Less: Expected credit losses - Accrued Interest</t>
  </si>
  <si>
    <t>Less: Expected credit losses - Inventories</t>
  </si>
  <si>
    <t>Less: Expected credit losses - PPE</t>
  </si>
  <si>
    <t>Less: Expected credit losses - Investment property</t>
  </si>
  <si>
    <t>Less: Expected credit losses - Other Assets</t>
  </si>
  <si>
    <t>Expected credit losseses</t>
  </si>
  <si>
    <t>REAL ESTATE - NET OF EXPECTED CREDIT LOSSES</t>
  </si>
  <si>
    <t xml:space="preserve">Lot </t>
  </si>
  <si>
    <t>Building</t>
  </si>
  <si>
    <t>Less: Accumulated depreciation - Real estate</t>
  </si>
  <si>
    <t>Less: Expected credit losses - Real estate</t>
  </si>
  <si>
    <t>Less: Expected credit losses - Equity securities and investment in subsidiaries, associates, and joint venture</t>
  </si>
  <si>
    <t>Dividends receivable</t>
  </si>
  <si>
    <t>Less: Accumulated depreciation - PPE</t>
  </si>
  <si>
    <t>PROPERTY, PLANT, &amp; EQUIPMENT - NET OF EXPECTED CREDIT LOSSES</t>
  </si>
  <si>
    <t>INVESTMENT PROPERTY - NET OF EXPECTED CREDIT LOSSES</t>
  </si>
  <si>
    <t>OTHER ASSETS - NET OF EXPECTED CREDIT LOSSESES</t>
  </si>
  <si>
    <t>Less: Accumulated depreciation - Investment property</t>
  </si>
  <si>
    <t>Others, not elsewhere classified (NEC)</t>
  </si>
  <si>
    <t>If Others-NEC &gt; 10% of Total Assets, provide a breakdown of its composition below:</t>
  </si>
  <si>
    <t>If Accounts Payable &gt; 10% of Total Liabilities, provide a breakdown of its composition below:</t>
  </si>
  <si>
    <t>of which: Nonresidents</t>
  </si>
  <si>
    <t>OTHER LIABILITIES, NOT ELSEWHERE CLASSIFIED (NEC)</t>
  </si>
  <si>
    <t>If Others-NEC &gt; 10% of Total Liabilities, provide a breakdown of its composition below:</t>
  </si>
  <si>
    <t>TOTAL ACCRUED INTEREST AND DIVIDENDS PAYABLE</t>
  </si>
  <si>
    <t>Add: Changes in accounting policies/prior period adjustments</t>
  </si>
  <si>
    <t xml:space="preserve">To be filled in </t>
  </si>
  <si>
    <t>Modified accounts</t>
  </si>
  <si>
    <t>Other PPE items (including right-of-use (ROU) asset)</t>
  </si>
  <si>
    <t>As of (mm/dd/yyyy)</t>
  </si>
  <si>
    <t>Quick check:</t>
  </si>
  <si>
    <t>Submit to BSP?</t>
  </si>
  <si>
    <t>IN DOMESTIC CURRENCY</t>
  </si>
  <si>
    <t>FOREIGN CURRENCY 
(IN USD)</t>
  </si>
  <si>
    <t>FOREIGN CURRENCY 
(PESO EQUIVALENT)</t>
  </si>
  <si>
    <t>ACCOUNT NAME</t>
  </si>
  <si>
    <r>
      <t xml:space="preserve">of which: financial corporations -&gt; </t>
    </r>
    <r>
      <rPr>
        <sz val="11"/>
        <color theme="1"/>
        <rFont val="Calibri"/>
        <family val="2"/>
        <scheme val="minor"/>
      </rPr>
      <t>Banks and Other Financial Corporations</t>
    </r>
  </si>
  <si>
    <t>OK. Others-NEC &gt;10%; Breakdown provided.</t>
  </si>
  <si>
    <t>OK. Accounts Payable &gt;10%; Breakdown provided.</t>
  </si>
  <si>
    <t>Review. Others-NEC &gt; 10%; Provide the breakdown.</t>
  </si>
  <si>
    <t>Review. Accounts Payable &gt; 10%; Provide the breakdown.</t>
  </si>
  <si>
    <t>Review. Enter data in "Others, not elsewhere classified (NEC)" to assess its % to Total Assets/Total Liabilities.</t>
  </si>
  <si>
    <t>Review. Enter data in "Accounts Payable" to assess its % to Total Liabilities.</t>
  </si>
  <si>
    <t>OK. Others-NEC &lt;10%; No need for breakdown.</t>
  </si>
  <si>
    <t>OK. Accounts Payable &lt;10%; No need for breakdown.</t>
  </si>
  <si>
    <t>Review. No outstanding principal.</t>
  </si>
  <si>
    <t>OK. BS entries passed initial checks.</t>
  </si>
  <si>
    <t>Review. Choose only from the dropdown list.</t>
  </si>
  <si>
    <t>Review. Asset ≠ Liabilities + Equity.</t>
  </si>
  <si>
    <t>Review. Net profit/loss: BS ≠ CI.</t>
  </si>
  <si>
    <t>Review. Data with error/s.</t>
  </si>
  <si>
    <t>Review. Fill in net income/loss for the year.</t>
  </si>
  <si>
    <t>Review. Indicate full name of the institution.</t>
  </si>
  <si>
    <t>Review. Date must be in a valid date format and from 2017 onwards.</t>
  </si>
  <si>
    <t>Review. Formulas in orange-colored cells were deleted.</t>
  </si>
  <si>
    <t>Review red-colored cells.</t>
  </si>
  <si>
    <t>USD</t>
  </si>
  <si>
    <t>USD IN PESO</t>
  </si>
  <si>
    <t>Principal</t>
  </si>
  <si>
    <t>Cash in banks (savings/time deposits)</t>
  </si>
  <si>
    <t>For the period ended</t>
  </si>
  <si>
    <t>Increase(decrease) in pre-need reserves</t>
  </si>
  <si>
    <t>Increase(decrease) in insurance premium reserves</t>
  </si>
  <si>
    <t>Increase(decrease) in other pre-need reserves</t>
  </si>
  <si>
    <t>Other direct income (ex. processing fees, surcharges, etc.)</t>
  </si>
  <si>
    <t>Benefit payments (surrenders, maturities, lapsed, terminated, etc.)</t>
  </si>
  <si>
    <t>Commissions expenses</t>
  </si>
  <si>
    <t>Other direct expenses (insurance , discount, overrides, bonus, etc.)</t>
  </si>
  <si>
    <t>Plus: interest/income earned from the following trust fund/placements/investments. (gross of final taxes)</t>
  </si>
  <si>
    <t>Purchase money mortgage</t>
  </si>
  <si>
    <t>Mortgage loans</t>
  </si>
  <si>
    <t>Collateral loans</t>
  </si>
  <si>
    <t>Guaranteed loans</t>
  </si>
  <si>
    <t>Short-term investments</t>
  </si>
  <si>
    <t>Bank deposits (time/deposits)</t>
  </si>
  <si>
    <t>Trust fund</t>
  </si>
  <si>
    <t>Other investments (specify):</t>
  </si>
  <si>
    <t>Depreciation - building</t>
  </si>
  <si>
    <t>Investment expenses</t>
  </si>
  <si>
    <t>Other income/other expenses (11.3.1 + 11.3.2)</t>
  </si>
  <si>
    <t>Foreign exchange gains (losses) (11.3.1.a+11.3.1.b+11.3.1.c)</t>
  </si>
  <si>
    <t>Gain (loss) on sale (11.3.2.a+11.3.2.b+11.3.2.c+11.3.2.d)</t>
  </si>
  <si>
    <t>Debt Securities</t>
  </si>
  <si>
    <t>Investment Fund Shares</t>
  </si>
  <si>
    <t>Real Estate/Fixed Assets</t>
  </si>
  <si>
    <t>Taxes other than income tax (13.1 + 13.2+13.3+13.3+13.4+13.5+13.6)</t>
  </si>
  <si>
    <t>Taxes on real estate</t>
  </si>
  <si>
    <t>Documentary stamp tax</t>
  </si>
  <si>
    <t>Corporate residence certificate</t>
  </si>
  <si>
    <t>Assessment, licenses &amp; fees</t>
  </si>
  <si>
    <t>Final taxes</t>
  </si>
  <si>
    <t>VAT &amp; fringe benefit tax</t>
  </si>
  <si>
    <t>Other general expenses</t>
  </si>
  <si>
    <t>Salaries &amp; wages</t>
  </si>
  <si>
    <t>Allowance to officers</t>
  </si>
  <si>
    <t>Allowance to employees</t>
  </si>
  <si>
    <t>Rent, light &amp; water</t>
  </si>
  <si>
    <t>Modified/New</t>
  </si>
  <si>
    <t xml:space="preserve">OTHER COMPREHENSIVE INCOME (LOSS) </t>
  </si>
  <si>
    <t>NET INCOME/(LOSS) FOR THE YEAR (16-17)</t>
  </si>
  <si>
    <t>SUB-TOTAL (TAXES &amp; GENERAL EXPENSES)  (13+14)</t>
  </si>
  <si>
    <t>NET INCOME/(LOSS) BEFORE INCOME TAX (12-15)</t>
  </si>
  <si>
    <t>SUB-TOTAL (10+11)</t>
  </si>
  <si>
    <t>TOTAL GAIN/(LOSS) &amp; INTEREST EARNED (8+9)</t>
  </si>
  <si>
    <t>OTHER INCOME/EXPENSE ITEMS (11.1+11.2+11.3):</t>
  </si>
  <si>
    <t>GAIN/(LOSS)  (6-7)</t>
  </si>
  <si>
    <t>TOTAL DIRECT INCOME (1+2+3+4+5)</t>
  </si>
  <si>
    <t>TOTAL DIRECT EXPENSES (7.1+7.2+7.3)</t>
  </si>
  <si>
    <t>Review. Total ≠ Breakdown.</t>
  </si>
  <si>
    <t>OK. SCI entries passed initial checks.</t>
  </si>
  <si>
    <t>Review. Result ≠ Net.</t>
  </si>
  <si>
    <t>Review. Fill in income/expense data.</t>
  </si>
  <si>
    <t>TOTAL COMPREHENSIVE INCOME (18+19)</t>
  </si>
  <si>
    <t>Purpose</t>
  </si>
  <si>
    <t>The structured form, which consists of the balance sheet and the statement of comprehensive income, will be used for the compilation of the Other Financial Corporations Survey (OFCS) and other related statistics.[1] The OFCS is an analytical survey that provides a comprehensive measure of the claims (or assets) and liabilities of the other financial corporations (OFCs) in the Philippines.  
The reporting template is a comprehensive version of the annual statements (AS) presented and transformed in a uniform and structured format for analytical purposes.</t>
  </si>
  <si>
    <t>Confidentiality</t>
  </si>
  <si>
    <t>Data on individuals and firms collected through the report form will remain confidential and will not be made available to any person or entity outside the Bangko Sentral ng Pilipinas (BSP), as stated under Section 7 of Republic Act (RA) No. 11211, amending Section 23 of RA No. 7653 (The New Central Bank Act). Thus, data collected from the survey will be only used for statistical purposes and shall be presented by the BSP in aggregate form to prevent the disclosure of data of individual respondents.</t>
  </si>
  <si>
    <t>Guidelines for completing the template</t>
  </si>
  <si>
    <t>Please fill in ALL the items that apply to your company. Report all data in absolute amount. Please read through the succeeding instructions, terms and definitions before completing the template. 
The excel template is color-coded to facilitate the completion of the form. The blue-colored cells are automatically computed and need not to be filled in. The users shall only input the data in the yellow-colored cells and ensure that the orange-colored cells do not display any remarks indicating “Review”. The orange-colored cells function as validation checks to ensure that all entries are complete, no error is committed, and the validation formulas are not deleted.
The template and its worksheets are all password protected. Users are prohibited from renaming, inserting, and/or deleting worksheets as well as inserting and/or deleting rows and/or columns.</t>
  </si>
  <si>
    <t>Institutional units</t>
  </si>
  <si>
    <t>An institutional unit is defined as an economic entity that is capable of owning assets, incurring liabilities, and engaging in economic activities as well as in transactions with other entities.  These are broadly categorized into two: (a) resident units or sectors and (b) nonresident units or sectors.</t>
  </si>
  <si>
    <t>Resident [2]</t>
  </si>
  <si>
    <r>
      <t xml:space="preserve">It is defined as any individual, business or other organization </t>
    </r>
    <r>
      <rPr>
        <u/>
        <sz val="11"/>
        <color theme="1"/>
        <rFont val="Calibri"/>
        <family val="2"/>
        <scheme val="minor"/>
      </rPr>
      <t>domiciled in the Philippines</t>
    </r>
    <r>
      <rPr>
        <sz val="11"/>
        <color theme="1"/>
        <rFont val="Calibri"/>
        <family val="2"/>
        <scheme val="minor"/>
      </rPr>
      <t>. Companies located in the Philippines, even if they are foreign-owned, are considered residents of the Philippine economy. Resident sectors are classified into four (4) economic sectors: (i) financial corporations; (ii) nonfinancial corporations; (iii) general government; and (iv) households and nonprofit institutions serving households.</t>
    </r>
  </si>
  <si>
    <t>i.	 Financial corporations (FCs)</t>
  </si>
  <si>
    <t>The FCs sector consists of all resident corporations, including quasi-corporations that are principally engaged in providing financial services, including insurance and pension fund services, to other institutional units. In particular, the FCs are comprised of the following:</t>
  </si>
  <si>
    <t>1. Depository corporations (DCs)</t>
  </si>
  <si>
    <t>DCs are FCs that issue liabilities included in broad money. [3]</t>
  </si>
  <si>
    <t>a. Central bank</t>
  </si>
  <si>
    <t>The central bank generally performs the following functions: (1) issuing currency; (2) conducting monetary policy, including by regulating money supply and credit; (3) managing international reserves; (4) transacting with the International Monetary Fund (IMF); (5) providing credit to other depository corporations (ODCs); and (6) usually acting as banker to government in holding central government deposits and in providing credit in the form of overdrafts, advances, and purchases of debt securities.</t>
  </si>
  <si>
    <t>b. Other depository corporations</t>
  </si>
  <si>
    <t>These are deposit-taking corporations except the central bank. These include:
 </t>
  </si>
  <si>
    <t>i. Universal and commercial banks;</t>
  </si>
  <si>
    <t>ii. Thrift banks;</t>
  </si>
  <si>
    <t>iii. Non-stock savings and loan associations;</t>
  </si>
  <si>
    <t>iv. Rural and cooperative banks; and</t>
  </si>
  <si>
    <t>v. Money market funds (MMFs).[4]</t>
  </si>
  <si>
    <t>Included also in this account are the Government-Owned and –Controlled Corporations (GOCCs) that are classified as banking institutions such as:</t>
  </si>
  <si>
    <t>i. Al-Amanah Islamic Investment Bank of the Philippines (AIIBP);</t>
  </si>
  <si>
    <t>ii. Development Bank of the Philippines (DBP);</t>
  </si>
  <si>
    <t>iii. Landbank of the Philippines (LANDBANK); and</t>
  </si>
  <si>
    <t>iv. Overseas Filipino Bank Inc. (OFBank) (formerly Philippine Postal Savings Bank, Inc.).</t>
  </si>
  <si>
    <r>
      <t>2.</t>
    </r>
    <r>
      <rPr>
        <b/>
        <sz val="7"/>
        <color theme="1"/>
        <rFont val="Calibri"/>
        <family val="2"/>
        <scheme val="minor"/>
      </rPr>
      <t> </t>
    </r>
    <r>
      <rPr>
        <b/>
        <sz val="11"/>
        <color theme="1"/>
        <rFont val="Calibri"/>
        <family val="2"/>
        <scheme val="minor"/>
      </rPr>
      <t>Other financial corporations (OFCs)</t>
    </r>
  </si>
  <si>
    <t>OFCs are comprised of the following sub-sectors:</t>
  </si>
  <si>
    <t>a. Non-MMF investment funds</t>
  </si>
  <si>
    <t>These are collective investment schemes that raise funds by issuing shares or units to the public. The proceeds are invested predominantly in long-term financial assets, such as equity shares, bonds, and mortgage loans, and nonfinancial assets, i.e., real estate.</t>
  </si>
  <si>
    <t>b. Other financial intermediaries except insurance corporations and pension funds (ICPFs)</t>
  </si>
  <si>
    <t xml:space="preserve">These are entities engaged in providing financial services by incurring liabilities, in forms other than currency, deposits or close substitutes for deposits, on their own account. These include:
</t>
  </si>
  <si>
    <t>i. Finance companies;</t>
  </si>
  <si>
    <t>ii. Financial leasing companies;</t>
  </si>
  <si>
    <t>iii. Central clearing counterparties (CCPs);</t>
  </si>
  <si>
    <t>iv. Investment banks;</t>
  </si>
  <si>
    <t>v. Underwriters and dealers;</t>
  </si>
  <si>
    <t>vi. Financial derivative intermediaries;</t>
  </si>
  <si>
    <t>vii. Securitization vehicles [5];</t>
  </si>
  <si>
    <t>viii. Specialized financial intermediaries [6];</t>
  </si>
  <si>
    <t>ix. Asset management companies and bank restructuring agencies; and</t>
  </si>
  <si>
    <t>x. Offshore Banking Units.</t>
  </si>
  <si>
    <t>c. Financial auxiliaries</t>
  </si>
  <si>
    <t xml:space="preserve">These are entities principally engaged in activities associated with transactions in financial assets and liabilities. These include:
</t>
  </si>
  <si>
    <t xml:space="preserve">i. Public exchanges, securities markets, and clearing houses [7]; </t>
  </si>
  <si>
    <t>ii. Brokers and agents;</t>
  </si>
  <si>
    <t>iii. Foreign exchange companies;</t>
  </si>
  <si>
    <t>iv. Insurance and pension funds auxiliaries;</t>
  </si>
  <si>
    <t>v. Financial derivative corporations;</t>
  </si>
  <si>
    <t>vi. Representative offices of foreign banks that do not accept deposits or extend credits;</t>
  </si>
  <si>
    <t>vii. Corporations primarily involved in the operation of electronic payment mechanisms;</t>
  </si>
  <si>
    <t xml:space="preserve">viii. Third-party payment processors [8]; </t>
  </si>
  <si>
    <t xml:space="preserve">ix. Supervisory agencies and regulatory bodies that are separate institutional units [9]; </t>
  </si>
  <si>
    <t>x. Managers of pension funds and of mutual funds;</t>
  </si>
  <si>
    <t xml:space="preserve">xi. Head offices of FCs [10]; </t>
  </si>
  <si>
    <t>xii. Solicitor nominee companies [11];  and</t>
  </si>
  <si>
    <t>xiii. Peer-to-peer lending companies.</t>
  </si>
  <si>
    <t>d. Captive financial institutions and money lenders</t>
  </si>
  <si>
    <t xml:space="preserve">These are institutional units providing financial services other than insurance where most of either their assets or liabilities are not transacted on open financial markets. They include entities transacting within only limited group of units or subsidiaries of the same holding corporation, or entities that extend loans from own funds provided by only one sponsor. These include:
</t>
  </si>
  <si>
    <t>i. Holding companies;</t>
  </si>
  <si>
    <t>ii. Trusts;</t>
  </si>
  <si>
    <t>iii. Special purpose entities; and</t>
  </si>
  <si>
    <t>iv. Sovereign wealth funds.</t>
  </si>
  <si>
    <t>e. Insurance corporations</t>
  </si>
  <si>
    <t>These are incorporated, mutual, and other entities whose principal function is to provide life, accident, sickness, fire, or other forms of coverage to individual institutional units or groups of units, or reinsurance services to other insurance corporations. These include:</t>
  </si>
  <si>
    <r>
      <t>i.</t>
    </r>
    <r>
      <rPr>
        <sz val="7"/>
        <color theme="1"/>
        <rFont val="Calibri"/>
        <family val="2"/>
        <scheme val="minor"/>
      </rPr>
      <t xml:space="preserve">     </t>
    </r>
    <r>
      <rPr>
        <sz val="11"/>
        <color theme="1"/>
        <rFont val="Calibri"/>
        <family val="2"/>
        <scheme val="minor"/>
      </rPr>
      <t>Life and non-life insurance corporations;</t>
    </r>
  </si>
  <si>
    <t>ii.   Preneed companies;</t>
  </si>
  <si>
    <t>iii.   Health Maintenance Organizations (HMOs);</t>
  </si>
  <si>
    <t>iv.   Mutual Benefit Associations;</t>
  </si>
  <si>
    <r>
      <t>v.</t>
    </r>
    <r>
      <rPr>
        <sz val="7"/>
        <color theme="1"/>
        <rFont val="Calibri"/>
        <family val="2"/>
        <scheme val="minor"/>
      </rPr>
      <t xml:space="preserve">     </t>
    </r>
    <r>
      <rPr>
        <sz val="11"/>
        <color theme="1"/>
        <rFont val="Calibri"/>
        <family val="2"/>
        <scheme val="minor"/>
      </rPr>
      <t>Captive insurance subsidiaries;</t>
    </r>
  </si>
  <si>
    <r>
      <t>vi.</t>
    </r>
    <r>
      <rPr>
        <sz val="7"/>
        <color theme="1"/>
        <rFont val="Calibri"/>
        <family val="2"/>
        <scheme val="minor"/>
      </rPr>
      <t xml:space="preserve">     </t>
    </r>
    <r>
      <rPr>
        <sz val="11"/>
        <color theme="1"/>
        <rFont val="Calibri"/>
        <family val="2"/>
        <scheme val="minor"/>
      </rPr>
      <t>Reinsurance corporation; and</t>
    </r>
  </si>
  <si>
    <r>
      <t>vii.</t>
    </r>
    <r>
      <rPr>
        <sz val="7"/>
        <color theme="1"/>
        <rFont val="Calibri"/>
        <family val="2"/>
        <scheme val="minor"/>
      </rPr>
      <t xml:space="preserve">     </t>
    </r>
    <r>
      <rPr>
        <sz val="11"/>
        <color theme="1"/>
        <rFont val="Calibri"/>
        <family val="2"/>
        <scheme val="minor"/>
      </rPr>
      <t>Financial guarantee corporations.</t>
    </r>
  </si>
  <si>
    <t>f. Pension funds</t>
  </si>
  <si>
    <t>These are autonomous pension funds that are established to provide retirement benefits for specific groups of individuals.</t>
  </si>
  <si>
    <t>g. GOCCs classified as OFCs include:</t>
  </si>
  <si>
    <r>
      <t>i.</t>
    </r>
    <r>
      <rPr>
        <sz val="7"/>
        <color theme="1"/>
        <rFont val="Calibri"/>
        <family val="2"/>
        <scheme val="minor"/>
      </rPr>
      <t> </t>
    </r>
    <r>
      <rPr>
        <sz val="11"/>
        <color theme="1"/>
        <rFont val="Calibri"/>
        <family val="2"/>
        <scheme val="minor"/>
      </rPr>
      <t>Small Business Corporation (SBC);</t>
    </r>
  </si>
  <si>
    <t>ii. Philippine Guarantee Corporation (PHILGUARANTEE) (formerly Philippine Export-Import Credit Agency);</t>
  </si>
  <si>
    <t>iii. Philippine Crop Insurance Corporation (PCIC);</t>
  </si>
  <si>
    <t>iv. Philippine Deposit Insurance Corporation (PDIC);</t>
  </si>
  <si>
    <t>v. Government Service Insurance System - Administered Fund (GSIS-AF);</t>
  </si>
  <si>
    <t>vi. Home Development Mutual Fund (Pag-IBIG Fund);</t>
  </si>
  <si>
    <t>vii. National Home Mortgage and Finance Corporation (NHMFC);</t>
  </si>
  <si>
    <t>viii. Local Water Utilities Administration (LWUA);</t>
  </si>
  <si>
    <t>ix. National Electrification Administration (NEA);</t>
  </si>
  <si>
    <t>x. Philippine Sugar Corporation (PHILSUCOR); and</t>
  </si>
  <si>
    <t>xi. Social Housing Finance Corporation (SHFC).</t>
  </si>
  <si>
    <t>ii. 	Nonfinancial corporations (NFCs)</t>
  </si>
  <si>
    <t>The NFCs sector covers corporations and quasi-corporations whose principal activity is the production of market goods or nonfinancial services.</t>
  </si>
  <si>
    <t>1. 	Public nonfinancial corporations [12]</t>
  </si>
  <si>
    <r>
      <t xml:space="preserve">Consists of resident NFCs and quasi-corporations that are subject to control by government units, another public corporation, or some combination of government units and public corporations. It includes </t>
    </r>
    <r>
      <rPr>
        <u/>
        <sz val="11"/>
        <color theme="1"/>
        <rFont val="Calibri"/>
        <family val="2"/>
        <scheme val="minor"/>
      </rPr>
      <t>all nonfinancial GOCCs</t>
    </r>
    <r>
      <rPr>
        <sz val="11"/>
        <color theme="1"/>
        <rFont val="Calibri"/>
        <family val="2"/>
        <scheme val="minor"/>
      </rPr>
      <t xml:space="preserve"> that are not banking institutions, OFCs, and social security agencies.</t>
    </r>
  </si>
  <si>
    <t>2. Other nonfinancial corporations</t>
  </si>
  <si>
    <t xml:space="preserve">Includes all resident NFCs that are not controlled by government. These are commonly referred to as private nonfinancial corporations. </t>
  </si>
  <si>
    <t xml:space="preserve">
iii.	 General government</t>
  </si>
  <si>
    <t>The general government sector cover resident institutional units that fulfill the functions of government as their primary activity.</t>
  </si>
  <si>
    <t>1. 	Central government [13]</t>
  </si>
  <si>
    <t xml:space="preserve">This refers to the Philippine National Government and its agencies such as departments, bureaus, offices, and instrumentalities, but excluding local government units and government-owned and controlled corporations. Examples may include the Department of Education (DepEd), Department of Finance (DOF), Bureau of Internal Revenue (BIR), Bureau of Customs (BOC), Bureau of Treasury (BTr), among others. </t>
  </si>
  <si>
    <t>2. 	State and local government</t>
  </si>
  <si>
    <t>It consists of the different provinces and independent cities, municipalities, and barangays.</t>
  </si>
  <si>
    <t>3. 	Social security agencies</t>
  </si>
  <si>
    <t xml:space="preserve">This refers to the social security agencies such as: </t>
  </si>
  <si>
    <r>
      <t>a.</t>
    </r>
    <r>
      <rPr>
        <sz val="7"/>
        <color theme="1"/>
        <rFont val="Calibri"/>
        <family val="2"/>
        <scheme val="minor"/>
      </rPr>
      <t xml:space="preserve">     </t>
    </r>
    <r>
      <rPr>
        <sz val="11"/>
        <color theme="1"/>
        <rFont val="Calibri"/>
        <family val="2"/>
        <scheme val="minor"/>
      </rPr>
      <t>Government Service Insurance System-Social Insurance Fund (GSIS-SIF);</t>
    </r>
  </si>
  <si>
    <t>iv. 	Households and nonprofit institution serving households (NPISHs)</t>
  </si>
  <si>
    <t>These comprise the following:</t>
  </si>
  <si>
    <t xml:space="preserve">1. 	Households </t>
  </si>
  <si>
    <t xml:space="preserve">This can be an individual or group of persons who share the same living accommodation, who pool some, or all, of their income and wealth, and who consume certain types of goods and services collectively, mainly housing and food. </t>
  </si>
  <si>
    <t xml:space="preserve">2. 	Nonprofit institutions serving households </t>
  </si>
  <si>
    <t>These are nonmarket NPIs that are not financed and are not controlled by government units. These are mainly financed from contributions, subscriptions from members, donations, transfers, and earnings on their holdings of financial and nonfinancial assets. The NPISHs sector includes two major categories: (1) trade unions, professional or learned societies, consumers’ associations, political parties (except in single-party states), churches or religious societies (including those financed by the government), and social, cultural, recreational, and sports clubs; and (2) charities and relief or aid organizations financed by voluntary transfers (in cash or in kind) from other institutional units.</t>
  </si>
  <si>
    <t>Nonresidents [14]</t>
  </si>
  <si>
    <r>
      <t xml:space="preserve">These can be any individual, enterprise, or organization </t>
    </r>
    <r>
      <rPr>
        <u/>
        <sz val="11"/>
        <color theme="1"/>
        <rFont val="Calibri"/>
        <family val="2"/>
        <scheme val="minor"/>
      </rPr>
      <t>domiciled overseas</t>
    </r>
    <r>
      <rPr>
        <sz val="11"/>
        <color theme="1"/>
        <rFont val="Calibri"/>
        <family val="2"/>
        <scheme val="minor"/>
      </rPr>
      <t>. Foreign branches and subsidiaries of Filipino companies that are located abroad are classified as nonresident entities. Multilateral agencies or international organizations (e.g., Asian Development Bank, United Nations, IMF and World Bank), branches of domestic banks operating abroad, and foreign banks are examples of nonresidents.</t>
    </r>
  </si>
  <si>
    <t>Valuation of data</t>
  </si>
  <si>
    <t>Foreign Currency</t>
  </si>
  <si>
    <t>(in USD)</t>
  </si>
  <si>
    <t>(Peso Equivalent)</t>
  </si>
  <si>
    <t>PHP transactions</t>
  </si>
  <si>
    <t>USD and third currency (converted in USD) transactions</t>
  </si>
  <si>
    <t>Peso equivalent of the foreign currency</t>
  </si>
  <si>
    <t>F.</t>
  </si>
  <si>
    <t>Submission of the standard structured template</t>
  </si>
  <si>
    <t>The accomplished reporting template shall be submitted via email, following the prescribed format below:</t>
  </si>
  <si>
    <t>Insurance Commission Recipient Email</t>
  </si>
  <si>
    <r>
      <rPr>
        <sz val="11"/>
        <rFont val="Calibri"/>
        <family val="2"/>
        <scheme val="minor"/>
      </rPr>
      <t xml:space="preserve">To: </t>
    </r>
    <r>
      <rPr>
        <u/>
        <sz val="11"/>
        <color theme="10"/>
        <rFont val="Calibri"/>
        <family val="2"/>
        <scheme val="minor"/>
      </rPr>
      <t>stat@insurance.gov.ph</t>
    </r>
  </si>
  <si>
    <t>BSP Recipient Email</t>
  </si>
  <si>
    <r>
      <rPr>
        <sz val="11"/>
        <rFont val="Calibri"/>
        <family val="2"/>
        <scheme val="minor"/>
      </rPr>
      <t xml:space="preserve">cc: </t>
    </r>
    <r>
      <rPr>
        <u/>
        <sz val="11"/>
        <color theme="10"/>
        <rFont val="Calibri"/>
        <family val="2"/>
        <scheme val="minor"/>
      </rPr>
      <t>ofcs@bsp.gov.ph</t>
    </r>
  </si>
  <si>
    <t>Subject of the Email</t>
  </si>
  <si>
    <t>Filename of the attachment</t>
  </si>
  <si>
    <t>The report shall be submitted to the Department of Economic Statistics following the timetable below:</t>
  </si>
  <si>
    <t>Reference Quarter</t>
  </si>
  <si>
    <t>Date of Submission</t>
  </si>
  <si>
    <t>Q1</t>
  </si>
  <si>
    <t>Q2</t>
  </si>
  <si>
    <t>Q3</t>
  </si>
  <si>
    <t>Q4 (unaudited)</t>
  </si>
  <si>
    <t>Q4 (audited)</t>
  </si>
  <si>
    <t>Note:</t>
  </si>
  <si>
    <t>Footnotes</t>
  </si>
  <si>
    <t>[1]</t>
  </si>
  <si>
    <r>
      <t xml:space="preserve">Only the </t>
    </r>
    <r>
      <rPr>
        <i/>
        <sz val="8"/>
        <color theme="1"/>
        <rFont val="Calibri"/>
        <family val="2"/>
        <scheme val="minor"/>
      </rPr>
      <t>Balance sheet</t>
    </r>
    <r>
      <rPr>
        <sz val="8"/>
        <color theme="1"/>
        <rFont val="Calibri"/>
        <family val="2"/>
        <scheme val="minor"/>
      </rPr>
      <t xml:space="preserve"> and </t>
    </r>
    <r>
      <rPr>
        <i/>
        <sz val="8"/>
        <color theme="1"/>
        <rFont val="Calibri"/>
        <family val="2"/>
        <scheme val="minor"/>
      </rPr>
      <t>Comprehensive Income</t>
    </r>
    <r>
      <rPr>
        <sz val="8"/>
        <color theme="1"/>
        <rFont val="Calibri"/>
        <family val="2"/>
        <scheme val="minor"/>
      </rPr>
      <t xml:space="preserve"> worksheets should be accomplished by the users. </t>
    </r>
  </si>
  <si>
    <t>[2]</t>
  </si>
  <si>
    <t xml:space="preserve">An institutional unit is a resident in an economic territory when there exists some location (dwelling, place of production, or other premises) within the economic territory, on which or from which the unit engages and intends to continue engaging, either indefinitely or over a finite but long period of time (determined to be at least one year) in economic activities and transactions on a significant scale. </t>
  </si>
  <si>
    <t>[3]</t>
  </si>
  <si>
    <t>Broad money is the sum of all liquid financial instruments held by money-holding sectors that are widely accepted in an economy as a medium of exchange, plus those that can be converted into a medium of exchange at short notice at, or close to, their full nominal value.</t>
  </si>
  <si>
    <t>[4]</t>
  </si>
  <si>
    <t>These are collective investment schemes that raise funds by issuing shares or units to the public. The proceeds are invested primarily in money market instruments, money market fund shares or units, transferrable debt instruments with a residual maturity of not more than one year, bank deposits, and instruments that pursue a rate of return that approaches the interest rates of money market instruments.</t>
  </si>
  <si>
    <t>[5]</t>
  </si>
  <si>
    <t>These are created to raise funds by selling securities backed by specific assets or future income streams.</t>
  </si>
  <si>
    <t>[6]</t>
  </si>
  <si>
    <t>Examples include: (1) export/import finance firms; (2) factoring companies; (3) venture capital funds; and (4) mezzanine companies that provide short-term financing for corporate mergers and acquisitions.</t>
  </si>
  <si>
    <t>[7]</t>
  </si>
  <si>
    <t>Contrary to CCPs, clearing houses do not assume any risk during the clearing process.</t>
  </si>
  <si>
    <t>[8]</t>
  </si>
  <si>
    <t>They provide banks with a payment platform, examples include online payment corporations, prepaid card corporations, and financial payment corporations.</t>
  </si>
  <si>
    <t>[9]</t>
  </si>
  <si>
    <t xml:space="preserve">These are classified as OFCs if they regulate or supervise FCs and are separate institutional units, even if they are agencies affiliated with the government. Regulatory bodies may become involved in extending emergency credits or acquiring assets and liabilities of FCs during bankruptcies or reorganizations. </t>
  </si>
  <si>
    <t>[10]</t>
  </si>
  <si>
    <t>They are engaged principally in controlling FCs or group of FCs, but do not conduct financial intermediation. They are classified as financial auxiliaries if all or most of their subsidiaries are FCs; otherwise, they are classified as part of the NFCs sector.</t>
  </si>
  <si>
    <t>[11]</t>
  </si>
  <si>
    <t>These are bare trusts that receive funds from private sources for lending secured by property.</t>
  </si>
  <si>
    <t>[12]</t>
  </si>
  <si>
    <r>
      <t>For the complete list of GOCCs, please refer to this link and select “</t>
    </r>
    <r>
      <rPr>
        <sz val="8"/>
        <rFont val="Calibri"/>
        <family val="2"/>
        <scheme val="minor"/>
      </rPr>
      <t>Classification of GOCCs by SECTORS as of dd mmm yyyy</t>
    </r>
    <r>
      <rPr>
        <sz val="8"/>
        <color theme="1"/>
        <rFont val="Calibri"/>
        <family val="2"/>
        <scheme val="minor"/>
      </rPr>
      <t xml:space="preserve">”:  
</t>
    </r>
    <r>
      <rPr>
        <u/>
        <sz val="8"/>
        <color theme="1"/>
        <rFont val="Calibri"/>
        <family val="2"/>
        <scheme val="minor"/>
      </rPr>
      <t>https://icrs.gcg.gov.ph/gocc-classification/</t>
    </r>
  </si>
  <si>
    <t>[13]</t>
  </si>
  <si>
    <t>It includes the branch offices or agencies maintained by the central government in the different parts of the country to meet local needs.</t>
  </si>
  <si>
    <t>[14]</t>
  </si>
  <si>
    <t>In situations where the company is the issuer of bonds or equities and the residency of the beneficial bondholders and investors is not possible to determine, the sectorization can be based on the nationality of the bondholders/investors (i.e., Resident = Filipino, Nonresident = Foreigners).</t>
  </si>
  <si>
    <t>If the submission date falls on a weekend/holiday, the submission is moved to the next working day after the deadline. No need to submit the 
Q4 audited if there are no changes compared with the unaudited Q4 previously submitted.</t>
  </si>
  <si>
    <t>PN_&lt;QQYYYY&gt;_&lt;Company name&gt; 
Example: PN_1Q2024_ABC Company Inc.</t>
  </si>
  <si>
    <t>BS-RE-ENDING</t>
  </si>
  <si>
    <t>BS-NI/LOSS</t>
  </si>
  <si>
    <t>Company name</t>
  </si>
  <si>
    <t>NO.</t>
  </si>
  <si>
    <t>ITEM</t>
  </si>
  <si>
    <t>CONDITION</t>
  </si>
  <si>
    <t>REPORTED NUMBERS</t>
  </si>
  <si>
    <t>RESULT 
0=TRUE, 1=FALSE</t>
  </si>
  <si>
    <t>VALIDATION CHECK</t>
  </si>
  <si>
    <t>VALIDATION RESULT</t>
  </si>
  <si>
    <t>Quick Check</t>
  </si>
  <si>
    <t>BS</t>
  </si>
  <si>
    <t>A</t>
  </si>
  <si>
    <t>Name</t>
  </si>
  <si>
    <t>is not blank</t>
  </si>
  <si>
    <t>Can be 1 if B is 1</t>
  </si>
  <si>
    <t>Period</t>
  </si>
  <si>
    <t>Review. Enter BS/CI data.</t>
  </si>
  <si>
    <t>P.CY</t>
  </si>
  <si>
    <t>No entries to verify.</t>
  </si>
  <si>
    <t>B</t>
  </si>
  <si>
    <t>Total Assets</t>
  </si>
  <si>
    <t>with data</t>
  </si>
  <si>
    <t>Can be 1 if A is 1</t>
  </si>
  <si>
    <t>Total L+E</t>
  </si>
  <si>
    <t>C</t>
  </si>
  <si>
    <t>RE, end</t>
  </si>
  <si>
    <t>Can be 1 if D is 1</t>
  </si>
  <si>
    <t>D</t>
  </si>
  <si>
    <t>N/L</t>
  </si>
  <si>
    <t>Can be 1 if C and G is 1</t>
  </si>
  <si>
    <t>E</t>
  </si>
  <si>
    <t>V.Checks</t>
  </si>
  <si>
    <t>Without review/error</t>
  </si>
  <si>
    <t>Should always be 0</t>
  </si>
  <si>
    <t>V. checks not removed</t>
  </si>
  <si>
    <t>SCI</t>
  </si>
  <si>
    <t>F</t>
  </si>
  <si>
    <t>is formula</t>
  </si>
  <si>
    <t>G</t>
  </si>
  <si>
    <t>Can be 1 if C and D is 1</t>
  </si>
  <si>
    <t>H</t>
  </si>
  <si>
    <t>OCI</t>
  </si>
  <si>
    <t>with/without data</t>
  </si>
  <si>
    <t>I</t>
  </si>
  <si>
    <t>REVIEW/ERROR</t>
  </si>
  <si>
    <t>OMISSIONS</t>
  </si>
  <si>
    <t>Review. Negative amount should be reported in item 4.ii.b.</t>
  </si>
  <si>
    <t>Review. Positive amount should be reported in item 4.ii.a.</t>
  </si>
  <si>
    <t>The BSP deems the data and information reported in the SST to have been fairly presented and approved by the company’s designated authority. Further, the BSP may request revised SSTs as necessary.</t>
  </si>
  <si>
    <t>Review. Expected credit losses should be reported in absolute amount.</t>
  </si>
  <si>
    <t>Review. Accumulated depreciation should be reported in absolute amount.</t>
  </si>
  <si>
    <t>Review. Should be reported in absolute amount.</t>
  </si>
  <si>
    <t>Review. Should be reported as negative entry.</t>
  </si>
  <si>
    <r>
      <t>b.</t>
    </r>
    <r>
      <rPr>
        <sz val="7"/>
        <color theme="1"/>
        <rFont val="Calibri"/>
        <family val="2"/>
        <scheme val="minor"/>
      </rPr>
      <t xml:space="preserve">    </t>
    </r>
    <r>
      <rPr>
        <sz val="11"/>
        <color theme="1"/>
        <rFont val="Calibri"/>
        <family val="2"/>
        <scheme val="minor"/>
      </rPr>
      <t>Social Security System (SSS); and</t>
    </r>
  </si>
  <si>
    <r>
      <t>c.</t>
    </r>
    <r>
      <rPr>
        <sz val="7"/>
        <color theme="1"/>
        <rFont val="Calibri"/>
        <family val="2"/>
        <scheme val="minor"/>
      </rPr>
      <t xml:space="preserve">     </t>
    </r>
    <r>
      <rPr>
        <sz val="11"/>
        <color theme="1"/>
        <rFont val="Calibri"/>
        <family val="2"/>
        <scheme val="minor"/>
      </rPr>
      <t>Philippine Health Insurance Corporation (PhilHealth).</t>
    </r>
  </si>
  <si>
    <t xml:space="preserve">Pension, retirement, &amp; other similar benefits (sss, medicare,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</si>
</sst>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00_);_(&quot;$&quot;* \(#,##0.00\);_(&quot;$&quot;* &quot;-&quot;??_);_(@_)"/>
    <numFmt numFmtId="165" formatCode="_(* #,##0.00_);_(* \(#,##0.00\);_(* &quot;-&quot;??_);_(@_)"/>
    <numFmt numFmtId="166" formatCode="_(* #,##0_);_(* \(#,##0\);_(* &quot;-&quot;??_);_(@_)"/>
    <numFmt numFmtId="167" formatCode="&quot;$&quot;#,##0.00"/>
    <numFmt numFmtId="168" formatCode="mmmm\-yyyy"/>
  </numFmts>
  <fonts count="3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sz val="11"/>
      <name val="Calibri"/>
      <family val="2"/>
      <scheme val="minor"/>
    </font>
    <font>
      <sz val="11"/>
      <name val="Calibri"/>
      <family val="2"/>
      <scheme val="minor"/>
    </font>
    <font>
      <i/>
      <sz val="11"/>
      <color theme="1"/>
      <name val="Calibri"/>
      <family val="2"/>
      <scheme val="minor"/>
    </font>
    <font>
      <sz val="9"/>
      <color indexed="81"/>
      <name val="Tahoma"/>
      <family val="2"/>
    </font>
    <font>
      <b/>
      <sz val="9"/>
      <color indexed="81"/>
      <name val="Tahoma"/>
      <family val="2"/>
    </font>
    <font>
      <b/>
      <i/>
      <sz val="11"/>
      <color rgb="FFFF0000"/>
      <name val="Calibri"/>
      <family val="2"/>
      <scheme val="minor"/>
    </font>
    <font>
      <sz val="11"/>
      <color rgb="FFFF0000"/>
      <name val="Calibri"/>
      <family val="2"/>
      <scheme val="minor"/>
    </font>
    <font>
      <b/>
      <i/>
      <sz val="11"/>
      <name val="Calibri"/>
      <family val="2"/>
      <scheme val="minor"/>
    </font>
    <font>
      <b/>
      <sz val="11"/>
      <color rgb="FFFF0000"/>
      <name val="Calibri"/>
      <family val="2"/>
      <scheme val="minor"/>
    </font>
    <font>
      <b/>
      <u/>
      <sz val="11"/>
      <color theme="1"/>
      <name val="Calibri"/>
      <family val="2"/>
      <scheme val="minor"/>
    </font>
    <font>
      <b/>
      <i/>
      <sz val="11"/>
      <color theme="1"/>
      <name val="Calibri"/>
      <family val="2"/>
      <scheme val="minor"/>
    </font>
    <font>
      <i/>
      <sz val="11"/>
      <name val="Calibri"/>
      <family val="2"/>
      <scheme val="minor"/>
    </font>
    <font>
      <i/>
      <sz val="11"/>
      <color rgb="FFFF0000"/>
      <name val="Calibri"/>
      <family val="2"/>
      <scheme val="minor"/>
    </font>
    <font>
      <sz val="10"/>
      <name val="Arial"/>
      <family val="2"/>
    </font>
    <font>
      <sz val="11"/>
      <color indexed="8"/>
      <name val="Calibri"/>
      <family val="2"/>
    </font>
    <font>
      <b/>
      <sz val="11"/>
      <color indexed="8"/>
      <name val="Calibri"/>
      <family val="2"/>
      <scheme val="minor"/>
    </font>
    <font>
      <u/>
      <sz val="11"/>
      <color theme="10"/>
      <name val="Calibri"/>
      <family val="2"/>
      <scheme val="minor"/>
    </font>
    <font>
      <sz val="10"/>
      <color theme="1"/>
      <name val="Calibri"/>
      <family val="2"/>
      <scheme val="minor"/>
    </font>
    <font>
      <sz val="11"/>
      <color rgb="FF000000"/>
      <name val="Calibri"/>
      <family val="2"/>
      <scheme val="minor"/>
    </font>
    <font>
      <b/>
      <sz val="7"/>
      <color theme="1"/>
      <name val="Calibri"/>
      <family val="2"/>
      <scheme val="minor"/>
    </font>
    <font>
      <sz val="7"/>
      <color theme="1"/>
      <name val="Calibri"/>
      <family val="2"/>
      <scheme val="minor"/>
    </font>
    <font>
      <b/>
      <sz val="11"/>
      <color rgb="FF000000"/>
      <name val="Calibri"/>
      <family val="2"/>
      <scheme val="minor"/>
    </font>
    <font>
      <b/>
      <sz val="8"/>
      <color theme="1"/>
      <name val="Calibri"/>
      <family val="2"/>
      <scheme val="minor"/>
    </font>
    <font>
      <sz val="8"/>
      <color theme="1"/>
      <name val="Calibri"/>
      <family val="2"/>
      <scheme val="minor"/>
    </font>
    <font>
      <i/>
      <sz val="8"/>
      <color theme="1"/>
      <name val="Calibri"/>
      <family val="2"/>
      <scheme val="minor"/>
    </font>
    <font>
      <sz val="8"/>
      <name val="Calibri"/>
      <family val="2"/>
      <scheme val="minor"/>
    </font>
    <font>
      <u/>
      <sz val="8"/>
      <color theme="1"/>
      <name val="Calibri"/>
      <family val="2"/>
      <scheme val="minor"/>
    </font>
    <font>
      <sz val="9.5"/>
      <color theme="1"/>
      <name val="Calibri"/>
      <family val="2"/>
      <scheme val="minor"/>
    </font>
    <font>
      <b/>
      <sz val="8"/>
      <color rgb="FFFF0000"/>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rgb="FF0070C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s>
  <borders count="79">
    <border>
      <left/>
      <right/>
      <top/>
      <bottom/>
      <diagonal/>
    </border>
    <border>
      <left style="thin">
        <color rgb="FF0070C0"/>
      </left>
      <right style="thin">
        <color rgb="FF0070C0"/>
      </right>
      <top style="thin">
        <color rgb="FF0070C0"/>
      </top>
      <bottom style="thin">
        <color rgb="FF0070C0"/>
      </bottom>
      <diagonal/>
    </border>
    <border>
      <left/>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style="thin">
        <color rgb="FF0070C0"/>
      </bottom>
      <diagonal/>
    </border>
    <border>
      <left/>
      <right style="medium">
        <color rgb="FF0070C0"/>
      </right>
      <top style="medium">
        <color rgb="FF0070C0"/>
      </top>
      <bottom style="medium">
        <color rgb="FF0070C0"/>
      </bottom>
      <diagonal/>
    </border>
    <border>
      <left style="thin">
        <color rgb="FF0070C0"/>
      </left>
      <right/>
      <top style="thin">
        <color rgb="FF0070C0"/>
      </top>
      <bottom style="thin">
        <color rgb="FF0070C0"/>
      </bottom>
      <diagonal/>
    </border>
    <border>
      <left style="thin">
        <color theme="4" tint="-0.249977111117893"/>
      </left>
      <right style="thin">
        <color theme="4" tint="-0.249977111117893"/>
      </right>
      <top/>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top style="medium">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diagonal/>
    </border>
    <border>
      <left/>
      <right/>
      <top style="thin">
        <color rgb="FF0070C0"/>
      </top>
      <bottom/>
      <diagonal/>
    </border>
    <border>
      <left style="thin">
        <color theme="4" tint="-0.249977111117893"/>
      </left>
      <right style="thin">
        <color rgb="FF0070C0"/>
      </right>
      <top style="thin">
        <color theme="4" tint="-0.249977111117893"/>
      </top>
      <bottom/>
      <diagonal/>
    </border>
    <border>
      <left style="thin">
        <color theme="4" tint="-0.249977111117893"/>
      </left>
      <right style="thin">
        <color rgb="FF0070C0"/>
      </right>
      <top/>
      <bottom/>
      <diagonal/>
    </border>
    <border>
      <left style="thin">
        <color theme="4" tint="-0.249977111117893"/>
      </left>
      <right style="thin">
        <color theme="4" tint="-0.249977111117893"/>
      </right>
      <top style="thin">
        <color theme="8"/>
      </top>
      <bottom/>
      <diagonal/>
    </border>
    <border>
      <left style="thin">
        <color theme="4" tint="-0.249977111117893"/>
      </left>
      <right style="thin">
        <color theme="4" tint="-0.249977111117893"/>
      </right>
      <top style="thin">
        <color theme="4" tint="-0.249977111117893"/>
      </top>
      <bottom/>
      <diagonal/>
    </border>
    <border>
      <left/>
      <right style="thin">
        <color theme="4" tint="-0.249977111117893"/>
      </right>
      <top style="thin">
        <color theme="8"/>
      </top>
      <bottom/>
      <diagonal/>
    </border>
    <border>
      <left style="thin">
        <color theme="0"/>
      </left>
      <right style="thin">
        <color theme="0"/>
      </right>
      <top style="thin">
        <color theme="0"/>
      </top>
      <bottom style="thin">
        <color theme="0"/>
      </bottom>
      <diagonal/>
    </border>
    <border>
      <left style="medium">
        <color rgb="FF0070C0"/>
      </left>
      <right/>
      <top/>
      <bottom style="thin">
        <color theme="0"/>
      </bottom>
      <diagonal/>
    </border>
    <border>
      <left/>
      <right/>
      <top/>
      <bottom style="thin">
        <color theme="0"/>
      </bottom>
      <diagonal/>
    </border>
    <border>
      <left style="dashed">
        <color rgb="FF0070C0"/>
      </left>
      <right/>
      <top style="dashed">
        <color rgb="FF0070C0"/>
      </top>
      <bottom style="dashed">
        <color rgb="FF0070C0"/>
      </bottom>
      <diagonal/>
    </border>
    <border>
      <left/>
      <right/>
      <top style="dashed">
        <color rgb="FF0070C0"/>
      </top>
      <bottom style="dashed">
        <color rgb="FF0070C0"/>
      </bottom>
      <diagonal/>
    </border>
    <border>
      <left style="thin">
        <color theme="0"/>
      </left>
      <right style="thin">
        <color theme="0"/>
      </right>
      <top style="thin">
        <color theme="0"/>
      </top>
      <bottom/>
      <diagonal/>
    </border>
    <border>
      <left/>
      <right/>
      <top/>
      <bottom style="dashed">
        <color rgb="FF0070C0"/>
      </bottom>
      <diagonal/>
    </border>
    <border>
      <left/>
      <right/>
      <top style="dashed">
        <color rgb="FF0070C0"/>
      </top>
      <bottom/>
      <diagonal/>
    </border>
    <border>
      <left style="dashed">
        <color rgb="FF0070C0"/>
      </left>
      <right/>
      <top/>
      <bottom style="dashed">
        <color rgb="FF0070C0"/>
      </bottom>
      <diagonal/>
    </border>
    <border>
      <left style="dashed">
        <color rgb="FF0070C0"/>
      </left>
      <right/>
      <top style="dashed">
        <color rgb="FF0070C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indexed="64"/>
      </top>
      <bottom style="double">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style="double">
        <color indexed="64"/>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ed">
        <color rgb="FF0070C0"/>
      </left>
      <right style="dashed">
        <color rgb="FF0070C0"/>
      </right>
      <top style="dashed">
        <color rgb="FF0070C0"/>
      </top>
      <bottom style="dashed">
        <color rgb="FF0070C0"/>
      </bottom>
      <diagonal/>
    </border>
    <border>
      <left style="dashed">
        <color rgb="FF0070C0"/>
      </left>
      <right style="dashed">
        <color rgb="FF0070C0"/>
      </right>
      <top style="dashed">
        <color rgb="FF0070C0"/>
      </top>
      <bottom/>
      <diagonal/>
    </border>
    <border>
      <left style="dashed">
        <color rgb="FF0070C0"/>
      </left>
      <right style="dashed">
        <color rgb="FF0070C0"/>
      </right>
      <top style="medium">
        <color rgb="FF0070C0"/>
      </top>
      <bottom style="medium">
        <color rgb="FF0070C0"/>
      </bottom>
      <diagonal/>
    </border>
    <border>
      <left style="dashed">
        <color rgb="FF0070C0"/>
      </left>
      <right style="medium">
        <color rgb="FF0070C0"/>
      </right>
      <top style="medium">
        <color rgb="FF0070C0"/>
      </top>
      <bottom style="medium">
        <color rgb="FF0070C0"/>
      </bottom>
      <diagonal/>
    </border>
    <border>
      <left style="medium">
        <color rgb="FF0070C0"/>
      </left>
      <right style="dashed">
        <color rgb="FF0070C0"/>
      </right>
      <top style="medium">
        <color rgb="FF0070C0"/>
      </top>
      <bottom style="medium">
        <color rgb="FF0070C0"/>
      </bottom>
      <diagonal/>
    </border>
    <border>
      <left style="dashed">
        <color rgb="FF0070C0"/>
      </left>
      <right style="dashed">
        <color rgb="FF0070C0"/>
      </right>
      <top/>
      <bottom style="dashed">
        <color rgb="FF0070C0"/>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style="thin">
        <color indexed="64"/>
      </right>
      <top style="thin">
        <color indexed="64"/>
      </top>
      <bottom style="thin">
        <color indexed="64"/>
      </bottom>
      <diagonal/>
    </border>
    <border>
      <left style="medium">
        <color rgb="FF0070C0"/>
      </left>
      <right/>
      <top/>
      <bottom/>
      <diagonal/>
    </border>
    <border>
      <left style="thin">
        <color auto="1"/>
      </left>
      <right style="thin">
        <color auto="1"/>
      </right>
      <top style="thin">
        <color auto="1"/>
      </top>
      <bottom/>
      <diagonal/>
    </border>
    <border>
      <left/>
      <right style="thin">
        <color rgb="FF0070C0"/>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8">
    <xf numFmtId="0" fontId="0" fillId="0" borderId="0"/>
    <xf numFmtId="165" fontId="1" fillId="0" borderId="0" applyFont="0" applyFill="0" applyBorder="0" applyAlignment="0" applyProtection="0"/>
    <xf numFmtId="0" fontId="1" fillId="0" borderId="0"/>
    <xf numFmtId="165" fontId="19" fillId="0" borderId="0" applyFont="0" applyFill="0" applyBorder="0" applyAlignment="0" applyProtection="0"/>
    <xf numFmtId="0" fontId="19" fillId="0" borderId="0"/>
    <xf numFmtId="0" fontId="20" fillId="0" borderId="0"/>
    <xf numFmtId="164" fontId="1" fillId="0" borderId="0" applyFont="0" applyFill="0" applyBorder="0" applyAlignment="0" applyProtection="0"/>
    <xf numFmtId="0" fontId="22" fillId="0" borderId="0" applyNumberFormat="0" applyFill="0" applyBorder="0" applyAlignment="0" applyProtection="0"/>
  </cellStyleXfs>
  <cellXfs count="557">
    <xf numFmtId="0" fontId="0" fillId="0" borderId="0" xfId="0"/>
    <xf numFmtId="0" fontId="0" fillId="2" borderId="0" xfId="0" applyFill="1" applyAlignment="1" applyProtection="1">
      <alignment vertical="center"/>
      <protection locked="0"/>
    </xf>
    <xf numFmtId="0" fontId="0" fillId="2" borderId="0" xfId="0" applyFill="1" applyProtection="1">
      <protection locked="0"/>
    </xf>
    <xf numFmtId="0" fontId="0" fillId="2" borderId="1" xfId="0" applyFill="1" applyBorder="1" applyAlignment="1">
      <alignment horizontal="left" vertical="center"/>
    </xf>
    <xf numFmtId="0" fontId="0" fillId="2" borderId="13" xfId="0" applyFill="1" applyBorder="1" applyAlignment="1">
      <alignment horizontal="left" vertical="center"/>
    </xf>
    <xf numFmtId="0" fontId="0" fillId="2" borderId="0" xfId="0" applyFill="1" applyAlignment="1">
      <alignment horizontal="left" vertical="center"/>
    </xf>
    <xf numFmtId="0" fontId="7" fillId="0" borderId="0" xfId="0" applyFont="1" applyAlignment="1">
      <alignment vertical="center"/>
    </xf>
    <xf numFmtId="0" fontId="0" fillId="0" borderId="0" xfId="0" applyAlignment="1">
      <alignment vertical="center"/>
    </xf>
    <xf numFmtId="165" fontId="7" fillId="2" borderId="0" xfId="1" applyFont="1" applyFill="1" applyProtection="1">
      <protection locked="0"/>
    </xf>
    <xf numFmtId="0" fontId="0" fillId="0" borderId="0" xfId="0" applyProtection="1">
      <protection locked="0"/>
    </xf>
    <xf numFmtId="165" fontId="6" fillId="2" borderId="0" xfId="1" applyFont="1" applyFill="1" applyBorder="1" applyAlignment="1" applyProtection="1">
      <alignment vertical="center"/>
      <protection locked="0"/>
    </xf>
    <xf numFmtId="0" fontId="0" fillId="2" borderId="0" xfId="0" applyFill="1" applyAlignment="1" applyProtection="1">
      <alignment horizontal="center" vertical="center"/>
      <protection locked="0"/>
    </xf>
    <xf numFmtId="0" fontId="11" fillId="2" borderId="0" xfId="0" applyFont="1" applyFill="1" applyProtection="1">
      <protection locked="0"/>
    </xf>
    <xf numFmtId="0" fontId="8" fillId="2" borderId="0" xfId="0" applyFont="1" applyFill="1" applyProtection="1">
      <protection locked="0"/>
    </xf>
    <xf numFmtId="0" fontId="7" fillId="2" borderId="0" xfId="0" applyFont="1" applyFill="1" applyProtection="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5" fontId="7" fillId="0" borderId="0" xfId="1" applyFont="1" applyProtection="1">
      <protection locked="0"/>
    </xf>
    <xf numFmtId="0" fontId="0" fillId="9" borderId="0" xfId="0" applyFill="1"/>
    <xf numFmtId="0" fontId="2" fillId="9" borderId="0" xfId="0" applyFont="1" applyFill="1"/>
    <xf numFmtId="0" fontId="4" fillId="9" borderId="0" xfId="0" applyFont="1" applyFill="1"/>
    <xf numFmtId="0" fontId="0" fillId="2" borderId="0" xfId="0" applyFill="1" applyAlignment="1">
      <alignment vertical="center"/>
    </xf>
    <xf numFmtId="0" fontId="3" fillId="2" borderId="0" xfId="0" applyFont="1" applyFill="1"/>
    <xf numFmtId="0" fontId="0" fillId="2" borderId="0" xfId="0" applyFill="1"/>
    <xf numFmtId="0" fontId="0" fillId="2" borderId="11" xfId="0" applyFill="1" applyBorder="1" applyAlignment="1">
      <alignment vertical="center"/>
    </xf>
    <xf numFmtId="0" fontId="0" fillId="2" borderId="6" xfId="0" applyFill="1" applyBorder="1" applyAlignment="1">
      <alignment vertical="center"/>
    </xf>
    <xf numFmtId="0" fontId="0" fillId="2" borderId="1" xfId="0" applyFill="1" applyBorder="1" applyAlignment="1">
      <alignment vertical="center"/>
    </xf>
    <xf numFmtId="0" fontId="0" fillId="2" borderId="13" xfId="0" applyFill="1" applyBorder="1" applyAlignment="1">
      <alignment vertical="center"/>
    </xf>
    <xf numFmtId="0" fontId="7" fillId="2" borderId="1" xfId="0" applyFont="1" applyFill="1" applyBorder="1" applyAlignment="1">
      <alignment vertical="center"/>
    </xf>
    <xf numFmtId="0" fontId="3" fillId="2" borderId="0" xfId="0" applyFont="1" applyFill="1" applyAlignment="1">
      <alignment horizontal="left" vertical="center"/>
    </xf>
    <xf numFmtId="0" fontId="3" fillId="2" borderId="0" xfId="0" applyFont="1" applyFill="1" applyAlignment="1">
      <alignment vertical="center"/>
    </xf>
    <xf numFmtId="0" fontId="8" fillId="2" borderId="0" xfId="0" applyFont="1" applyFill="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11" fillId="2" borderId="1" xfId="0" applyFont="1" applyFill="1" applyBorder="1" applyAlignment="1">
      <alignment vertical="center"/>
    </xf>
    <xf numFmtId="165" fontId="7" fillId="2" borderId="0" xfId="1" applyFont="1" applyFill="1" applyProtection="1"/>
    <xf numFmtId="0" fontId="8" fillId="2" borderId="0" xfId="0" applyFont="1" applyFill="1" applyAlignment="1">
      <alignment horizontal="left" vertical="center"/>
    </xf>
    <xf numFmtId="0" fontId="3" fillId="0" borderId="0" xfId="0" applyFont="1"/>
    <xf numFmtId="0" fontId="3" fillId="2" borderId="24" xfId="0" applyFont="1" applyFill="1" applyBorder="1"/>
    <xf numFmtId="0" fontId="3" fillId="2" borderId="25" xfId="0" applyFont="1" applyFill="1" applyBorder="1"/>
    <xf numFmtId="0" fontId="0" fillId="2" borderId="25" xfId="0" applyFill="1" applyBorder="1"/>
    <xf numFmtId="0" fontId="3" fillId="13" borderId="24" xfId="0" applyFont="1" applyFill="1" applyBorder="1"/>
    <xf numFmtId="0" fontId="3" fillId="13" borderId="25" xfId="0" applyFont="1" applyFill="1" applyBorder="1"/>
    <xf numFmtId="0" fontId="0" fillId="13" borderId="25" xfId="0" applyFill="1" applyBorder="1"/>
    <xf numFmtId="0" fontId="16" fillId="13" borderId="25" xfId="0" applyFont="1" applyFill="1" applyBorder="1"/>
    <xf numFmtId="0" fontId="3" fillId="14" borderId="24" xfId="0" applyFont="1" applyFill="1" applyBorder="1"/>
    <xf numFmtId="0" fontId="0" fillId="14" borderId="25" xfId="0" applyFill="1" applyBorder="1"/>
    <xf numFmtId="0" fontId="3" fillId="14" borderId="25" xfId="0" applyFont="1" applyFill="1" applyBorder="1"/>
    <xf numFmtId="0" fontId="3" fillId="13" borderId="30" xfId="0" applyFont="1" applyFill="1" applyBorder="1"/>
    <xf numFmtId="0" fontId="3" fillId="2" borderId="29" xfId="0" applyFont="1" applyFill="1" applyBorder="1"/>
    <xf numFmtId="0" fontId="8" fillId="2" borderId="25" xfId="0" applyFont="1" applyFill="1" applyBorder="1"/>
    <xf numFmtId="0" fontId="5" fillId="2" borderId="25" xfId="0" applyFont="1" applyFill="1" applyBorder="1"/>
    <xf numFmtId="0" fontId="5" fillId="14" borderId="25" xfId="0" applyFont="1" applyFill="1" applyBorder="1"/>
    <xf numFmtId="0" fontId="7" fillId="2" borderId="0" xfId="0" applyFont="1" applyFill="1" applyAlignment="1">
      <alignment vertical="center"/>
    </xf>
    <xf numFmtId="0" fontId="0" fillId="14" borderId="0" xfId="0" applyFill="1"/>
    <xf numFmtId="0" fontId="0" fillId="14" borderId="0" xfId="0" applyFill="1" applyAlignment="1">
      <alignment horizontal="left" vertical="center"/>
    </xf>
    <xf numFmtId="0" fontId="0" fillId="14" borderId="1" xfId="0" applyFill="1" applyBorder="1" applyAlignment="1">
      <alignment vertical="center"/>
    </xf>
    <xf numFmtId="0" fontId="0" fillId="0" borderId="0" xfId="0" applyAlignment="1">
      <alignment horizontal="left" vertical="center"/>
    </xf>
    <xf numFmtId="0" fontId="3" fillId="2" borderId="25" xfId="0" applyFont="1" applyFill="1" applyBorder="1" applyAlignment="1">
      <alignment horizontal="center"/>
    </xf>
    <xf numFmtId="0" fontId="0" fillId="2" borderId="25" xfId="0" applyFill="1" applyBorder="1" applyAlignment="1">
      <alignment horizontal="center"/>
    </xf>
    <xf numFmtId="0" fontId="3" fillId="14" borderId="25" xfId="0" applyFont="1" applyFill="1" applyBorder="1" applyAlignment="1">
      <alignment horizontal="center"/>
    </xf>
    <xf numFmtId="0" fontId="15" fillId="2" borderId="25" xfId="0" applyFont="1" applyFill="1" applyBorder="1"/>
    <xf numFmtId="0" fontId="0" fillId="2" borderId="0" xfId="0" applyFill="1" applyAlignment="1">
      <alignment horizontal="left"/>
    </xf>
    <xf numFmtId="0" fontId="6" fillId="2" borderId="25" xfId="0" applyFont="1" applyFill="1" applyBorder="1"/>
    <xf numFmtId="0" fontId="7" fillId="2" borderId="25" xfId="0" applyFont="1" applyFill="1" applyBorder="1"/>
    <xf numFmtId="0" fontId="0" fillId="0" borderId="25" xfId="0" applyBorder="1"/>
    <xf numFmtId="0" fontId="7" fillId="2" borderId="0" xfId="0" applyFont="1" applyFill="1" applyAlignment="1">
      <alignment horizontal="left" vertical="center"/>
    </xf>
    <xf numFmtId="0" fontId="11" fillId="2" borderId="0" xfId="0" applyFont="1" applyFill="1" applyAlignment="1">
      <alignment horizontal="left" vertical="center"/>
    </xf>
    <xf numFmtId="0" fontId="18" fillId="2" borderId="0" xfId="0" applyFont="1" applyFill="1" applyAlignment="1">
      <alignment horizontal="left" vertical="center"/>
    </xf>
    <xf numFmtId="0" fontId="2" fillId="4" borderId="0" xfId="0" applyFont="1" applyFill="1"/>
    <xf numFmtId="0" fontId="4" fillId="4" borderId="0" xfId="0" applyFont="1" applyFill="1"/>
    <xf numFmtId="0" fontId="0" fillId="2" borderId="24" xfId="0" applyFill="1" applyBorder="1"/>
    <xf numFmtId="0" fontId="0" fillId="14" borderId="24" xfId="0" applyFill="1" applyBorder="1"/>
    <xf numFmtId="0" fontId="0" fillId="0" borderId="1" xfId="0" applyBorder="1" applyAlignment="1">
      <alignment vertical="center"/>
    </xf>
    <xf numFmtId="0" fontId="0" fillId="0" borderId="6" xfId="0" applyBorder="1" applyAlignment="1">
      <alignment vertical="center"/>
    </xf>
    <xf numFmtId="0" fontId="8" fillId="14" borderId="25" xfId="0" applyFont="1" applyFill="1" applyBorder="1"/>
    <xf numFmtId="0" fontId="0" fillId="0" borderId="6" xfId="0" applyBorder="1" applyAlignment="1">
      <alignment horizontal="left" vertical="center"/>
    </xf>
    <xf numFmtId="0" fontId="11" fillId="8" borderId="1" xfId="0" applyFont="1" applyFill="1" applyBorder="1" applyAlignment="1">
      <alignment vertical="center"/>
    </xf>
    <xf numFmtId="0" fontId="11" fillId="2" borderId="0" xfId="0" applyFont="1" applyFill="1" applyAlignment="1">
      <alignment vertical="center"/>
    </xf>
    <xf numFmtId="0" fontId="11" fillId="8" borderId="0" xfId="0" applyFont="1" applyFill="1" applyAlignment="1">
      <alignment vertical="center"/>
    </xf>
    <xf numFmtId="0" fontId="0" fillId="8" borderId="0" xfId="0" applyFill="1" applyAlignment="1">
      <alignment vertical="center"/>
    </xf>
    <xf numFmtId="0" fontId="0" fillId="0" borderId="0" xfId="0" applyAlignment="1">
      <alignment horizontal="left"/>
    </xf>
    <xf numFmtId="0" fontId="3" fillId="2" borderId="30" xfId="0" applyFont="1" applyFill="1" applyBorder="1"/>
    <xf numFmtId="0" fontId="0" fillId="2" borderId="28" xfId="0" applyFill="1" applyBorder="1"/>
    <xf numFmtId="0" fontId="3" fillId="2" borderId="27" xfId="0" applyFont="1" applyFill="1" applyBorder="1"/>
    <xf numFmtId="0" fontId="0" fillId="2" borderId="27" xfId="0" applyFill="1" applyBorder="1"/>
    <xf numFmtId="0" fontId="3" fillId="2" borderId="28" xfId="0" applyFont="1" applyFill="1" applyBorder="1"/>
    <xf numFmtId="0" fontId="3" fillId="0" borderId="8" xfId="0" applyFont="1" applyBorder="1"/>
    <xf numFmtId="0" fontId="0" fillId="0" borderId="9" xfId="0" applyBorder="1"/>
    <xf numFmtId="0" fontId="2" fillId="16" borderId="31" xfId="0" applyFont="1" applyFill="1" applyBorder="1"/>
    <xf numFmtId="0" fontId="4" fillId="16" borderId="32" xfId="0" applyFont="1" applyFill="1" applyBorder="1"/>
    <xf numFmtId="0" fontId="0" fillId="16" borderId="33" xfId="0" applyFill="1" applyBorder="1"/>
    <xf numFmtId="0" fontId="2" fillId="16" borderId="0" xfId="0" applyFont="1" applyFill="1"/>
    <xf numFmtId="0" fontId="4" fillId="16" borderId="0" xfId="0" applyFont="1" applyFill="1"/>
    <xf numFmtId="0" fontId="0" fillId="16" borderId="0" xfId="0" applyFill="1"/>
    <xf numFmtId="0" fontId="3" fillId="8" borderId="36" xfId="0" applyFont="1" applyFill="1" applyBorder="1"/>
    <xf numFmtId="0" fontId="3" fillId="8" borderId="37" xfId="0" applyFont="1" applyFill="1" applyBorder="1"/>
    <xf numFmtId="0" fontId="0" fillId="8" borderId="37" xfId="0" applyFill="1" applyBorder="1"/>
    <xf numFmtId="0" fontId="0" fillId="8" borderId="38" xfId="0" applyFill="1" applyBorder="1"/>
    <xf numFmtId="165" fontId="0" fillId="8" borderId="26" xfId="1" applyFont="1" applyFill="1" applyBorder="1" applyProtection="1"/>
    <xf numFmtId="165" fontId="0" fillId="8" borderId="26" xfId="0" applyNumberFormat="1" applyFill="1" applyBorder="1"/>
    <xf numFmtId="0" fontId="3" fillId="17" borderId="39" xfId="0" applyFont="1" applyFill="1" applyBorder="1"/>
    <xf numFmtId="0" fontId="3" fillId="17" borderId="0" xfId="0" applyFont="1" applyFill="1"/>
    <xf numFmtId="0" fontId="0" fillId="17" borderId="0" xfId="0" applyFill="1"/>
    <xf numFmtId="0" fontId="0" fillId="17" borderId="40" xfId="0" applyFill="1" applyBorder="1"/>
    <xf numFmtId="165" fontId="0" fillId="17" borderId="34" xfId="1" applyFont="1" applyFill="1" applyBorder="1" applyProtection="1"/>
    <xf numFmtId="165" fontId="0" fillId="17" borderId="34" xfId="0" applyNumberFormat="1" applyFill="1" applyBorder="1"/>
    <xf numFmtId="0" fontId="3" fillId="8" borderId="39" xfId="0" applyFont="1" applyFill="1" applyBorder="1"/>
    <xf numFmtId="0" fontId="3" fillId="8" borderId="0" xfId="0" applyFont="1" applyFill="1"/>
    <xf numFmtId="0" fontId="0" fillId="8" borderId="0" xfId="0" applyFill="1"/>
    <xf numFmtId="0" fontId="0" fillId="8" borderId="40" xfId="0" applyFill="1" applyBorder="1"/>
    <xf numFmtId="165" fontId="0" fillId="8" borderId="34" xfId="1" applyFont="1" applyFill="1" applyBorder="1" applyProtection="1"/>
    <xf numFmtId="165" fontId="0" fillId="8" borderId="34" xfId="0" applyNumberFormat="1" applyFill="1" applyBorder="1"/>
    <xf numFmtId="0" fontId="12" fillId="2" borderId="0" xfId="0" applyFont="1" applyFill="1"/>
    <xf numFmtId="0" fontId="8" fillId="8" borderId="0" xfId="0" applyFont="1" applyFill="1"/>
    <xf numFmtId="0" fontId="8" fillId="17" borderId="0" xfId="0" applyFont="1" applyFill="1"/>
    <xf numFmtId="0" fontId="14" fillId="8" borderId="39" xfId="0" applyFont="1" applyFill="1" applyBorder="1"/>
    <xf numFmtId="0" fontId="14" fillId="8" borderId="0" xfId="0" applyFont="1" applyFill="1"/>
    <xf numFmtId="0" fontId="12" fillId="8" borderId="0" xfId="0" applyFont="1" applyFill="1"/>
    <xf numFmtId="0" fontId="12" fillId="8" borderId="40" xfId="0" applyFont="1" applyFill="1" applyBorder="1"/>
    <xf numFmtId="0" fontId="14" fillId="17" borderId="39" xfId="0" applyFont="1" applyFill="1" applyBorder="1"/>
    <xf numFmtId="0" fontId="14" fillId="17" borderId="0" xfId="0" applyFont="1" applyFill="1"/>
    <xf numFmtId="0" fontId="12" fillId="17" borderId="0" xfId="0" applyFont="1" applyFill="1"/>
    <xf numFmtId="0" fontId="12" fillId="17" borderId="40" xfId="0" applyFont="1" applyFill="1" applyBorder="1"/>
    <xf numFmtId="0" fontId="3" fillId="17" borderId="41" xfId="0" applyFont="1" applyFill="1" applyBorder="1"/>
    <xf numFmtId="0" fontId="0" fillId="17" borderId="23" xfId="0" applyFill="1" applyBorder="1"/>
    <xf numFmtId="0" fontId="0" fillId="17" borderId="42" xfId="0" applyFill="1" applyBorder="1"/>
    <xf numFmtId="165" fontId="0" fillId="17" borderId="35" xfId="1" applyFont="1" applyFill="1" applyBorder="1" applyProtection="1"/>
    <xf numFmtId="165" fontId="0" fillId="17" borderId="35" xfId="0" applyNumberFormat="1" applyFill="1" applyBorder="1"/>
    <xf numFmtId="0" fontId="2" fillId="16" borderId="32" xfId="0" applyFont="1" applyFill="1" applyBorder="1"/>
    <xf numFmtId="0" fontId="6" fillId="17" borderId="0" xfId="0" applyFont="1" applyFill="1"/>
    <xf numFmtId="0" fontId="7" fillId="17" borderId="0" xfId="0" applyFont="1" applyFill="1"/>
    <xf numFmtId="0" fontId="7" fillId="17" borderId="40" xfId="0" applyFont="1" applyFill="1" applyBorder="1"/>
    <xf numFmtId="165" fontId="7" fillId="17" borderId="34" xfId="1" applyFont="1" applyFill="1" applyBorder="1" applyProtection="1"/>
    <xf numFmtId="0" fontId="7" fillId="8" borderId="0" xfId="0" applyFont="1" applyFill="1"/>
    <xf numFmtId="0" fontId="3" fillId="17" borderId="23" xfId="0" applyFont="1" applyFill="1" applyBorder="1"/>
    <xf numFmtId="0" fontId="2" fillId="9" borderId="0" xfId="0" applyFont="1" applyFill="1" applyAlignment="1">
      <alignment horizontal="left"/>
    </xf>
    <xf numFmtId="0" fontId="4" fillId="15" borderId="0" xfId="0" applyFont="1" applyFill="1"/>
    <xf numFmtId="0" fontId="0" fillId="12" borderId="44" xfId="0" applyFill="1" applyBorder="1" applyAlignment="1">
      <alignment horizontal="center" vertical="center"/>
    </xf>
    <xf numFmtId="0" fontId="0" fillId="12" borderId="45" xfId="0" applyFill="1" applyBorder="1" applyAlignment="1">
      <alignment vertical="center"/>
    </xf>
    <xf numFmtId="0" fontId="3" fillId="12" borderId="45" xfId="0" applyFont="1" applyFill="1" applyBorder="1"/>
    <xf numFmtId="0" fontId="0" fillId="12" borderId="45" xfId="0" applyFill="1" applyBorder="1"/>
    <xf numFmtId="0" fontId="0" fillId="12" borderId="46" xfId="0" applyFill="1" applyBorder="1"/>
    <xf numFmtId="0" fontId="3" fillId="12" borderId="45" xfId="0" applyFont="1" applyFill="1" applyBorder="1" applyAlignment="1">
      <alignment horizontal="left" vertical="center"/>
    </xf>
    <xf numFmtId="0" fontId="7" fillId="2" borderId="0" xfId="5" applyFont="1" applyFill="1" applyAlignment="1">
      <alignment vertical="center"/>
    </xf>
    <xf numFmtId="0" fontId="7" fillId="2" borderId="0" xfId="5" applyFont="1" applyFill="1" applyAlignment="1">
      <alignment horizontal="left" vertical="center"/>
    </xf>
    <xf numFmtId="0" fontId="21" fillId="2" borderId="0" xfId="5" applyFont="1" applyFill="1" applyAlignment="1">
      <alignment horizontal="center" vertical="center"/>
    </xf>
    <xf numFmtId="0" fontId="6" fillId="2" borderId="0" xfId="5" applyFont="1" applyFill="1" applyAlignment="1">
      <alignment vertical="center"/>
    </xf>
    <xf numFmtId="0" fontId="8" fillId="2" borderId="0" xfId="0" applyFont="1" applyFill="1" applyAlignment="1">
      <alignment horizontal="center" vertical="center"/>
    </xf>
    <xf numFmtId="166" fontId="0" fillId="2" borderId="0" xfId="1" applyNumberFormat="1" applyFont="1" applyFill="1" applyBorder="1" applyAlignment="1" applyProtection="1">
      <alignment horizontal="center" vertical="center"/>
    </xf>
    <xf numFmtId="0" fontId="14" fillId="18" borderId="39" xfId="0" applyFont="1" applyFill="1" applyBorder="1"/>
    <xf numFmtId="0" fontId="14" fillId="18" borderId="0" xfId="0" applyFont="1" applyFill="1"/>
    <xf numFmtId="0" fontId="12" fillId="18" borderId="0" xfId="0" applyFont="1" applyFill="1"/>
    <xf numFmtId="0" fontId="12" fillId="18" borderId="40" xfId="0" applyFont="1" applyFill="1" applyBorder="1"/>
    <xf numFmtId="165" fontId="12" fillId="18" borderId="34" xfId="1" applyFont="1" applyFill="1" applyBorder="1" applyProtection="1"/>
    <xf numFmtId="165" fontId="12" fillId="18" borderId="34" xfId="0" applyNumberFormat="1" applyFont="1" applyFill="1" applyBorder="1"/>
    <xf numFmtId="165" fontId="14" fillId="18" borderId="34" xfId="1" applyFont="1" applyFill="1" applyBorder="1" applyProtection="1"/>
    <xf numFmtId="0" fontId="22" fillId="2" borderId="0" xfId="7" applyFill="1"/>
    <xf numFmtId="0" fontId="17" fillId="2" borderId="0" xfId="5" applyFont="1" applyFill="1" applyAlignment="1">
      <alignment horizontal="left" vertical="center"/>
    </xf>
    <xf numFmtId="0" fontId="3" fillId="5" borderId="9" xfId="0" applyFont="1" applyFill="1" applyBorder="1"/>
    <xf numFmtId="0" fontId="3" fillId="5" borderId="5" xfId="0" applyFont="1" applyFill="1" applyBorder="1"/>
    <xf numFmtId="0" fontId="7" fillId="2" borderId="13" xfId="0" applyFont="1" applyFill="1" applyBorder="1" applyAlignment="1">
      <alignment vertical="center"/>
    </xf>
    <xf numFmtId="164" fontId="7" fillId="2" borderId="0" xfId="6" applyFont="1" applyFill="1" applyProtection="1">
      <protection locked="0"/>
    </xf>
    <xf numFmtId="164" fontId="6" fillId="2" borderId="0" xfId="6" applyFont="1" applyFill="1" applyBorder="1" applyAlignment="1" applyProtection="1">
      <alignment vertical="center"/>
      <protection locked="0"/>
    </xf>
    <xf numFmtId="164" fontId="7" fillId="0" borderId="0" xfId="6" applyFont="1" applyProtection="1">
      <protection locked="0"/>
    </xf>
    <xf numFmtId="0" fontId="16" fillId="2" borderId="0" xfId="0" applyFont="1" applyFill="1" applyAlignment="1">
      <alignment horizontal="left" vertical="center"/>
    </xf>
    <xf numFmtId="0" fontId="16" fillId="2" borderId="0" xfId="0" applyFont="1" applyFill="1" applyAlignment="1">
      <alignment horizontal="center" vertical="center"/>
    </xf>
    <xf numFmtId="165" fontId="6" fillId="7" borderId="59" xfId="1" applyFont="1" applyFill="1" applyBorder="1" applyProtection="1"/>
    <xf numFmtId="165" fontId="3" fillId="7" borderId="59" xfId="1" applyFont="1" applyFill="1" applyBorder="1" applyAlignment="1" applyProtection="1"/>
    <xf numFmtId="165" fontId="7" fillId="7" borderId="59" xfId="1" applyFont="1" applyFill="1" applyBorder="1" applyProtection="1"/>
    <xf numFmtId="165" fontId="0" fillId="7" borderId="59" xfId="1" applyFont="1" applyFill="1" applyBorder="1" applyAlignment="1" applyProtection="1"/>
    <xf numFmtId="165" fontId="7" fillId="3" borderId="59" xfId="1" applyFont="1" applyFill="1" applyBorder="1" applyProtection="1"/>
    <xf numFmtId="165" fontId="1" fillId="7" borderId="59" xfId="1" applyFont="1" applyFill="1" applyBorder="1" applyAlignment="1" applyProtection="1"/>
    <xf numFmtId="165" fontId="7" fillId="15" borderId="59" xfId="1" applyFont="1" applyFill="1" applyBorder="1" applyProtection="1"/>
    <xf numFmtId="165" fontId="0" fillId="15" borderId="59" xfId="1" applyFont="1" applyFill="1" applyBorder="1" applyAlignment="1" applyProtection="1"/>
    <xf numFmtId="165" fontId="6" fillId="15" borderId="59" xfId="1" applyFont="1" applyFill="1" applyBorder="1" applyProtection="1"/>
    <xf numFmtId="165" fontId="3" fillId="15" borderId="59" xfId="1" applyFont="1" applyFill="1" applyBorder="1" applyAlignment="1" applyProtection="1"/>
    <xf numFmtId="165" fontId="14" fillId="2" borderId="61" xfId="1" applyFont="1" applyFill="1" applyBorder="1" applyProtection="1"/>
    <xf numFmtId="165" fontId="14" fillId="2" borderId="62" xfId="1" applyFont="1" applyFill="1" applyBorder="1" applyAlignment="1" applyProtection="1"/>
    <xf numFmtId="165" fontId="7" fillId="3" borderId="60" xfId="1" applyFont="1" applyFill="1" applyBorder="1" applyProtection="1"/>
    <xf numFmtId="165" fontId="0" fillId="7" borderId="60" xfId="1" applyFont="1" applyFill="1" applyBorder="1" applyAlignment="1" applyProtection="1"/>
    <xf numFmtId="165" fontId="6" fillId="7" borderId="63" xfId="1" applyFont="1" applyFill="1" applyBorder="1" applyProtection="1"/>
    <xf numFmtId="165" fontId="6" fillId="7" borderId="61" xfId="1" applyFont="1" applyFill="1" applyBorder="1" applyProtection="1"/>
    <xf numFmtId="165" fontId="3" fillId="7" borderId="62" xfId="1" applyFont="1" applyFill="1" applyBorder="1" applyAlignment="1" applyProtection="1"/>
    <xf numFmtId="165" fontId="6" fillId="15" borderId="60" xfId="1" applyFont="1" applyFill="1" applyBorder="1" applyProtection="1"/>
    <xf numFmtId="165" fontId="3" fillId="15" borderId="60" xfId="1" applyFont="1" applyFill="1" applyBorder="1" applyAlignment="1" applyProtection="1"/>
    <xf numFmtId="165" fontId="7" fillId="7" borderId="64" xfId="1" applyFont="1" applyFill="1" applyBorder="1" applyProtection="1"/>
    <xf numFmtId="165" fontId="0" fillId="7" borderId="64" xfId="1" applyFont="1" applyFill="1" applyBorder="1" applyAlignment="1" applyProtection="1"/>
    <xf numFmtId="0" fontId="3" fillId="6" borderId="8" xfId="0" applyFont="1" applyFill="1" applyBorder="1"/>
    <xf numFmtId="0" fontId="3" fillId="6" borderId="9" xfId="0" applyFont="1" applyFill="1" applyBorder="1"/>
    <xf numFmtId="0" fontId="0" fillId="6" borderId="9" xfId="0" applyFill="1" applyBorder="1"/>
    <xf numFmtId="165" fontId="6" fillId="15" borderId="61" xfId="1" applyFont="1" applyFill="1" applyBorder="1" applyProtection="1"/>
    <xf numFmtId="165" fontId="3" fillId="15" borderId="62" xfId="1" applyFont="1" applyFill="1" applyBorder="1" applyAlignment="1" applyProtection="1"/>
    <xf numFmtId="165" fontId="7" fillId="3" borderId="64" xfId="1" applyFont="1" applyFill="1" applyBorder="1" applyProtection="1"/>
    <xf numFmtId="0" fontId="8" fillId="2" borderId="28" xfId="0" applyFont="1" applyFill="1" applyBorder="1"/>
    <xf numFmtId="165" fontId="6" fillId="7" borderId="64" xfId="1" applyFont="1" applyFill="1" applyBorder="1" applyProtection="1"/>
    <xf numFmtId="165" fontId="3" fillId="7" borderId="64" xfId="1" applyFont="1" applyFill="1" applyBorder="1" applyAlignment="1" applyProtection="1"/>
    <xf numFmtId="0" fontId="3" fillId="6" borderId="63" xfId="0" applyFont="1" applyFill="1" applyBorder="1"/>
    <xf numFmtId="0" fontId="0" fillId="6" borderId="61" xfId="0" applyFill="1" applyBorder="1"/>
    <xf numFmtId="0" fontId="3" fillId="13" borderId="29" xfId="0" applyFont="1" applyFill="1" applyBorder="1"/>
    <xf numFmtId="0" fontId="0" fillId="13" borderId="27" xfId="0" applyFill="1" applyBorder="1"/>
    <xf numFmtId="0" fontId="16" fillId="13" borderId="27" xfId="0" applyFont="1" applyFill="1" applyBorder="1"/>
    <xf numFmtId="0" fontId="0" fillId="0" borderId="28" xfId="0" applyBorder="1"/>
    <xf numFmtId="0" fontId="3" fillId="13" borderId="27" xfId="0" applyFont="1" applyFill="1" applyBorder="1"/>
    <xf numFmtId="165" fontId="1" fillId="7" borderId="64" xfId="1" applyFont="1" applyFill="1" applyBorder="1" applyAlignment="1" applyProtection="1"/>
    <xf numFmtId="0" fontId="3" fillId="6" borderId="61" xfId="0" applyFont="1" applyFill="1" applyBorder="1"/>
    <xf numFmtId="0" fontId="0" fillId="14" borderId="30" xfId="0" applyFill="1" applyBorder="1"/>
    <xf numFmtId="0" fontId="0" fillId="14" borderId="28" xfId="0" applyFill="1" applyBorder="1"/>
    <xf numFmtId="0" fontId="8" fillId="14" borderId="28" xfId="0" applyFont="1" applyFill="1" applyBorder="1"/>
    <xf numFmtId="0" fontId="0" fillId="2" borderId="30" xfId="0" applyFill="1" applyBorder="1"/>
    <xf numFmtId="0" fontId="5" fillId="2" borderId="28" xfId="0" applyFont="1" applyFill="1" applyBorder="1"/>
    <xf numFmtId="0" fontId="3" fillId="2" borderId="29" xfId="0" applyFont="1" applyFill="1" applyBorder="1" applyAlignment="1">
      <alignment horizontal="center" vertical="center"/>
    </xf>
    <xf numFmtId="0" fontId="3" fillId="14" borderId="30" xfId="0" applyFont="1" applyFill="1" applyBorder="1"/>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7" fillId="20" borderId="65" xfId="0" applyFont="1" applyFill="1" applyBorder="1"/>
    <xf numFmtId="167" fontId="6" fillId="2" borderId="0" xfId="6" applyNumberFormat="1" applyFont="1" applyFill="1" applyAlignment="1" applyProtection="1">
      <alignment horizontal="right" vertical="top"/>
    </xf>
    <xf numFmtId="167" fontId="6" fillId="2" borderId="0" xfId="6" applyNumberFormat="1" applyFont="1" applyFill="1" applyBorder="1" applyAlignment="1" applyProtection="1">
      <alignment horizontal="right" vertical="top"/>
    </xf>
    <xf numFmtId="0" fontId="2" fillId="11" borderId="67" xfId="1" applyNumberFormat="1" applyFont="1" applyFill="1" applyBorder="1" applyAlignment="1" applyProtection="1">
      <alignment horizontal="center" vertical="center" wrapText="1"/>
    </xf>
    <xf numFmtId="0" fontId="2" fillId="11" borderId="67" xfId="6" applyNumberFormat="1" applyFont="1" applyFill="1" applyBorder="1" applyAlignment="1" applyProtection="1">
      <alignment horizontal="center" vertical="center" wrapText="1"/>
    </xf>
    <xf numFmtId="0" fontId="3" fillId="5" borderId="66" xfId="0" applyFont="1" applyFill="1" applyBorder="1" applyAlignment="1">
      <alignment vertical="center"/>
    </xf>
    <xf numFmtId="0" fontId="3" fillId="5" borderId="65" xfId="0" applyFont="1" applyFill="1" applyBorder="1" applyAlignment="1">
      <alignment vertical="center"/>
    </xf>
    <xf numFmtId="0" fontId="3" fillId="5" borderId="69" xfId="0" applyFont="1" applyFill="1" applyBorder="1" applyAlignment="1">
      <alignment vertical="center"/>
    </xf>
    <xf numFmtId="165" fontId="6" fillId="6" borderId="66" xfId="1" applyFont="1" applyFill="1" applyBorder="1" applyAlignment="1" applyProtection="1">
      <alignment vertical="center"/>
    </xf>
    <xf numFmtId="165" fontId="6" fillId="6" borderId="65" xfId="1" applyFont="1" applyFill="1" applyBorder="1" applyAlignment="1" applyProtection="1">
      <alignment vertical="center"/>
    </xf>
    <xf numFmtId="165" fontId="6" fillId="6" borderId="69" xfId="1" applyFont="1" applyFill="1" applyBorder="1" applyAlignment="1" applyProtection="1">
      <alignment vertical="center"/>
    </xf>
    <xf numFmtId="0" fontId="15" fillId="5" borderId="65" xfId="0" applyFont="1" applyFill="1" applyBorder="1" applyAlignment="1">
      <alignment vertical="center"/>
    </xf>
    <xf numFmtId="0" fontId="0" fillId="2" borderId="12" xfId="0" applyFill="1" applyBorder="1" applyAlignment="1">
      <alignment vertical="center"/>
    </xf>
    <xf numFmtId="0" fontId="0" fillId="2" borderId="2" xfId="0" applyFill="1" applyBorder="1" applyAlignment="1">
      <alignment vertical="center"/>
    </xf>
    <xf numFmtId="0" fontId="3" fillId="2" borderId="67" xfId="0" applyFont="1" applyFill="1" applyBorder="1" applyAlignment="1">
      <alignment horizontal="center" vertical="center"/>
    </xf>
    <xf numFmtId="0" fontId="0" fillId="2" borderId="15" xfId="0" applyFill="1" applyBorder="1" applyAlignment="1">
      <alignment vertical="center"/>
    </xf>
    <xf numFmtId="0" fontId="0" fillId="2" borderId="2" xfId="0" applyFill="1" applyBorder="1" applyAlignment="1">
      <alignment horizontal="left" vertical="center"/>
    </xf>
    <xf numFmtId="0" fontId="3" fillId="12" borderId="66" xfId="0" applyFont="1" applyFill="1" applyBorder="1"/>
    <xf numFmtId="0" fontId="3" fillId="12" borderId="65" xfId="0" applyFont="1" applyFill="1" applyBorder="1"/>
    <xf numFmtId="0" fontId="0" fillId="12" borderId="69" xfId="0" applyFill="1" applyBorder="1"/>
    <xf numFmtId="0" fontId="3" fillId="2" borderId="66" xfId="0" applyFont="1" applyFill="1" applyBorder="1"/>
    <xf numFmtId="0" fontId="3" fillId="2" borderId="65" xfId="0" applyFont="1" applyFill="1" applyBorder="1"/>
    <xf numFmtId="0" fontId="0" fillId="2" borderId="69" xfId="0" applyFill="1" applyBorder="1"/>
    <xf numFmtId="0" fontId="0" fillId="2" borderId="65" xfId="0" applyFill="1" applyBorder="1"/>
    <xf numFmtId="0" fontId="8" fillId="2" borderId="72" xfId="0" applyFont="1" applyFill="1" applyBorder="1"/>
    <xf numFmtId="0" fontId="8" fillId="2" borderId="69" xfId="0" applyFont="1" applyFill="1" applyBorder="1"/>
    <xf numFmtId="0" fontId="0" fillId="12" borderId="65" xfId="0" applyFill="1" applyBorder="1"/>
    <xf numFmtId="0" fontId="0" fillId="0" borderId="65" xfId="0" applyBorder="1"/>
    <xf numFmtId="0" fontId="3" fillId="20" borderId="66" xfId="0" applyFont="1" applyFill="1" applyBorder="1"/>
    <xf numFmtId="0" fontId="3" fillId="20" borderId="65" xfId="0" applyFont="1" applyFill="1" applyBorder="1"/>
    <xf numFmtId="0" fontId="0" fillId="20" borderId="65" xfId="0" applyFill="1" applyBorder="1"/>
    <xf numFmtId="0" fontId="0" fillId="20" borderId="69" xfId="0" applyFill="1" applyBorder="1"/>
    <xf numFmtId="0" fontId="7" fillId="2" borderId="2" xfId="0" applyFont="1" applyFill="1" applyBorder="1" applyAlignment="1">
      <alignment vertical="center"/>
    </xf>
    <xf numFmtId="0" fontId="3" fillId="3" borderId="66" xfId="0" applyFont="1" applyFill="1" applyBorder="1" applyProtection="1">
      <protection locked="0"/>
    </xf>
    <xf numFmtId="0" fontId="3" fillId="3" borderId="65" xfId="0" applyFont="1" applyFill="1" applyBorder="1" applyProtection="1">
      <protection locked="0"/>
    </xf>
    <xf numFmtId="0" fontId="0" fillId="3" borderId="65" xfId="0" applyFill="1" applyBorder="1" applyProtection="1">
      <protection locked="0"/>
    </xf>
    <xf numFmtId="0" fontId="0" fillId="3" borderId="69" xfId="0" applyFill="1" applyBorder="1" applyProtection="1">
      <protection locked="0"/>
    </xf>
    <xf numFmtId="0" fontId="0" fillId="2" borderId="66" xfId="0" applyFill="1" applyBorder="1"/>
    <xf numFmtId="0" fontId="8" fillId="2" borderId="65" xfId="0" applyFont="1" applyFill="1" applyBorder="1"/>
    <xf numFmtId="0" fontId="16" fillId="2" borderId="66" xfId="0" applyFont="1" applyFill="1" applyBorder="1"/>
    <xf numFmtId="0" fontId="0" fillId="2" borderId="66" xfId="0" applyFill="1" applyBorder="1" applyAlignment="1">
      <alignment horizontal="right"/>
    </xf>
    <xf numFmtId="0" fontId="3" fillId="0" borderId="67" xfId="0" applyFont="1" applyBorder="1" applyAlignment="1">
      <alignment horizontal="center" vertical="center"/>
    </xf>
    <xf numFmtId="0" fontId="11" fillId="2" borderId="2" xfId="0" applyFont="1" applyFill="1" applyBorder="1" applyAlignment="1">
      <alignment vertical="center"/>
    </xf>
    <xf numFmtId="0" fontId="0" fillId="0" borderId="2" xfId="0" applyBorder="1" applyAlignment="1" applyProtection="1">
      <alignment vertical="center"/>
      <protection locked="0"/>
    </xf>
    <xf numFmtId="0" fontId="3" fillId="2" borderId="66" xfId="0" applyFont="1" applyFill="1" applyBorder="1" applyAlignment="1">
      <alignment horizontal="right"/>
    </xf>
    <xf numFmtId="0" fontId="14" fillId="2" borderId="66" xfId="0" applyFont="1" applyFill="1" applyBorder="1"/>
    <xf numFmtId="0" fontId="11" fillId="2" borderId="65" xfId="0" applyFont="1" applyFill="1" applyBorder="1"/>
    <xf numFmtId="0" fontId="14" fillId="2" borderId="65" xfId="0" applyFont="1" applyFill="1" applyBorder="1"/>
    <xf numFmtId="0" fontId="14" fillId="2" borderId="69" xfId="0" applyFont="1" applyFill="1" applyBorder="1"/>
    <xf numFmtId="0" fontId="3" fillId="2" borderId="65" xfId="0" applyFont="1" applyFill="1" applyBorder="1" applyAlignment="1">
      <alignment horizontal="right"/>
    </xf>
    <xf numFmtId="0" fontId="3" fillId="2" borderId="69" xfId="0" applyFont="1" applyFill="1" applyBorder="1"/>
    <xf numFmtId="0" fontId="3" fillId="2" borderId="66" xfId="0" applyFont="1" applyFill="1" applyBorder="1" applyAlignment="1">
      <alignment vertical="top"/>
    </xf>
    <xf numFmtId="0" fontId="3" fillId="2" borderId="65" xfId="0" applyFont="1" applyFill="1" applyBorder="1" applyAlignment="1">
      <alignment vertical="top"/>
    </xf>
    <xf numFmtId="0" fontId="3" fillId="2" borderId="65" xfId="0" applyFont="1" applyFill="1" applyBorder="1" applyAlignment="1">
      <alignment vertical="top" wrapText="1"/>
    </xf>
    <xf numFmtId="0" fontId="3" fillId="2" borderId="69" xfId="0" applyFont="1" applyFill="1" applyBorder="1" applyAlignment="1">
      <alignment vertical="top" wrapText="1"/>
    </xf>
    <xf numFmtId="0" fontId="16" fillId="2" borderId="66" xfId="0" applyFont="1" applyFill="1" applyBorder="1" applyAlignment="1">
      <alignment horizontal="right"/>
    </xf>
    <xf numFmtId="0" fontId="0" fillId="2" borderId="65" xfId="0" applyFill="1" applyBorder="1" applyAlignment="1">
      <alignment horizontal="right"/>
    </xf>
    <xf numFmtId="0" fontId="11" fillId="2" borderId="69" xfId="0" applyFont="1" applyFill="1" applyBorder="1"/>
    <xf numFmtId="0" fontId="6" fillId="2" borderId="66" xfId="0" applyFont="1" applyFill="1" applyBorder="1"/>
    <xf numFmtId="0" fontId="6" fillId="2" borderId="65" xfId="0" applyFont="1" applyFill="1" applyBorder="1"/>
    <xf numFmtId="0" fontId="7" fillId="2" borderId="69" xfId="0" applyFont="1" applyFill="1" applyBorder="1"/>
    <xf numFmtId="0" fontId="6" fillId="2" borderId="66" xfId="0" applyFont="1" applyFill="1" applyBorder="1" applyAlignment="1">
      <alignment horizontal="right"/>
    </xf>
    <xf numFmtId="0" fontId="6" fillId="2" borderId="69" xfId="0" applyFont="1" applyFill="1" applyBorder="1"/>
    <xf numFmtId="0" fontId="7" fillId="2" borderId="65" xfId="0" applyFont="1" applyFill="1" applyBorder="1"/>
    <xf numFmtId="0" fontId="7" fillId="2" borderId="69" xfId="0" applyFont="1" applyFill="1" applyBorder="1" applyAlignment="1">
      <alignment horizontal="left" wrapText="1"/>
    </xf>
    <xf numFmtId="0" fontId="7" fillId="2" borderId="69" xfId="0" applyFont="1" applyFill="1" applyBorder="1" applyAlignment="1">
      <alignment horizontal="left"/>
    </xf>
    <xf numFmtId="0" fontId="7" fillId="20" borderId="66" xfId="0" applyFont="1" applyFill="1" applyBorder="1" applyAlignment="1">
      <alignment horizontal="right"/>
    </xf>
    <xf numFmtId="0" fontId="15" fillId="5" borderId="73" xfId="0" applyFont="1" applyFill="1" applyBorder="1" applyAlignment="1">
      <alignment vertical="center"/>
    </xf>
    <xf numFmtId="0" fontId="3" fillId="12" borderId="74" xfId="0" applyFont="1" applyFill="1" applyBorder="1"/>
    <xf numFmtId="0" fontId="3" fillId="12" borderId="68" xfId="0" applyFont="1" applyFill="1" applyBorder="1"/>
    <xf numFmtId="0" fontId="0" fillId="12" borderId="68" xfId="0" applyFill="1" applyBorder="1"/>
    <xf numFmtId="0" fontId="0" fillId="12" borderId="75" xfId="0" applyFill="1" applyBorder="1"/>
    <xf numFmtId="165" fontId="6" fillId="6" borderId="73" xfId="1" applyFont="1" applyFill="1" applyBorder="1" applyAlignment="1" applyProtection="1">
      <alignment vertical="center"/>
    </xf>
    <xf numFmtId="0" fontId="7" fillId="2" borderId="65" xfId="0" applyFont="1" applyFill="1" applyBorder="1" applyAlignment="1">
      <alignment horizontal="left"/>
    </xf>
    <xf numFmtId="0" fontId="0" fillId="2" borderId="14" xfId="0" applyFill="1" applyBorder="1" applyAlignment="1">
      <alignment vertical="center"/>
    </xf>
    <xf numFmtId="0" fontId="0" fillId="2" borderId="65" xfId="0" applyFill="1" applyBorder="1" applyAlignment="1">
      <alignment vertical="top"/>
    </xf>
    <xf numFmtId="0" fontId="0" fillId="20" borderId="65" xfId="0" applyFill="1" applyBorder="1" applyAlignment="1">
      <alignment horizontal="left" vertical="center"/>
    </xf>
    <xf numFmtId="0" fontId="7" fillId="2" borderId="0" xfId="0" applyFont="1" applyFill="1" applyAlignment="1" applyProtection="1">
      <alignment horizontal="left"/>
      <protection hidden="1"/>
    </xf>
    <xf numFmtId="0" fontId="0" fillId="2" borderId="0" xfId="0" applyFill="1" applyProtection="1">
      <protection hidden="1"/>
    </xf>
    <xf numFmtId="0" fontId="7" fillId="2" borderId="0" xfId="0" applyFont="1" applyFill="1" applyProtection="1">
      <protection hidden="1"/>
    </xf>
    <xf numFmtId="0" fontId="6" fillId="19" borderId="0" xfId="0" quotePrefix="1" applyFont="1" applyFill="1" applyProtection="1">
      <protection hidden="1"/>
    </xf>
    <xf numFmtId="165" fontId="6" fillId="6" borderId="66" xfId="1" applyFont="1" applyFill="1" applyBorder="1" applyAlignment="1" applyProtection="1">
      <alignment horizontal="left" vertical="center"/>
    </xf>
    <xf numFmtId="0" fontId="6" fillId="19" borderId="0" xfId="0" applyFont="1" applyFill="1" applyAlignment="1" applyProtection="1">
      <alignment vertical="center" wrapText="1"/>
      <protection hidden="1"/>
    </xf>
    <xf numFmtId="0" fontId="7" fillId="20" borderId="65" xfId="0" applyFont="1" applyFill="1" applyBorder="1" applyAlignment="1">
      <alignment vertical="top"/>
    </xf>
    <xf numFmtId="0" fontId="0" fillId="2" borderId="66" xfId="0" applyFill="1" applyBorder="1" applyAlignment="1">
      <alignment horizontal="right" vertical="top"/>
    </xf>
    <xf numFmtId="0" fontId="0" fillId="20" borderId="66" xfId="0" applyFill="1" applyBorder="1" applyAlignment="1">
      <alignment horizontal="right"/>
    </xf>
    <xf numFmtId="0" fontId="6" fillId="19" borderId="0" xfId="0" applyFont="1" applyFill="1" applyAlignment="1" applyProtection="1">
      <alignment vertical="top" wrapText="1"/>
      <protection hidden="1"/>
    </xf>
    <xf numFmtId="0" fontId="6" fillId="19" borderId="0" xfId="0" applyFont="1" applyFill="1" applyProtection="1">
      <protection hidden="1"/>
    </xf>
    <xf numFmtId="0" fontId="3" fillId="2" borderId="0" xfId="0" applyFont="1" applyFill="1" applyAlignment="1" applyProtection="1">
      <alignment horizontal="right" vertical="center"/>
      <protection hidden="1"/>
    </xf>
    <xf numFmtId="168" fontId="3" fillId="7" borderId="68" xfId="0" applyNumberFormat="1" applyFont="1" applyFill="1" applyBorder="1" applyAlignment="1" applyProtection="1">
      <alignment horizontal="center"/>
      <protection hidden="1"/>
    </xf>
    <xf numFmtId="2" fontId="6" fillId="19" borderId="65" xfId="1" applyNumberFormat="1" applyFont="1" applyFill="1" applyBorder="1" applyAlignment="1" applyProtection="1">
      <alignment vertical="top" wrapText="1"/>
      <protection hidden="1"/>
    </xf>
    <xf numFmtId="166" fontId="7" fillId="2" borderId="0" xfId="5" applyNumberFormat="1" applyFont="1" applyFill="1" applyAlignment="1">
      <alignment horizontal="left" vertical="center"/>
    </xf>
    <xf numFmtId="40" fontId="7" fillId="3" borderId="67" xfId="1" applyNumberFormat="1" applyFont="1" applyFill="1" applyBorder="1" applyProtection="1">
      <protection locked="0"/>
    </xf>
    <xf numFmtId="40" fontId="7" fillId="3" borderId="67" xfId="6" applyNumberFormat="1" applyFont="1" applyFill="1" applyBorder="1" applyProtection="1">
      <protection locked="0"/>
    </xf>
    <xf numFmtId="40" fontId="6" fillId="6" borderId="65" xfId="1" applyNumberFormat="1" applyFont="1" applyFill="1" applyBorder="1" applyAlignment="1" applyProtection="1">
      <alignment vertical="center"/>
    </xf>
    <xf numFmtId="40" fontId="6" fillId="6" borderId="69" xfId="1" applyNumberFormat="1" applyFont="1" applyFill="1" applyBorder="1" applyAlignment="1" applyProtection="1">
      <alignment vertical="center"/>
    </xf>
    <xf numFmtId="40" fontId="7" fillId="3" borderId="69" xfId="1" applyNumberFormat="1" applyFont="1" applyFill="1" applyBorder="1" applyProtection="1">
      <protection locked="0"/>
    </xf>
    <xf numFmtId="40" fontId="12" fillId="3" borderId="69" xfId="1" applyNumberFormat="1" applyFont="1" applyFill="1" applyBorder="1" applyProtection="1">
      <protection locked="0"/>
    </xf>
    <xf numFmtId="40" fontId="12" fillId="3" borderId="67" xfId="6" applyNumberFormat="1" applyFont="1" applyFill="1" applyBorder="1" applyProtection="1">
      <protection locked="0"/>
    </xf>
    <xf numFmtId="40" fontId="12" fillId="3" borderId="67" xfId="1" applyNumberFormat="1" applyFont="1" applyFill="1" applyBorder="1" applyProtection="1">
      <protection locked="0"/>
    </xf>
    <xf numFmtId="40" fontId="17" fillId="3" borderId="69" xfId="1" applyNumberFormat="1" applyFont="1" applyFill="1" applyBorder="1" applyProtection="1">
      <protection locked="0"/>
    </xf>
    <xf numFmtId="40" fontId="17" fillId="3" borderId="67" xfId="6" applyNumberFormat="1" applyFont="1" applyFill="1" applyBorder="1" applyProtection="1">
      <protection locked="0"/>
    </xf>
    <xf numFmtId="40" fontId="17" fillId="3" borderId="67" xfId="1" applyNumberFormat="1" applyFont="1" applyFill="1" applyBorder="1" applyProtection="1">
      <protection locked="0"/>
    </xf>
    <xf numFmtId="40" fontId="7" fillId="3" borderId="69" xfId="6" applyNumberFormat="1" applyFont="1" applyFill="1" applyBorder="1" applyProtection="1">
      <protection locked="0"/>
    </xf>
    <xf numFmtId="40" fontId="15" fillId="5" borderId="67" xfId="0" applyNumberFormat="1" applyFont="1" applyFill="1" applyBorder="1" applyAlignment="1">
      <alignment vertical="center"/>
    </xf>
    <xf numFmtId="40" fontId="3" fillId="5" borderId="65" xfId="0" applyNumberFormat="1" applyFont="1" applyFill="1" applyBorder="1" applyAlignment="1">
      <alignment vertical="center"/>
    </xf>
    <xf numFmtId="40" fontId="3" fillId="5" borderId="69" xfId="0" applyNumberFormat="1" applyFont="1" applyFill="1" applyBorder="1" applyAlignment="1">
      <alignment vertical="center"/>
    </xf>
    <xf numFmtId="40" fontId="7" fillId="2" borderId="0" xfId="1" applyNumberFormat="1" applyFont="1" applyFill="1" applyProtection="1">
      <protection locked="0"/>
    </xf>
    <xf numFmtId="40" fontId="7" fillId="2" borderId="0" xfId="6" applyNumberFormat="1" applyFont="1" applyFill="1" applyProtection="1">
      <protection locked="0"/>
    </xf>
    <xf numFmtId="40" fontId="7" fillId="15" borderId="0" xfId="1" applyNumberFormat="1" applyFont="1" applyFill="1" applyProtection="1"/>
    <xf numFmtId="40" fontId="7" fillId="15" borderId="0" xfId="6" applyNumberFormat="1" applyFont="1" applyFill="1" applyProtection="1"/>
    <xf numFmtId="0" fontId="24" fillId="2" borderId="0" xfId="0" applyFont="1" applyFill="1" applyAlignment="1">
      <alignment vertical="center"/>
    </xf>
    <xf numFmtId="40" fontId="0" fillId="3" borderId="67" xfId="1" applyNumberFormat="1" applyFont="1" applyFill="1" applyBorder="1" applyAlignment="1" applyProtection="1">
      <alignment vertical="center"/>
      <protection locked="0"/>
    </xf>
    <xf numFmtId="0" fontId="7" fillId="2" borderId="67" xfId="5" applyFont="1" applyFill="1" applyBorder="1" applyAlignment="1">
      <alignment horizontal="left" vertical="center"/>
    </xf>
    <xf numFmtId="2" fontId="7" fillId="2" borderId="67" xfId="5" applyNumberFormat="1" applyFont="1" applyFill="1" applyBorder="1" applyAlignment="1">
      <alignment horizontal="left" vertical="center"/>
    </xf>
    <xf numFmtId="0" fontId="7" fillId="2" borderId="66" xfId="5" applyFont="1" applyFill="1" applyBorder="1" applyAlignment="1">
      <alignment vertical="center"/>
    </xf>
    <xf numFmtId="0" fontId="7" fillId="2" borderId="65" xfId="5" applyFont="1" applyFill="1" applyBorder="1" applyAlignment="1">
      <alignment horizontal="left" vertical="center"/>
    </xf>
    <xf numFmtId="0" fontId="7" fillId="2" borderId="65" xfId="5" applyFont="1" applyFill="1" applyBorder="1" applyAlignment="1">
      <alignment vertical="center"/>
    </xf>
    <xf numFmtId="0" fontId="7" fillId="2" borderId="69" xfId="5" applyFont="1" applyFill="1" applyBorder="1" applyAlignment="1">
      <alignment vertical="center"/>
    </xf>
    <xf numFmtId="0" fontId="7" fillId="2" borderId="66" xfId="5" applyFont="1" applyFill="1" applyBorder="1" applyAlignment="1">
      <alignment horizontal="left" vertical="center"/>
    </xf>
    <xf numFmtId="0" fontId="7" fillId="2" borderId="69" xfId="5" applyFont="1" applyFill="1" applyBorder="1" applyAlignment="1">
      <alignment horizontal="left" vertical="center"/>
    </xf>
    <xf numFmtId="0" fontId="6" fillId="8" borderId="66" xfId="5" applyFont="1" applyFill="1" applyBorder="1" applyAlignment="1">
      <alignment vertical="center"/>
    </xf>
    <xf numFmtId="0" fontId="7" fillId="8" borderId="65" xfId="5" applyFont="1" applyFill="1" applyBorder="1" applyAlignment="1">
      <alignment horizontal="left" vertical="center"/>
    </xf>
    <xf numFmtId="0" fontId="7" fillId="8" borderId="69" xfId="5" applyFont="1" applyFill="1" applyBorder="1" applyAlignment="1">
      <alignment horizontal="left" vertical="center"/>
    </xf>
    <xf numFmtId="0" fontId="7" fillId="8" borderId="65" xfId="5" applyFont="1" applyFill="1" applyBorder="1" applyAlignment="1">
      <alignment vertical="center"/>
    </xf>
    <xf numFmtId="0" fontId="7" fillId="8" borderId="69" xfId="5" applyFont="1" applyFill="1" applyBorder="1" applyAlignment="1">
      <alignment vertical="center"/>
    </xf>
    <xf numFmtId="166" fontId="7" fillId="2" borderId="65" xfId="5" applyNumberFormat="1" applyFont="1" applyFill="1" applyBorder="1" applyAlignment="1">
      <alignment vertical="center"/>
    </xf>
    <xf numFmtId="166" fontId="7" fillId="2" borderId="69" xfId="5" applyNumberFormat="1" applyFont="1" applyFill="1" applyBorder="1" applyAlignment="1">
      <alignment vertical="center"/>
    </xf>
    <xf numFmtId="0" fontId="7" fillId="2" borderId="65" xfId="5" applyFont="1" applyFill="1" applyBorder="1" applyAlignment="1">
      <alignment horizontal="left" vertical="center" indent="1"/>
    </xf>
    <xf numFmtId="0" fontId="7" fillId="2" borderId="65" xfId="5" applyFont="1" applyFill="1" applyBorder="1" applyAlignment="1">
      <alignment horizontal="left" vertical="center" indent="2"/>
    </xf>
    <xf numFmtId="0" fontId="6" fillId="20" borderId="66" xfId="5" applyFont="1" applyFill="1" applyBorder="1" applyAlignment="1">
      <alignment vertical="center"/>
    </xf>
    <xf numFmtId="0" fontId="7" fillId="20" borderId="65" xfId="5" applyFont="1" applyFill="1" applyBorder="1" applyAlignment="1">
      <alignment horizontal="left" vertical="center"/>
    </xf>
    <xf numFmtId="0" fontId="7" fillId="20" borderId="65" xfId="5" applyFont="1" applyFill="1" applyBorder="1" applyAlignment="1">
      <alignment vertical="center"/>
    </xf>
    <xf numFmtId="0" fontId="7" fillId="20" borderId="69" xfId="5" applyFont="1" applyFill="1" applyBorder="1" applyAlignment="1">
      <alignment vertical="center"/>
    </xf>
    <xf numFmtId="40" fontId="7" fillId="7" borderId="67" xfId="1" applyNumberFormat="1" applyFont="1" applyFill="1" applyBorder="1" applyProtection="1">
      <protection hidden="1"/>
    </xf>
    <xf numFmtId="40" fontId="7" fillId="7" borderId="69" xfId="1" applyNumberFormat="1" applyFont="1" applyFill="1" applyBorder="1" applyProtection="1">
      <protection hidden="1"/>
    </xf>
    <xf numFmtId="40" fontId="7" fillId="7" borderId="67" xfId="6" applyNumberFormat="1" applyFont="1" applyFill="1" applyBorder="1" applyProtection="1">
      <protection hidden="1"/>
    </xf>
    <xf numFmtId="165" fontId="7" fillId="7" borderId="7" xfId="1" applyFont="1" applyFill="1" applyBorder="1" applyProtection="1">
      <protection hidden="1"/>
    </xf>
    <xf numFmtId="165" fontId="7" fillId="10" borderId="19" xfId="1" applyFont="1" applyFill="1" applyBorder="1" applyProtection="1">
      <protection hidden="1"/>
    </xf>
    <xf numFmtId="165" fontId="7" fillId="3" borderId="18" xfId="1" applyFont="1" applyFill="1" applyBorder="1" applyProtection="1">
      <protection hidden="1"/>
    </xf>
    <xf numFmtId="165" fontId="7" fillId="3" borderId="1" xfId="1" applyFont="1" applyFill="1" applyBorder="1" applyProtection="1">
      <protection hidden="1"/>
    </xf>
    <xf numFmtId="165" fontId="7" fillId="3" borderId="7" xfId="1" applyFont="1" applyFill="1" applyBorder="1" applyProtection="1">
      <protection hidden="1"/>
    </xf>
    <xf numFmtId="165" fontId="0" fillId="10" borderId="0" xfId="0" applyNumberFormat="1" applyFill="1" applyProtection="1">
      <protection hidden="1"/>
    </xf>
    <xf numFmtId="165" fontId="7" fillId="7" borderId="19" xfId="1" applyFont="1" applyFill="1" applyBorder="1" applyProtection="1">
      <protection hidden="1"/>
    </xf>
    <xf numFmtId="165" fontId="7" fillId="7" borderId="1" xfId="1" applyFont="1" applyFill="1" applyBorder="1" applyProtection="1">
      <protection hidden="1"/>
    </xf>
    <xf numFmtId="165" fontId="7" fillId="10" borderId="1" xfId="1" applyFont="1" applyFill="1" applyBorder="1" applyProtection="1">
      <protection hidden="1"/>
    </xf>
    <xf numFmtId="165" fontId="7" fillId="3" borderId="20" xfId="1" applyFont="1" applyFill="1" applyBorder="1" applyProtection="1">
      <protection hidden="1"/>
    </xf>
    <xf numFmtId="165" fontId="7" fillId="10" borderId="0" xfId="0" applyNumberFormat="1" applyFont="1" applyFill="1" applyProtection="1">
      <protection hidden="1"/>
    </xf>
    <xf numFmtId="165" fontId="0" fillId="2" borderId="0" xfId="0" applyNumberFormat="1" applyFill="1" applyProtection="1">
      <protection hidden="1"/>
    </xf>
    <xf numFmtId="165" fontId="0" fillId="3" borderId="1" xfId="1" applyFont="1" applyFill="1" applyBorder="1" applyAlignment="1" applyProtection="1">
      <alignment horizontal="center"/>
      <protection hidden="1"/>
    </xf>
    <xf numFmtId="40" fontId="6" fillId="7" borderId="67" xfId="1" applyNumberFormat="1" applyFont="1" applyFill="1" applyBorder="1" applyProtection="1">
      <protection hidden="1"/>
    </xf>
    <xf numFmtId="40" fontId="6" fillId="7" borderId="67" xfId="6" applyNumberFormat="1" applyFont="1" applyFill="1" applyBorder="1" applyProtection="1">
      <protection hidden="1"/>
    </xf>
    <xf numFmtId="0" fontId="0" fillId="7" borderId="0" xfId="0" applyFill="1" applyProtection="1">
      <protection hidden="1"/>
    </xf>
    <xf numFmtId="40" fontId="14" fillId="7" borderId="67" xfId="1" applyNumberFormat="1" applyFont="1" applyFill="1" applyBorder="1" applyProtection="1">
      <protection hidden="1"/>
    </xf>
    <xf numFmtId="40" fontId="14" fillId="7" borderId="67" xfId="6" applyNumberFormat="1" applyFont="1" applyFill="1" applyBorder="1" applyProtection="1">
      <protection hidden="1"/>
    </xf>
    <xf numFmtId="40" fontId="14" fillId="13" borderId="67" xfId="1" applyNumberFormat="1" applyFont="1" applyFill="1" applyBorder="1" applyProtection="1">
      <protection hidden="1"/>
    </xf>
    <xf numFmtId="40" fontId="6" fillId="7" borderId="43" xfId="1" applyNumberFormat="1" applyFont="1" applyFill="1" applyBorder="1" applyProtection="1">
      <protection hidden="1"/>
    </xf>
    <xf numFmtId="40" fontId="6" fillId="7" borderId="43" xfId="6" applyNumberFormat="1" applyFont="1" applyFill="1" applyBorder="1" applyProtection="1">
      <protection hidden="1"/>
    </xf>
    <xf numFmtId="40" fontId="7" fillId="7" borderId="43" xfId="1" applyNumberFormat="1" applyFont="1" applyFill="1" applyBorder="1" applyProtection="1">
      <protection hidden="1"/>
    </xf>
    <xf numFmtId="40" fontId="7" fillId="7" borderId="43" xfId="6" applyNumberFormat="1" applyFont="1" applyFill="1" applyBorder="1" applyProtection="1">
      <protection hidden="1"/>
    </xf>
    <xf numFmtId="40" fontId="6" fillId="7" borderId="48" xfId="1" applyNumberFormat="1" applyFont="1" applyFill="1" applyBorder="1" applyProtection="1">
      <protection hidden="1"/>
    </xf>
    <xf numFmtId="40" fontId="6" fillId="7" borderId="48" xfId="6" applyNumberFormat="1" applyFont="1" applyFill="1" applyBorder="1" applyProtection="1">
      <protection hidden="1"/>
    </xf>
    <xf numFmtId="40" fontId="6" fillId="7" borderId="47" xfId="1" applyNumberFormat="1" applyFont="1" applyFill="1" applyBorder="1" applyProtection="1">
      <protection hidden="1"/>
    </xf>
    <xf numFmtId="40" fontId="6" fillId="7" borderId="47" xfId="6" applyNumberFormat="1" applyFont="1" applyFill="1" applyBorder="1" applyProtection="1">
      <protection hidden="1"/>
    </xf>
    <xf numFmtId="40" fontId="6" fillId="7" borderId="49" xfId="1" applyNumberFormat="1" applyFont="1" applyFill="1" applyBorder="1" applyProtection="1">
      <protection hidden="1"/>
    </xf>
    <xf numFmtId="40" fontId="6" fillId="7" borderId="49" xfId="6" applyNumberFormat="1" applyFont="1" applyFill="1" applyBorder="1" applyProtection="1">
      <protection hidden="1"/>
    </xf>
    <xf numFmtId="40" fontId="7" fillId="7" borderId="48" xfId="1" applyNumberFormat="1" applyFont="1" applyFill="1" applyBorder="1" applyProtection="1">
      <protection hidden="1"/>
    </xf>
    <xf numFmtId="40" fontId="7" fillId="7" borderId="48" xfId="6" applyNumberFormat="1" applyFont="1" applyFill="1" applyBorder="1" applyProtection="1">
      <protection hidden="1"/>
    </xf>
    <xf numFmtId="40" fontId="14" fillId="7" borderId="50" xfId="1" applyNumberFormat="1" applyFont="1" applyFill="1" applyBorder="1" applyProtection="1">
      <protection hidden="1"/>
    </xf>
    <xf numFmtId="40" fontId="14" fillId="7" borderId="50" xfId="6" applyNumberFormat="1" applyFont="1" applyFill="1" applyBorder="1" applyProtection="1">
      <protection hidden="1"/>
    </xf>
    <xf numFmtId="40" fontId="12" fillId="10" borderId="43" xfId="1" applyNumberFormat="1" applyFont="1" applyFill="1" applyBorder="1" applyProtection="1">
      <protection hidden="1"/>
    </xf>
    <xf numFmtId="40" fontId="12" fillId="10" borderId="43" xfId="6" applyNumberFormat="1" applyFont="1" applyFill="1" applyBorder="1" applyProtection="1">
      <protection hidden="1"/>
    </xf>
    <xf numFmtId="40" fontId="3" fillId="7" borderId="67" xfId="1" applyNumberFormat="1" applyFont="1" applyFill="1" applyBorder="1" applyAlignment="1" applyProtection="1">
      <alignment vertical="center"/>
      <protection hidden="1"/>
    </xf>
    <xf numFmtId="2" fontId="0" fillId="2" borderId="0" xfId="0" applyNumberFormat="1" applyFill="1"/>
    <xf numFmtId="0" fontId="0" fillId="0" borderId="0" xfId="0" applyProtection="1">
      <protection hidden="1"/>
    </xf>
    <xf numFmtId="0" fontId="3" fillId="0" borderId="0" xfId="0" applyFont="1" applyAlignment="1" applyProtection="1">
      <alignment horizontal="center"/>
      <protection hidden="1"/>
    </xf>
    <xf numFmtId="0" fontId="3" fillId="0" borderId="0" xfId="0" applyFont="1" applyProtection="1">
      <protection hidden="1"/>
    </xf>
    <xf numFmtId="0" fontId="0" fillId="0" borderId="0" xfId="0" applyAlignment="1" applyProtection="1">
      <alignment horizontal="center"/>
      <protection hidden="1"/>
    </xf>
    <xf numFmtId="0" fontId="3" fillId="0" borderId="0" xfId="0" applyFont="1" applyAlignment="1" applyProtection="1">
      <alignment horizontal="left"/>
      <protection hidden="1"/>
    </xf>
    <xf numFmtId="0" fontId="0" fillId="0" borderId="0" xfId="0" applyAlignment="1" applyProtection="1">
      <alignment horizontal="left"/>
      <protection hidden="1"/>
    </xf>
    <xf numFmtId="0" fontId="3" fillId="0" borderId="0" xfId="0" applyFont="1" applyAlignment="1" applyProtection="1">
      <alignment horizontal="left" vertical="center" indent="2"/>
      <protection hidden="1"/>
    </xf>
    <xf numFmtId="0" fontId="0" fillId="0" borderId="0" xfId="0" applyAlignment="1" applyProtection="1">
      <alignment horizontal="left" indent="2"/>
      <protection hidden="1"/>
    </xf>
    <xf numFmtId="0" fontId="3" fillId="0" borderId="0" xfId="0" applyFont="1" applyAlignment="1" applyProtection="1">
      <alignment horizontal="left" indent="2"/>
      <protection hidden="1"/>
    </xf>
    <xf numFmtId="0" fontId="0" fillId="0" borderId="0" xfId="0" applyAlignment="1" applyProtection="1">
      <alignment horizontal="left" indent="3"/>
      <protection hidden="1"/>
    </xf>
    <xf numFmtId="0" fontId="0" fillId="0" borderId="0" xfId="0" applyAlignment="1" applyProtection="1">
      <alignment horizontal="left" indent="1"/>
      <protection hidden="1"/>
    </xf>
    <xf numFmtId="0" fontId="0" fillId="0" borderId="0" xfId="0" applyAlignment="1" applyProtection="1">
      <alignment horizontal="left" vertical="top" wrapText="1" indent="1"/>
      <protection hidden="1"/>
    </xf>
    <xf numFmtId="0" fontId="0" fillId="0" borderId="0" xfId="0" applyAlignment="1" applyProtection="1">
      <alignment horizontal="justify" vertical="center"/>
      <protection hidden="1"/>
    </xf>
    <xf numFmtId="0" fontId="7" fillId="0" borderId="0" xfId="0" applyFont="1" applyProtection="1">
      <protection hidden="1"/>
    </xf>
    <xf numFmtId="0" fontId="24" fillId="0" borderId="78" xfId="0" applyFont="1" applyBorder="1" applyAlignment="1" applyProtection="1">
      <alignment vertical="center"/>
      <protection hidden="1"/>
    </xf>
    <xf numFmtId="0" fontId="27" fillId="0" borderId="0" xfId="0" applyFont="1" applyAlignment="1" applyProtection="1">
      <alignment horizontal="left" vertical="center" wrapText="1"/>
      <protection hidden="1"/>
    </xf>
    <xf numFmtId="0" fontId="0" fillId="0" borderId="0" xfId="0" applyAlignment="1" applyProtection="1">
      <alignment vertical="center"/>
      <protection hidden="1"/>
    </xf>
    <xf numFmtId="0" fontId="23" fillId="0" borderId="0" xfId="0" applyFont="1" applyAlignment="1" applyProtection="1">
      <alignment horizontal="left" indent="1"/>
      <protection hidden="1"/>
    </xf>
    <xf numFmtId="0" fontId="28" fillId="0" borderId="0" xfId="0" applyFont="1" applyProtection="1">
      <protection hidden="1"/>
    </xf>
    <xf numFmtId="0" fontId="29" fillId="0" borderId="0" xfId="0" applyFont="1" applyProtection="1">
      <protection hidden="1"/>
    </xf>
    <xf numFmtId="0" fontId="29" fillId="0" borderId="0" xfId="0" applyFont="1" applyAlignment="1" applyProtection="1">
      <alignment horizontal="right" vertical="top"/>
      <protection hidden="1"/>
    </xf>
    <xf numFmtId="0" fontId="33" fillId="0" borderId="0" xfId="0" applyFont="1" applyProtection="1">
      <protection hidden="1"/>
    </xf>
    <xf numFmtId="0" fontId="3" fillId="19" borderId="0" xfId="0" applyFont="1" applyFill="1" applyProtection="1">
      <protection hidden="1"/>
    </xf>
    <xf numFmtId="0" fontId="28" fillId="2" borderId="0" xfId="0" applyFont="1" applyFill="1" applyAlignment="1">
      <alignment horizontal="left" vertical="center"/>
    </xf>
    <xf numFmtId="0" fontId="29" fillId="2" borderId="0" xfId="0" applyFont="1" applyFill="1" applyAlignment="1">
      <alignment vertical="center"/>
    </xf>
    <xf numFmtId="0" fontId="34" fillId="2" borderId="0" xfId="0" applyFont="1" applyFill="1"/>
    <xf numFmtId="0" fontId="29" fillId="7" borderId="0" xfId="0" applyFont="1" applyFill="1" applyAlignment="1">
      <alignment vertical="center"/>
    </xf>
    <xf numFmtId="0" fontId="29" fillId="3" borderId="0" xfId="0" applyFont="1" applyFill="1" applyAlignment="1">
      <alignment vertical="center"/>
    </xf>
    <xf numFmtId="0" fontId="31" fillId="19" borderId="0" xfId="0" applyFont="1" applyFill="1"/>
    <xf numFmtId="0" fontId="31" fillId="20" borderId="0" xfId="0" applyFont="1" applyFill="1"/>
    <xf numFmtId="0" fontId="29" fillId="2" borderId="0" xfId="0" applyFont="1" applyFill="1"/>
    <xf numFmtId="0" fontId="7" fillId="19" borderId="0" xfId="0" applyFont="1" applyFill="1" applyAlignment="1" applyProtection="1">
      <alignment horizontal="center"/>
      <protection hidden="1"/>
    </xf>
    <xf numFmtId="0" fontId="0" fillId="19" borderId="0" xfId="0" applyFill="1" applyAlignment="1" applyProtection="1">
      <alignment horizontal="center"/>
      <protection hidden="1"/>
    </xf>
    <xf numFmtId="0" fontId="3" fillId="12" borderId="66" xfId="0" applyFont="1" applyFill="1" applyBorder="1" applyAlignment="1">
      <alignment vertical="top"/>
    </xf>
    <xf numFmtId="0" fontId="3" fillId="12" borderId="65" xfId="0" applyFont="1" applyFill="1" applyBorder="1" applyAlignment="1">
      <alignment vertical="top"/>
    </xf>
    <xf numFmtId="0" fontId="0" fillId="12" borderId="65" xfId="0" applyFill="1" applyBorder="1" applyAlignment="1">
      <alignment vertical="top"/>
    </xf>
    <xf numFmtId="0" fontId="0" fillId="12" borderId="69" xfId="0" applyFill="1" applyBorder="1" applyAlignment="1">
      <alignment vertical="top"/>
    </xf>
    <xf numFmtId="40" fontId="7" fillId="3" borderId="67" xfId="1" applyNumberFormat="1" applyFont="1" applyFill="1" applyBorder="1" applyAlignment="1" applyProtection="1">
      <alignment vertical="top"/>
      <protection locked="0"/>
    </xf>
    <xf numFmtId="40" fontId="7" fillId="3" borderId="67" xfId="6" applyNumberFormat="1" applyFont="1" applyFill="1" applyBorder="1" applyAlignment="1" applyProtection="1">
      <alignment vertical="top"/>
      <protection locked="0"/>
    </xf>
    <xf numFmtId="40" fontId="7" fillId="7" borderId="67" xfId="1" applyNumberFormat="1" applyFont="1" applyFill="1" applyBorder="1" applyAlignment="1" applyProtection="1">
      <alignment vertical="top"/>
      <protection hidden="1"/>
    </xf>
    <xf numFmtId="0" fontId="3" fillId="12" borderId="69" xfId="0" applyFont="1" applyFill="1" applyBorder="1" applyAlignment="1">
      <alignment vertical="top"/>
    </xf>
    <xf numFmtId="40" fontId="7" fillId="3" borderId="69" xfId="1" applyNumberFormat="1" applyFont="1" applyFill="1" applyBorder="1" applyAlignment="1" applyProtection="1">
      <alignment vertical="top"/>
      <protection locked="0"/>
    </xf>
    <xf numFmtId="165" fontId="14" fillId="7" borderId="67" xfId="1" applyFont="1" applyFill="1" applyBorder="1" applyProtection="1">
      <protection hidden="1"/>
    </xf>
    <xf numFmtId="0" fontId="7" fillId="19" borderId="0" xfId="5" applyFont="1" applyFill="1" applyAlignment="1">
      <alignment horizontal="center" vertical="center"/>
    </xf>
    <xf numFmtId="0" fontId="0" fillId="0" borderId="0" xfId="0" applyAlignment="1" applyProtection="1">
      <alignment horizontal="left" vertical="top" wrapText="1" indent="2"/>
      <protection hidden="1"/>
    </xf>
    <xf numFmtId="0" fontId="0" fillId="0" borderId="0" xfId="0" applyAlignment="1" applyProtection="1">
      <alignment horizontal="justify" vertical="top" wrapText="1"/>
      <protection hidden="1"/>
    </xf>
    <xf numFmtId="0" fontId="0" fillId="0" borderId="0" xfId="0" applyAlignment="1" applyProtection="1">
      <alignment horizontal="left" vertical="top" wrapText="1"/>
      <protection hidden="1"/>
    </xf>
    <xf numFmtId="0" fontId="3" fillId="8" borderId="0" xfId="0" applyFont="1" applyFill="1" applyAlignment="1">
      <alignment vertical="center"/>
    </xf>
    <xf numFmtId="0" fontId="3" fillId="8" borderId="0" xfId="0" applyFont="1" applyFill="1" applyAlignment="1">
      <alignment horizontal="center" vertical="center" wrapText="1"/>
    </xf>
    <xf numFmtId="0" fontId="3" fillId="0" borderId="0" xfId="0" applyFont="1" applyAlignment="1">
      <alignment horizontal="center" vertical="center" wrapText="1"/>
    </xf>
    <xf numFmtId="0" fontId="7" fillId="0" borderId="0" xfId="0" applyFont="1" applyAlignment="1" applyProtection="1">
      <alignment horizontal="left"/>
      <protection hidden="1"/>
    </xf>
    <xf numFmtId="0" fontId="3" fillId="14" borderId="0" xfId="0" applyFont="1" applyFill="1"/>
    <xf numFmtId="0" fontId="0" fillId="14" borderId="0" xfId="0" applyFill="1" applyAlignment="1">
      <alignment horizontal="center"/>
    </xf>
    <xf numFmtId="0" fontId="0" fillId="0" borderId="0" xfId="0" applyAlignment="1">
      <alignment horizontal="center"/>
    </xf>
    <xf numFmtId="0" fontId="12" fillId="20" borderId="0" xfId="0" applyFont="1" applyFill="1"/>
    <xf numFmtId="0" fontId="12" fillId="0" borderId="0" xfId="0" applyFont="1"/>
    <xf numFmtId="168" fontId="0" fillId="0" borderId="0" xfId="0" applyNumberFormat="1"/>
    <xf numFmtId="0" fontId="0" fillId="15" borderId="0" xfId="0" applyFill="1"/>
    <xf numFmtId="49" fontId="0" fillId="15" borderId="0" xfId="0" applyNumberFormat="1" applyFill="1" applyAlignment="1">
      <alignment horizontal="center"/>
    </xf>
    <xf numFmtId="0" fontId="0" fillId="15" borderId="0" xfId="0" applyFill="1" applyAlignment="1">
      <alignment horizontal="center"/>
    </xf>
    <xf numFmtId="40" fontId="0" fillId="0" borderId="0" xfId="0" applyNumberFormat="1" applyAlignment="1">
      <alignment horizontal="center"/>
    </xf>
    <xf numFmtId="0" fontId="3" fillId="14" borderId="0" xfId="0" applyFont="1" applyFill="1" applyAlignment="1">
      <alignment horizontal="center"/>
    </xf>
    <xf numFmtId="165" fontId="0" fillId="0" borderId="0" xfId="0" applyNumberFormat="1" applyAlignment="1">
      <alignment horizontal="center"/>
    </xf>
    <xf numFmtId="0" fontId="0" fillId="20" borderId="66" xfId="0" applyFill="1" applyBorder="1"/>
    <xf numFmtId="0" fontId="2" fillId="22" borderId="0" xfId="0" applyFont="1" applyFill="1" applyProtection="1">
      <protection hidden="1"/>
    </xf>
    <xf numFmtId="14" fontId="12" fillId="3" borderId="0" xfId="1" applyNumberFormat="1" applyFont="1" applyFill="1" applyProtection="1">
      <protection hidden="1"/>
    </xf>
    <xf numFmtId="166" fontId="6" fillId="2" borderId="0" xfId="5" applyNumberFormat="1" applyFont="1" applyFill="1" applyAlignment="1">
      <alignment horizontal="left" vertical="center"/>
    </xf>
    <xf numFmtId="0" fontId="6" fillId="2" borderId="69" xfId="5" applyFont="1" applyFill="1" applyBorder="1" applyAlignment="1">
      <alignment vertical="center"/>
    </xf>
    <xf numFmtId="0" fontId="6" fillId="2" borderId="0" xfId="0" applyFont="1" applyFill="1" applyProtection="1">
      <protection locked="0"/>
    </xf>
    <xf numFmtId="0" fontId="12" fillId="2" borderId="0" xfId="0" applyFont="1" applyFill="1" applyProtection="1">
      <protection hidden="1"/>
    </xf>
    <xf numFmtId="0" fontId="11" fillId="2" borderId="0" xfId="0" applyFont="1" applyFill="1" applyProtection="1">
      <protection hidden="1"/>
    </xf>
    <xf numFmtId="0" fontId="8" fillId="2" borderId="0" xfId="0" applyFont="1" applyFill="1" applyProtection="1">
      <protection hidden="1"/>
    </xf>
    <xf numFmtId="0" fontId="0" fillId="2" borderId="0" xfId="0" applyFill="1" applyAlignment="1" applyProtection="1">
      <alignment horizontal="center" vertical="center"/>
      <protection hidden="1"/>
    </xf>
    <xf numFmtId="0" fontId="17" fillId="2" borderId="0" xfId="0" applyFont="1" applyFill="1" applyProtection="1">
      <protection hidden="1"/>
    </xf>
    <xf numFmtId="0" fontId="7" fillId="19" borderId="0" xfId="0" applyFont="1" applyFill="1" applyAlignment="1" applyProtection="1">
      <alignment horizontal="center" vertical="center"/>
      <protection hidden="1"/>
    </xf>
    <xf numFmtId="0" fontId="17" fillId="2" borderId="0" xfId="0" applyFont="1" applyFill="1" applyAlignment="1" applyProtection="1">
      <alignment horizontal="center" vertical="center"/>
      <protection hidden="1"/>
    </xf>
    <xf numFmtId="0" fontId="6" fillId="19" borderId="0" xfId="0" applyFont="1" applyFill="1" applyAlignment="1" applyProtection="1">
      <alignment horizontal="center"/>
      <protection hidden="1"/>
    </xf>
    <xf numFmtId="17" fontId="6" fillId="2" borderId="0" xfId="0" applyNumberFormat="1" applyFont="1" applyFill="1" applyProtection="1">
      <protection locked="0"/>
    </xf>
    <xf numFmtId="0" fontId="7" fillId="20" borderId="66" xfId="5" applyFont="1" applyFill="1" applyBorder="1" applyAlignment="1">
      <alignment vertical="center"/>
    </xf>
    <xf numFmtId="0" fontId="3" fillId="5" borderId="8" xfId="0" applyFont="1" applyFill="1" applyBorder="1" applyAlignment="1">
      <alignment horizontal="center"/>
    </xf>
    <xf numFmtId="0" fontId="3" fillId="5" borderId="9" xfId="0" applyFont="1" applyFill="1" applyBorder="1" applyAlignment="1">
      <alignment horizontal="center"/>
    </xf>
    <xf numFmtId="0" fontId="2" fillId="4" borderId="22" xfId="0" applyFont="1" applyFill="1" applyBorder="1" applyAlignment="1">
      <alignment horizontal="center"/>
    </xf>
    <xf numFmtId="0" fontId="2" fillId="4" borderId="23" xfId="0" applyFont="1" applyFill="1" applyBorder="1" applyAlignment="1">
      <alignment horizontal="center"/>
    </xf>
    <xf numFmtId="0" fontId="0" fillId="2" borderId="25" xfId="0" applyFill="1" applyBorder="1" applyAlignment="1">
      <alignment horizontal="left" wrapText="1"/>
    </xf>
    <xf numFmtId="0" fontId="2" fillId="4" borderId="21" xfId="0" applyFont="1" applyFill="1" applyBorder="1" applyAlignment="1">
      <alignment horizontal="center" vertical="center"/>
    </xf>
    <xf numFmtId="0" fontId="2" fillId="4" borderId="26" xfId="0" applyFont="1" applyFill="1" applyBorder="1" applyAlignment="1">
      <alignment horizontal="center" vertical="center"/>
    </xf>
    <xf numFmtId="0" fontId="3" fillId="2" borderId="27" xfId="0" applyFont="1" applyFill="1" applyBorder="1" applyAlignment="1">
      <alignment horizontal="left" wrapText="1"/>
    </xf>
    <xf numFmtId="0" fontId="2" fillId="4" borderId="21"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0" fillId="0" borderId="0" xfId="0" applyAlignment="1" applyProtection="1">
      <alignment horizontal="left" vertical="top" wrapText="1" indent="2"/>
      <protection hidden="1"/>
    </xf>
    <xf numFmtId="0" fontId="3" fillId="0" borderId="0" xfId="0" applyFont="1" applyAlignment="1" applyProtection="1">
      <alignment horizontal="center" vertical="center"/>
      <protection hidden="1"/>
    </xf>
    <xf numFmtId="0" fontId="0" fillId="0" borderId="0" xfId="0" applyAlignment="1" applyProtection="1">
      <alignment horizontal="justify" vertical="top" wrapText="1"/>
      <protection hidden="1"/>
    </xf>
    <xf numFmtId="0" fontId="0" fillId="0" borderId="0" xfId="0" applyAlignment="1" applyProtection="1">
      <alignment horizontal="left" vertical="top" wrapText="1"/>
      <protection hidden="1"/>
    </xf>
    <xf numFmtId="0" fontId="0" fillId="0" borderId="0" xfId="0" applyAlignment="1" applyProtection="1">
      <alignment horizontal="left" wrapText="1" indent="2"/>
      <protection hidden="1"/>
    </xf>
    <xf numFmtId="0" fontId="6" fillId="21" borderId="71" xfId="0" applyFont="1" applyFill="1" applyBorder="1" applyAlignment="1" applyProtection="1">
      <alignment horizontal="center" vertical="center"/>
      <protection hidden="1"/>
    </xf>
    <xf numFmtId="0" fontId="6" fillId="21" borderId="78" xfId="0" applyFont="1" applyFill="1" applyBorder="1" applyAlignment="1" applyProtection="1">
      <alignment horizontal="center" vertical="center"/>
      <protection hidden="1"/>
    </xf>
    <xf numFmtId="0" fontId="6" fillId="21" borderId="76" xfId="0" applyFont="1" applyFill="1" applyBorder="1" applyAlignment="1" applyProtection="1">
      <alignment horizontal="center" vertical="center"/>
      <protection hidden="1"/>
    </xf>
    <xf numFmtId="0" fontId="6" fillId="21" borderId="77" xfId="0" applyFont="1" applyFill="1" applyBorder="1" applyAlignment="1" applyProtection="1">
      <alignment horizontal="center" vertical="center"/>
      <protection hidden="1"/>
    </xf>
    <xf numFmtId="0" fontId="6" fillId="21" borderId="74" xfId="0" applyFont="1" applyFill="1" applyBorder="1" applyAlignment="1" applyProtection="1">
      <alignment horizontal="center" vertical="center"/>
      <protection hidden="1"/>
    </xf>
    <xf numFmtId="0" fontId="6" fillId="21" borderId="75" xfId="0" applyFont="1" applyFill="1" applyBorder="1" applyAlignment="1" applyProtection="1">
      <alignment horizontal="center" vertical="center"/>
      <protection hidden="1"/>
    </xf>
    <xf numFmtId="0" fontId="7" fillId="0" borderId="67" xfId="0" applyFont="1" applyBorder="1" applyAlignment="1" applyProtection="1">
      <alignment horizontal="center" vertical="center" wrapText="1"/>
      <protection hidden="1"/>
    </xf>
    <xf numFmtId="16" fontId="7" fillId="0" borderId="67" xfId="0" applyNumberFormat="1" applyFont="1" applyBorder="1" applyAlignment="1" applyProtection="1">
      <alignment horizontal="center" vertical="center"/>
      <protection hidden="1"/>
    </xf>
    <xf numFmtId="0" fontId="24" fillId="0" borderId="74" xfId="0" applyFont="1" applyBorder="1" applyAlignment="1" applyProtection="1">
      <alignment horizontal="center" vertical="center" wrapText="1"/>
      <protection hidden="1"/>
    </xf>
    <xf numFmtId="0" fontId="24" fillId="0" borderId="75" xfId="0" applyFont="1" applyBorder="1" applyAlignment="1" applyProtection="1">
      <alignment horizontal="center" vertical="center" wrapText="1"/>
      <protection hidden="1"/>
    </xf>
    <xf numFmtId="0" fontId="27" fillId="21" borderId="67" xfId="0" applyFont="1" applyFill="1" applyBorder="1" applyAlignment="1" applyProtection="1">
      <alignment horizontal="left" vertical="center" wrapText="1"/>
      <protection hidden="1"/>
    </xf>
    <xf numFmtId="0" fontId="22" fillId="0" borderId="66" xfId="7" applyBorder="1" applyAlignment="1" applyProtection="1">
      <alignment horizontal="left" vertical="center"/>
      <protection hidden="1"/>
    </xf>
    <xf numFmtId="0" fontId="22" fillId="0" borderId="65" xfId="7" applyBorder="1" applyAlignment="1" applyProtection="1">
      <alignment horizontal="left" vertical="center"/>
      <protection hidden="1"/>
    </xf>
    <xf numFmtId="0" fontId="22" fillId="0" borderId="69" xfId="7" applyBorder="1" applyAlignment="1" applyProtection="1">
      <alignment horizontal="left" vertical="center"/>
      <protection hidden="1"/>
    </xf>
    <xf numFmtId="0" fontId="0" fillId="0" borderId="76" xfId="0" applyBorder="1" applyAlignment="1" applyProtection="1">
      <alignment horizontal="left" vertical="center" wrapText="1"/>
      <protection hidden="1"/>
    </xf>
    <xf numFmtId="0" fontId="0" fillId="0" borderId="73" xfId="0" applyBorder="1" applyAlignment="1" applyProtection="1">
      <alignment horizontal="left" vertical="center" wrapText="1"/>
      <protection hidden="1"/>
    </xf>
    <xf numFmtId="0" fontId="0" fillId="0" borderId="77" xfId="0" applyBorder="1" applyAlignment="1" applyProtection="1">
      <alignment horizontal="left" vertical="center" wrapText="1"/>
      <protection hidden="1"/>
    </xf>
    <xf numFmtId="0" fontId="0" fillId="0" borderId="74" xfId="0" applyBorder="1" applyAlignment="1" applyProtection="1">
      <alignment horizontal="left" vertical="center" wrapText="1"/>
      <protection hidden="1"/>
    </xf>
    <xf numFmtId="0" fontId="0" fillId="0" borderId="68" xfId="0" applyBorder="1" applyAlignment="1" applyProtection="1">
      <alignment horizontal="left" vertical="center" wrapText="1"/>
      <protection hidden="1"/>
    </xf>
    <xf numFmtId="0" fontId="0" fillId="0" borderId="75" xfId="0" applyBorder="1" applyAlignment="1" applyProtection="1">
      <alignment horizontal="left" vertical="center" wrapText="1"/>
      <protection hidden="1"/>
    </xf>
    <xf numFmtId="0" fontId="6" fillId="21" borderId="67" xfId="0" applyFont="1" applyFill="1" applyBorder="1" applyAlignment="1" applyProtection="1">
      <alignment horizontal="center" vertical="center" wrapText="1"/>
      <protection hidden="1"/>
    </xf>
    <xf numFmtId="0" fontId="6" fillId="21" borderId="67" xfId="0" applyFont="1" applyFill="1" applyBorder="1" applyAlignment="1" applyProtection="1">
      <alignment horizontal="center" vertical="center"/>
      <protection hidden="1"/>
    </xf>
    <xf numFmtId="0" fontId="29" fillId="0" borderId="0" xfId="0" applyFont="1" applyAlignment="1" applyProtection="1">
      <alignment horizontal="left" vertical="top" wrapText="1"/>
      <protection hidden="1"/>
    </xf>
    <xf numFmtId="0" fontId="7" fillId="0" borderId="67" xfId="0" applyFont="1" applyBorder="1" applyAlignment="1" applyProtection="1">
      <alignment horizontal="center" vertical="center"/>
      <protection hidden="1"/>
    </xf>
    <xf numFmtId="0" fontId="23" fillId="0" borderId="0" xfId="0" applyFont="1" applyAlignment="1" applyProtection="1">
      <alignment horizontal="left" vertical="top" wrapText="1" indent="1"/>
      <protection hidden="1"/>
    </xf>
    <xf numFmtId="0" fontId="29" fillId="0" borderId="0" xfId="0" applyFont="1" applyAlignment="1" applyProtection="1">
      <alignment horizontal="justify" vertical="top" wrapText="1"/>
      <protection hidden="1"/>
    </xf>
    <xf numFmtId="0" fontId="6" fillId="2" borderId="67" xfId="0" applyFont="1" applyFill="1" applyBorder="1" applyAlignment="1">
      <alignment horizontal="center" vertical="center"/>
    </xf>
    <xf numFmtId="0" fontId="14" fillId="5" borderId="70" xfId="0" applyFont="1" applyFill="1" applyBorder="1" applyAlignment="1">
      <alignment horizontal="center"/>
    </xf>
    <xf numFmtId="0" fontId="14" fillId="5" borderId="0" xfId="0" applyFont="1" applyFill="1" applyAlignment="1">
      <alignment horizontal="center"/>
    </xf>
    <xf numFmtId="0" fontId="14" fillId="10" borderId="54" xfId="0" applyFont="1" applyFill="1" applyBorder="1" applyAlignment="1">
      <alignment horizontal="center" vertical="center"/>
    </xf>
    <xf numFmtId="0" fontId="14" fillId="10" borderId="51" xfId="0" applyFont="1" applyFill="1" applyBorder="1" applyAlignment="1">
      <alignment horizontal="center" vertical="center"/>
    </xf>
    <xf numFmtId="0" fontId="14" fillId="10" borderId="52" xfId="0" applyFont="1" applyFill="1" applyBorder="1" applyAlignment="1">
      <alignment horizontal="center" vertical="center"/>
    </xf>
    <xf numFmtId="0" fontId="14" fillId="10" borderId="55" xfId="0" applyFont="1" applyFill="1" applyBorder="1" applyAlignment="1">
      <alignment horizontal="center" vertical="center"/>
    </xf>
    <xf numFmtId="0" fontId="14" fillId="10" borderId="0" xfId="0" applyFont="1" applyFill="1" applyAlignment="1">
      <alignment horizontal="center" vertical="center"/>
    </xf>
    <xf numFmtId="0" fontId="14" fillId="10" borderId="53" xfId="0" applyFont="1" applyFill="1" applyBorder="1" applyAlignment="1">
      <alignment horizontal="center" vertical="center"/>
    </xf>
    <xf numFmtId="0" fontId="14" fillId="10" borderId="56" xfId="0" applyFont="1" applyFill="1" applyBorder="1" applyAlignment="1">
      <alignment horizontal="center" vertical="center"/>
    </xf>
    <xf numFmtId="0" fontId="14" fillId="10" borderId="57" xfId="0" applyFont="1" applyFill="1" applyBorder="1" applyAlignment="1">
      <alignment horizontal="center" vertical="center"/>
    </xf>
    <xf numFmtId="0" fontId="14" fillId="10" borderId="58" xfId="0" applyFont="1" applyFill="1" applyBorder="1" applyAlignment="1">
      <alignment horizontal="center" vertical="center"/>
    </xf>
    <xf numFmtId="0" fontId="6" fillId="5" borderId="67" xfId="0" applyFont="1" applyFill="1" applyBorder="1" applyAlignment="1">
      <alignment horizontal="center"/>
    </xf>
    <xf numFmtId="0" fontId="14" fillId="5" borderId="67" xfId="0" applyFont="1" applyFill="1" applyBorder="1" applyAlignment="1">
      <alignment horizontal="center"/>
    </xf>
    <xf numFmtId="0" fontId="3" fillId="2" borderId="67" xfId="0" applyFont="1" applyFill="1" applyBorder="1" applyAlignment="1">
      <alignment horizontal="center" vertical="center"/>
    </xf>
    <xf numFmtId="0" fontId="3" fillId="2" borderId="71" xfId="0" applyFont="1" applyFill="1" applyBorder="1" applyAlignment="1">
      <alignment horizontal="center" vertical="center"/>
    </xf>
    <xf numFmtId="0" fontId="3" fillId="0" borderId="67" xfId="0" applyFont="1" applyBorder="1" applyAlignment="1">
      <alignment horizontal="center" vertical="center"/>
    </xf>
    <xf numFmtId="0" fontId="16" fillId="2" borderId="67" xfId="0" applyFont="1" applyFill="1" applyBorder="1" applyAlignment="1">
      <alignment horizontal="center" vertical="center"/>
    </xf>
    <xf numFmtId="0" fontId="14" fillId="5" borderId="10" xfId="0" applyFont="1" applyFill="1" applyBorder="1" applyAlignment="1">
      <alignment horizontal="center"/>
    </xf>
    <xf numFmtId="0" fontId="3" fillId="2" borderId="66"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3" fillId="2" borderId="69" xfId="0" applyFont="1" applyFill="1" applyBorder="1" applyAlignment="1">
      <alignment horizontal="left" vertical="center" wrapText="1"/>
    </xf>
    <xf numFmtId="0" fontId="14" fillId="2" borderId="66" xfId="0" applyFont="1" applyFill="1" applyBorder="1" applyAlignment="1">
      <alignment horizontal="left" wrapText="1"/>
    </xf>
    <xf numFmtId="0" fontId="14" fillId="2" borderId="65" xfId="0" applyFont="1" applyFill="1" applyBorder="1" applyAlignment="1">
      <alignment horizontal="left" wrapText="1"/>
    </xf>
    <xf numFmtId="0" fontId="14" fillId="2" borderId="69" xfId="0" applyFont="1" applyFill="1" applyBorder="1" applyAlignment="1">
      <alignment horizontal="left" wrapText="1"/>
    </xf>
    <xf numFmtId="0" fontId="16" fillId="0" borderId="67" xfId="0" applyFont="1" applyBorder="1" applyAlignment="1">
      <alignment horizontal="center" vertical="center"/>
    </xf>
    <xf numFmtId="0" fontId="3" fillId="12" borderId="66" xfId="0" applyFont="1" applyFill="1" applyBorder="1" applyAlignment="1">
      <alignment horizontal="left" vertical="center" wrapText="1"/>
    </xf>
    <xf numFmtId="0" fontId="3" fillId="12" borderId="65" xfId="0" applyFont="1" applyFill="1" applyBorder="1" applyAlignment="1">
      <alignment horizontal="left" vertical="center" wrapText="1"/>
    </xf>
    <xf numFmtId="0" fontId="3" fillId="12" borderId="69" xfId="0" applyFont="1" applyFill="1" applyBorder="1" applyAlignment="1">
      <alignment horizontal="left" vertical="center" wrapText="1"/>
    </xf>
    <xf numFmtId="0" fontId="3" fillId="12" borderId="66" xfId="0" applyFont="1" applyFill="1" applyBorder="1" applyAlignment="1">
      <alignment horizontal="left" wrapText="1"/>
    </xf>
    <xf numFmtId="0" fontId="3" fillId="12" borderId="65" xfId="0" applyFont="1" applyFill="1" applyBorder="1" applyAlignment="1">
      <alignment horizontal="left" wrapText="1"/>
    </xf>
    <xf numFmtId="0" fontId="3" fillId="12" borderId="69" xfId="0" applyFont="1" applyFill="1" applyBorder="1" applyAlignment="1">
      <alignment horizontal="left" wrapText="1"/>
    </xf>
    <xf numFmtId="0" fontId="3" fillId="2" borderId="0" xfId="0" applyFont="1" applyFill="1" applyAlignment="1">
      <alignment horizontal="center"/>
    </xf>
    <xf numFmtId="0" fontId="3" fillId="2" borderId="0" xfId="0" applyFont="1" applyFill="1" applyAlignment="1">
      <alignment horizontal="center" vertical="center"/>
    </xf>
    <xf numFmtId="0" fontId="0" fillId="2" borderId="0" xfId="0" applyFill="1" applyAlignment="1">
      <alignment horizontal="center"/>
    </xf>
    <xf numFmtId="165" fontId="3" fillId="2" borderId="0" xfId="1" applyFont="1" applyFill="1" applyAlignment="1" applyProtection="1">
      <alignment horizontal="right"/>
    </xf>
    <xf numFmtId="165" fontId="6" fillId="2" borderId="0" xfId="1" applyFont="1" applyFill="1" applyBorder="1" applyAlignment="1" applyProtection="1">
      <alignment horizontal="center" vertical="center"/>
    </xf>
    <xf numFmtId="168" fontId="3" fillId="3" borderId="68" xfId="1" applyNumberFormat="1" applyFont="1" applyFill="1" applyBorder="1" applyAlignment="1" applyProtection="1">
      <alignment horizontal="center"/>
      <protection locked="0"/>
    </xf>
    <xf numFmtId="0" fontId="2" fillId="11" borderId="67" xfId="0" applyFont="1" applyFill="1" applyBorder="1" applyAlignment="1">
      <alignment horizontal="center" vertical="center"/>
    </xf>
    <xf numFmtId="165" fontId="13" fillId="3" borderId="68" xfId="1" applyFont="1" applyFill="1" applyBorder="1" applyAlignment="1" applyProtection="1">
      <alignment horizontal="center" vertical="center"/>
      <protection locked="0"/>
    </xf>
    <xf numFmtId="168" fontId="6" fillId="19" borderId="68" xfId="1" applyNumberFormat="1" applyFont="1" applyFill="1" applyBorder="1" applyAlignment="1" applyProtection="1">
      <alignment horizontal="left" shrinkToFit="1"/>
      <protection hidden="1"/>
    </xf>
    <xf numFmtId="168" fontId="6" fillId="19" borderId="65" xfId="1" applyNumberFormat="1" applyFont="1" applyFill="1" applyBorder="1" applyAlignment="1" applyProtection="1">
      <alignment horizontal="left" shrinkToFit="1"/>
      <protection hidden="1"/>
    </xf>
    <xf numFmtId="165" fontId="2" fillId="11" borderId="67" xfId="1" applyFont="1" applyFill="1" applyBorder="1" applyAlignment="1" applyProtection="1">
      <alignment horizontal="center" vertical="center"/>
    </xf>
    <xf numFmtId="165" fontId="2" fillId="11" borderId="67" xfId="1" applyFont="1" applyFill="1" applyBorder="1" applyAlignment="1" applyProtection="1">
      <alignment horizontal="center" vertical="center" wrapText="1"/>
    </xf>
    <xf numFmtId="166" fontId="0" fillId="2" borderId="0" xfId="1" applyNumberFormat="1" applyFont="1" applyFill="1" applyBorder="1" applyAlignment="1" applyProtection="1">
      <alignment horizontal="center" vertical="center"/>
    </xf>
    <xf numFmtId="0" fontId="6" fillId="2" borderId="0" xfId="5" applyFont="1" applyFill="1" applyAlignment="1">
      <alignment horizontal="right" vertical="top" wrapText="1"/>
    </xf>
    <xf numFmtId="0" fontId="6" fillId="7" borderId="0" xfId="5" applyFont="1" applyFill="1" applyAlignment="1" applyProtection="1">
      <alignment horizontal="center" vertical="top" wrapText="1"/>
      <protection hidden="1"/>
    </xf>
    <xf numFmtId="0" fontId="6" fillId="7" borderId="68" xfId="5" applyFont="1" applyFill="1" applyBorder="1" applyAlignment="1" applyProtection="1">
      <alignment horizontal="center" vertical="top" wrapText="1"/>
      <protection hidden="1"/>
    </xf>
  </cellXfs>
  <cellStyles count="8">
    <cellStyle name="Comma" xfId="1" builtinId="3"/>
    <cellStyle name="Comma 2" xfId="3" xr:uid="{00000000-0005-0000-0000-000001000000}"/>
    <cellStyle name="Currency" xfId="6" builtinId="4"/>
    <cellStyle name="Hyperlink" xfId="7" builtinId="8"/>
    <cellStyle name="Normal" xfId="0" builtinId="0"/>
    <cellStyle name="Normal 2" xfId="4" xr:uid="{00000000-0005-0000-0000-000005000000}"/>
    <cellStyle name="Normal 6" xfId="2" xr:uid="{00000000-0005-0000-0000-000006000000}"/>
    <cellStyle name="Normal_Pre_Need_STATForms" xfId="5" xr:uid="{00000000-0005-0000-0000-000007000000}"/>
  </cellStyles>
  <dxfs count="210">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2" defaultPivotStyle="PivotStyleLight16">
    <tableStyle name="Invisible" pivot="0" table="0" count="0" xr9:uid="{ABDDA791-0C64-4560-8743-EFEA46579C6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1643063</xdr:colOff>
      <xdr:row>8</xdr:row>
      <xdr:rowOff>23813</xdr:rowOff>
    </xdr:from>
    <xdr:to>
      <xdr:col>14</xdr:col>
      <xdr:colOff>2</xdr:colOff>
      <xdr:row>30</xdr:row>
      <xdr:rowOff>59530</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2762251" y="1583532"/>
          <a:ext cx="7203282" cy="4226717"/>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lang="en-US" sz="8800"/>
            <a:t>FOR</a:t>
          </a:r>
          <a:r>
            <a:rPr lang="en-US" sz="8800" baseline="0"/>
            <a:t> BSP USE ONLY</a:t>
          </a:r>
          <a:endParaRPr lang="en-US" sz="88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8</xdr:col>
      <xdr:colOff>333374</xdr:colOff>
      <xdr:row>1</xdr:row>
      <xdr:rowOff>74435</xdr:rowOff>
    </xdr:from>
    <xdr:to>
      <xdr:col>10</xdr:col>
      <xdr:colOff>552449</xdr:colOff>
      <xdr:row>6</xdr:row>
      <xdr:rowOff>141111</xdr:rowOff>
    </xdr:to>
    <xdr:sp macro="" textlink="">
      <xdr:nvSpPr>
        <xdr:cNvPr id="5" name="Text Box 2">
          <a:extLst>
            <a:ext uri="{FF2B5EF4-FFF2-40B4-BE49-F238E27FC236}">
              <a16:creationId xmlns:a16="http://schemas.microsoft.com/office/drawing/2014/main" id="{3AFDCC8B-C3FA-46C3-AA96-D0C29157D7F7}"/>
            </a:ext>
          </a:extLst>
        </xdr:cNvPr>
        <xdr:cNvSpPr txBox="1"/>
      </xdr:nvSpPr>
      <xdr:spPr>
        <a:xfrm>
          <a:off x="6715124" y="264935"/>
          <a:ext cx="1743075" cy="1019176"/>
        </a:xfrm>
        <a:prstGeom prst="rect">
          <a:avLst/>
        </a:prstGeom>
        <a:noFill/>
        <a:ln w="6350">
          <a:solidFill>
            <a:schemeClr val="tx1"/>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n-US" sz="900" b="0" i="0">
              <a:effectLst/>
              <a:latin typeface="+mn-lt"/>
              <a:ea typeface="+mn-ea"/>
              <a:cs typeface="+mn-cs"/>
            </a:rPr>
            <a:t>IMPORTANT</a:t>
          </a:r>
          <a:r>
            <a:rPr lang="en-US" sz="900" b="0" i="0" baseline="0">
              <a:effectLst/>
              <a:latin typeface="+mn-lt"/>
              <a:ea typeface="+mn-ea"/>
              <a:cs typeface="+mn-cs"/>
            </a:rPr>
            <a:t> NOTE:</a:t>
          </a:r>
          <a:endParaRPr lang="en-US" sz="900" b="0" i="0">
            <a:effectLst/>
            <a:latin typeface="+mn-lt"/>
            <a:ea typeface="+mn-ea"/>
            <a:cs typeface="+mn-cs"/>
          </a:endParaRPr>
        </a:p>
        <a:p>
          <a:pPr algn="just"/>
          <a:r>
            <a:rPr lang="en-US" sz="900" b="0" i="0">
              <a:effectLst/>
              <a:latin typeface="+mn-lt"/>
              <a:ea typeface="+mn-ea"/>
              <a:cs typeface="+mn-cs"/>
            </a:rPr>
            <a:t>This survey was reviewed and cleared under the Statistical Survey Review and Clearance System with clearance number BSP-2515-02 and expiration date </a:t>
          </a:r>
          <a:br>
            <a:rPr lang="en-US" sz="900" b="0" i="0">
              <a:effectLst/>
              <a:latin typeface="+mn-lt"/>
              <a:ea typeface="+mn-ea"/>
              <a:cs typeface="+mn-cs"/>
            </a:rPr>
          </a:br>
          <a:r>
            <a:rPr lang="en-US" sz="900" b="0" i="0">
              <a:effectLst/>
              <a:latin typeface="+mn-lt"/>
              <a:ea typeface="+mn-ea"/>
              <a:cs typeface="+mn-cs"/>
            </a:rPr>
            <a:t>30 June 2026.</a:t>
          </a:r>
          <a:endParaRPr lang="en-PH" sz="900" b="0" i="0">
            <a:effectLst/>
            <a:latin typeface="+mn-lt"/>
            <a:ea typeface="Calibri" panose="020F0502020204030204" pitchFamily="34" charset="0"/>
            <a:cs typeface="Times New Roman" panose="02020603050405020304" pitchFamily="18" charset="0"/>
          </a:endParaRPr>
        </a:p>
      </xdr:txBody>
    </xdr:sp>
    <xdr:clientData/>
  </xdr:twoCellAnchor>
  <xdr:twoCellAnchor>
    <xdr:from>
      <xdr:col>8</xdr:col>
      <xdr:colOff>396017</xdr:colOff>
      <xdr:row>0</xdr:row>
      <xdr:rowOff>38100</xdr:rowOff>
    </xdr:from>
    <xdr:to>
      <xdr:col>10</xdr:col>
      <xdr:colOff>361950</xdr:colOff>
      <xdr:row>1</xdr:row>
      <xdr:rowOff>73378</xdr:rowOff>
    </xdr:to>
    <xdr:sp macro="" textlink="">
      <xdr:nvSpPr>
        <xdr:cNvPr id="6" name="Text Box 4">
          <a:extLst>
            <a:ext uri="{FF2B5EF4-FFF2-40B4-BE49-F238E27FC236}">
              <a16:creationId xmlns:a16="http://schemas.microsoft.com/office/drawing/2014/main" id="{027C8426-1CCA-4B07-9A0E-097775AC725F}"/>
            </a:ext>
          </a:extLst>
        </xdr:cNvPr>
        <xdr:cNvSpPr txBox="1"/>
      </xdr:nvSpPr>
      <xdr:spPr>
        <a:xfrm>
          <a:off x="6777767" y="38100"/>
          <a:ext cx="1489933" cy="225778"/>
        </a:xfrm>
        <a:prstGeom prst="rect">
          <a:avLst/>
        </a:prstGeom>
        <a:solidFill>
          <a:schemeClr val="lt1"/>
        </a:solidFill>
        <a:ln w="6350">
          <a:no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r"/>
          <a:r>
            <a:rPr lang="en-US" sz="1000" b="0">
              <a:effectLst/>
              <a:latin typeface="+mn-lt"/>
              <a:ea typeface="Calibri" panose="020F0502020204030204" pitchFamily="34" charset="0"/>
              <a:cs typeface="Times New Roman" panose="02020603050405020304" pitchFamily="18" charset="0"/>
            </a:rPr>
            <a:t>BSP-OFCS SST Form</a:t>
          </a:r>
          <a:r>
            <a:rPr lang="en-US" sz="1000" b="0" baseline="0">
              <a:effectLst/>
              <a:latin typeface="+mn-lt"/>
              <a:ea typeface="Calibri" panose="020F0502020204030204" pitchFamily="34" charset="0"/>
              <a:cs typeface="Times New Roman" panose="02020603050405020304" pitchFamily="18" charset="0"/>
            </a:rPr>
            <a:t> 2</a:t>
          </a:r>
        </a:p>
      </xdr:txBody>
    </xdr:sp>
    <xdr:clientData/>
  </xdr:twoCellAnchor>
  <xdr:twoCellAnchor editAs="oneCell">
    <xdr:from>
      <xdr:col>3</xdr:col>
      <xdr:colOff>1047748</xdr:colOff>
      <xdr:row>3</xdr:row>
      <xdr:rowOff>28575</xdr:rowOff>
    </xdr:from>
    <xdr:to>
      <xdr:col>7</xdr:col>
      <xdr:colOff>923923</xdr:colOff>
      <xdr:row>6</xdr:row>
      <xdr:rowOff>107354</xdr:rowOff>
    </xdr:to>
    <xdr:pic>
      <xdr:nvPicPr>
        <xdr:cNvPr id="2" name="Picture 1">
          <a:extLst>
            <a:ext uri="{FF2B5EF4-FFF2-40B4-BE49-F238E27FC236}">
              <a16:creationId xmlns:a16="http://schemas.microsoft.com/office/drawing/2014/main" id="{AE72B16D-BBEE-4B1E-85BE-C8835744B83C}"/>
            </a:ext>
          </a:extLst>
        </xdr:cNvPr>
        <xdr:cNvPicPr>
          <a:picLocks noChangeAspect="1"/>
        </xdr:cNvPicPr>
      </xdr:nvPicPr>
      <xdr:blipFill rotWithShape="1">
        <a:blip xmlns:r="http://schemas.openxmlformats.org/officeDocument/2006/relationships" r:embed="rId1"/>
        <a:srcRect r="820"/>
        <a:stretch/>
      </xdr:blipFill>
      <xdr:spPr>
        <a:xfrm>
          <a:off x="1895473" y="600075"/>
          <a:ext cx="4486275" cy="650279"/>
        </a:xfrm>
        <a:prstGeom prst="rect">
          <a:avLst/>
        </a:prstGeom>
      </xdr:spPr>
    </xdr:pic>
    <xdr:clientData/>
  </xdr:twoCellAnchor>
  <xdr:twoCellAnchor editAs="oneCell">
    <xdr:from>
      <xdr:col>3</xdr:col>
      <xdr:colOff>619125</xdr:colOff>
      <xdr:row>6</xdr:row>
      <xdr:rowOff>183556</xdr:rowOff>
    </xdr:from>
    <xdr:to>
      <xdr:col>8</xdr:col>
      <xdr:colOff>657224</xdr:colOff>
      <xdr:row>10</xdr:row>
      <xdr:rowOff>58488</xdr:rowOff>
    </xdr:to>
    <xdr:pic>
      <xdr:nvPicPr>
        <xdr:cNvPr id="3" name="Picture 2">
          <a:extLst>
            <a:ext uri="{FF2B5EF4-FFF2-40B4-BE49-F238E27FC236}">
              <a16:creationId xmlns:a16="http://schemas.microsoft.com/office/drawing/2014/main" id="{27C1099E-DDD5-4E9F-A32A-F87E0FBC6CFA}"/>
            </a:ext>
          </a:extLst>
        </xdr:cNvPr>
        <xdr:cNvPicPr>
          <a:picLocks noChangeAspect="1"/>
        </xdr:cNvPicPr>
      </xdr:nvPicPr>
      <xdr:blipFill>
        <a:blip xmlns:r="http://schemas.openxmlformats.org/officeDocument/2006/relationships" r:embed="rId2"/>
        <a:stretch>
          <a:fillRect/>
        </a:stretch>
      </xdr:blipFill>
      <xdr:spPr>
        <a:xfrm>
          <a:off x="1466850" y="1326556"/>
          <a:ext cx="5572124" cy="2559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44824</xdr:colOff>
      <xdr:row>1</xdr:row>
      <xdr:rowOff>33617</xdr:rowOff>
    </xdr:from>
    <xdr:to>
      <xdr:col>11</xdr:col>
      <xdr:colOff>4027767</xdr:colOff>
      <xdr:row>3</xdr:row>
      <xdr:rowOff>160618</xdr:rowOff>
    </xdr:to>
    <xdr:sp macro="" textlink="">
      <xdr:nvSpPr>
        <xdr:cNvPr id="4" name="Text Box 4">
          <a:extLst>
            <a:ext uri="{FF2B5EF4-FFF2-40B4-BE49-F238E27FC236}">
              <a16:creationId xmlns:a16="http://schemas.microsoft.com/office/drawing/2014/main" id="{18F505D8-A3BE-4148-BD22-4DB8244378A7}"/>
            </a:ext>
          </a:extLst>
        </xdr:cNvPr>
        <xdr:cNvSpPr txBox="1"/>
      </xdr:nvSpPr>
      <xdr:spPr>
        <a:xfrm>
          <a:off x="13402236" y="224117"/>
          <a:ext cx="1860016" cy="50482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en-US" sz="1000" b="0">
              <a:effectLst/>
              <a:latin typeface="+mn-lt"/>
              <a:ea typeface="Calibri" panose="020F0502020204030204" pitchFamily="34" charset="0"/>
              <a:cs typeface="Times New Roman" panose="02020603050405020304" pitchFamily="18" charset="0"/>
            </a:rPr>
            <a:t>All information gathered herein</a:t>
          </a:r>
          <a:r>
            <a:rPr lang="en-US" sz="1000" b="0" baseline="0">
              <a:effectLst/>
              <a:latin typeface="+mn-lt"/>
              <a:ea typeface="Calibri" panose="020F0502020204030204" pitchFamily="34" charset="0"/>
              <a:cs typeface="Times New Roman" panose="02020603050405020304" pitchFamily="18" charset="0"/>
            </a:rPr>
            <a:t> shall be treated strictly confidential and shall be used for statistical purposes only.</a:t>
          </a:r>
          <a:endParaRPr lang="en-PH" sz="1000" b="0">
            <a:effectLst/>
            <a:latin typeface="+mn-lt"/>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168087</xdr:rowOff>
    </xdr:from>
    <xdr:to>
      <xdr:col>10</xdr:col>
      <xdr:colOff>1445559</xdr:colOff>
      <xdr:row>5</xdr:row>
      <xdr:rowOff>160295</xdr:rowOff>
    </xdr:to>
    <xdr:pic>
      <xdr:nvPicPr>
        <xdr:cNvPr id="3" name="Picture 2">
          <a:extLst>
            <a:ext uri="{FF2B5EF4-FFF2-40B4-BE49-F238E27FC236}">
              <a16:creationId xmlns:a16="http://schemas.microsoft.com/office/drawing/2014/main" id="{B19AA9F2-677F-8D8F-3A59-B854D0CD5199}"/>
            </a:ext>
          </a:extLst>
        </xdr:cNvPr>
        <xdr:cNvPicPr>
          <a:picLocks noChangeAspect="1"/>
        </xdr:cNvPicPr>
      </xdr:nvPicPr>
      <xdr:blipFill>
        <a:blip xmlns:r="http://schemas.openxmlformats.org/officeDocument/2006/relationships" r:embed="rId1"/>
        <a:stretch>
          <a:fillRect/>
        </a:stretch>
      </xdr:blipFill>
      <xdr:spPr>
        <a:xfrm>
          <a:off x="0" y="168087"/>
          <a:ext cx="13222941" cy="9510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21981</xdr:colOff>
      <xdr:row>0</xdr:row>
      <xdr:rowOff>95250</xdr:rowOff>
    </xdr:from>
    <xdr:to>
      <xdr:col>7</xdr:col>
      <xdr:colOff>2931</xdr:colOff>
      <xdr:row>4</xdr:row>
      <xdr:rowOff>140433</xdr:rowOff>
    </xdr:to>
    <xdr:sp macro="" textlink="">
      <xdr:nvSpPr>
        <xdr:cNvPr id="11" name="Text Box 4">
          <a:extLst>
            <a:ext uri="{FF2B5EF4-FFF2-40B4-BE49-F238E27FC236}">
              <a16:creationId xmlns:a16="http://schemas.microsoft.com/office/drawing/2014/main" id="{C1FF6B09-84C7-4C2A-9633-DE6BC365AFEB}"/>
            </a:ext>
          </a:extLst>
        </xdr:cNvPr>
        <xdr:cNvSpPr txBox="1"/>
      </xdr:nvSpPr>
      <xdr:spPr>
        <a:xfrm>
          <a:off x="10814539" y="95250"/>
          <a:ext cx="2162175" cy="7778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en-US" sz="1000" b="0">
              <a:effectLst/>
              <a:latin typeface="+mn-lt"/>
              <a:ea typeface="Calibri" panose="020F0502020204030204" pitchFamily="34" charset="0"/>
              <a:cs typeface="Times New Roman" panose="02020603050405020304" pitchFamily="18" charset="0"/>
            </a:rPr>
            <a:t>All information gathered herein</a:t>
          </a:r>
          <a:r>
            <a:rPr lang="en-US" sz="1000" b="0" baseline="0">
              <a:effectLst/>
              <a:latin typeface="+mn-lt"/>
              <a:ea typeface="Calibri" panose="020F0502020204030204" pitchFamily="34" charset="0"/>
              <a:cs typeface="Times New Roman" panose="02020603050405020304" pitchFamily="18" charset="0"/>
            </a:rPr>
            <a:t> shall be treated strictly confidential and shall be used for statistical purposes only.</a:t>
          </a:r>
          <a:endParaRPr lang="en-PH" sz="1000" b="0">
            <a:effectLst/>
            <a:latin typeface="+mn-lt"/>
            <a:ea typeface="Calibri" panose="020F0502020204030204" pitchFamily="34" charset="0"/>
            <a:cs typeface="Times New Roman" panose="02020603050405020304" pitchFamily="18" charset="0"/>
          </a:endParaRPr>
        </a:p>
      </xdr:txBody>
    </xdr:sp>
    <xdr:clientData/>
  </xdr:twoCellAnchor>
  <xdr:twoCellAnchor editAs="oneCell">
    <xdr:from>
      <xdr:col>1</xdr:col>
      <xdr:colOff>100854</xdr:colOff>
      <xdr:row>0</xdr:row>
      <xdr:rowOff>67236</xdr:rowOff>
    </xdr:from>
    <xdr:to>
      <xdr:col>5</xdr:col>
      <xdr:colOff>2372745</xdr:colOff>
      <xdr:row>5</xdr:row>
      <xdr:rowOff>65794</xdr:rowOff>
    </xdr:to>
    <xdr:pic>
      <xdr:nvPicPr>
        <xdr:cNvPr id="4" name="Picture 3">
          <a:extLst>
            <a:ext uri="{FF2B5EF4-FFF2-40B4-BE49-F238E27FC236}">
              <a16:creationId xmlns:a16="http://schemas.microsoft.com/office/drawing/2014/main" id="{BB0B15D8-4B19-1BD6-10EE-4A625B380439}"/>
            </a:ext>
          </a:extLst>
        </xdr:cNvPr>
        <xdr:cNvPicPr>
          <a:picLocks noChangeAspect="1"/>
        </xdr:cNvPicPr>
      </xdr:nvPicPr>
      <xdr:blipFill>
        <a:blip xmlns:r="http://schemas.openxmlformats.org/officeDocument/2006/relationships" r:embed="rId1"/>
        <a:stretch>
          <a:fillRect/>
        </a:stretch>
      </xdr:blipFill>
      <xdr:spPr>
        <a:xfrm>
          <a:off x="627530" y="67236"/>
          <a:ext cx="9089924" cy="9510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ofcs@bsp.gov.ph" TargetMode="External"/><Relationship Id="rId1" Type="http://schemas.openxmlformats.org/officeDocument/2006/relationships/hyperlink" Target="mailto:ofcs@bsp.gov.ph"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70"/>
  <sheetViews>
    <sheetView topLeftCell="D1" workbookViewId="0"/>
  </sheetViews>
  <sheetFormatPr defaultColWidth="9.109375" defaultRowHeight="14.4" x14ac:dyDescent="0.3"/>
  <cols>
    <col min="1" max="2" width="9.109375" style="23" hidden="1" customWidth="1"/>
    <col min="3" max="3" width="16.77734375" style="23" hidden="1" customWidth="1"/>
    <col min="4" max="4" width="2.109375" style="22" customWidth="1"/>
    <col min="5" max="5" width="2.21875" style="23" customWidth="1"/>
    <col min="6" max="6" width="2.109375" style="23" customWidth="1"/>
    <col min="7" max="7" width="3" style="23" customWidth="1"/>
    <col min="8" max="8" width="2.44140625" style="23" customWidth="1"/>
    <col min="9" max="10" width="2.21875" style="23" customWidth="1"/>
    <col min="11" max="11" width="61.44140625" style="23" customWidth="1"/>
    <col min="12" max="15" width="23.77734375" style="23" customWidth="1"/>
    <col min="16" max="16" width="9.109375" style="23" customWidth="1"/>
    <col min="17" max="16384" width="9.109375" style="23"/>
  </cols>
  <sheetData>
    <row r="1" spans="1:25" x14ac:dyDescent="0.3">
      <c r="A1"/>
      <c r="B1"/>
      <c r="C1"/>
      <c r="D1" s="29" t="s">
        <v>1235</v>
      </c>
      <c r="P1" s="157" t="s">
        <v>470</v>
      </c>
    </row>
    <row r="2" spans="1:25" x14ac:dyDescent="0.3">
      <c r="A2"/>
      <c r="B2"/>
      <c r="C2"/>
      <c r="D2" s="36" t="s">
        <v>1312</v>
      </c>
      <c r="P2" s="157" t="s">
        <v>903</v>
      </c>
    </row>
    <row r="3" spans="1:25" x14ac:dyDescent="0.3">
      <c r="A3"/>
      <c r="B3"/>
      <c r="C3"/>
      <c r="D3" s="36"/>
      <c r="P3" s="157" t="s">
        <v>1333</v>
      </c>
    </row>
    <row r="4" spans="1:25" x14ac:dyDescent="0.3">
      <c r="A4"/>
      <c r="B4"/>
      <c r="C4"/>
      <c r="L4" s="470" t="s">
        <v>1327</v>
      </c>
      <c r="M4" s="471"/>
      <c r="N4" s="471"/>
      <c r="O4" s="471"/>
      <c r="P4" s="157" t="s">
        <v>1334</v>
      </c>
    </row>
    <row r="5" spans="1:25" s="22" customFormat="1" ht="15" customHeight="1" x14ac:dyDescent="0.3">
      <c r="A5" s="37" t="s">
        <v>0</v>
      </c>
      <c r="B5" s="37" t="s">
        <v>1262</v>
      </c>
      <c r="C5" s="37" t="s">
        <v>1</v>
      </c>
      <c r="D5" s="476" t="s">
        <v>2</v>
      </c>
      <c r="E5" s="476"/>
      <c r="F5" s="476"/>
      <c r="G5" s="476"/>
      <c r="H5" s="476"/>
      <c r="I5" s="476"/>
      <c r="J5" s="476"/>
      <c r="K5" s="476"/>
      <c r="L5" s="473" t="s">
        <v>3</v>
      </c>
      <c r="M5" s="476" t="s">
        <v>1234</v>
      </c>
      <c r="N5" s="476" t="s">
        <v>1343</v>
      </c>
      <c r="O5" s="473" t="s">
        <v>1014</v>
      </c>
    </row>
    <row r="6" spans="1:25" ht="15" thickBot="1" x14ac:dyDescent="0.35">
      <c r="A6"/>
      <c r="B6"/>
      <c r="C6"/>
      <c r="D6" s="477"/>
      <c r="E6" s="477"/>
      <c r="F6" s="477"/>
      <c r="G6" s="477"/>
      <c r="H6" s="477"/>
      <c r="I6" s="477"/>
      <c r="J6" s="477"/>
      <c r="K6" s="477"/>
      <c r="L6" s="474"/>
      <c r="M6" s="474"/>
      <c r="N6" s="474"/>
      <c r="O6" s="474"/>
    </row>
    <row r="7" spans="1:25" ht="15" thickBot="1" x14ac:dyDescent="0.35">
      <c r="A7"/>
      <c r="B7"/>
      <c r="C7"/>
      <c r="D7" s="468" t="s">
        <v>4</v>
      </c>
      <c r="E7" s="469"/>
      <c r="F7" s="469"/>
      <c r="G7" s="469"/>
      <c r="H7" s="469"/>
      <c r="I7" s="469"/>
      <c r="J7" s="469"/>
      <c r="K7" s="469"/>
      <c r="L7" s="159"/>
      <c r="M7" s="159"/>
      <c r="N7" s="159"/>
      <c r="O7" s="160"/>
    </row>
    <row r="8" spans="1:25" ht="15" thickBot="1" x14ac:dyDescent="0.35">
      <c r="A8"/>
      <c r="B8"/>
      <c r="C8" t="s">
        <v>5</v>
      </c>
      <c r="D8" s="188" t="s">
        <v>6</v>
      </c>
      <c r="E8" s="190"/>
      <c r="F8" s="190"/>
      <c r="G8" s="190"/>
      <c r="H8" s="190"/>
      <c r="I8" s="190"/>
      <c r="J8" s="190"/>
      <c r="K8" s="190"/>
      <c r="L8" s="182">
        <f>SUM(L9,L11,L17)</f>
        <v>0</v>
      </c>
      <c r="M8" s="182">
        <f>SUM(M9,M11,M17)</f>
        <v>0</v>
      </c>
      <c r="N8" s="182">
        <f>SUM(N9,N11,N17)</f>
        <v>0</v>
      </c>
      <c r="O8" s="183">
        <f t="shared" ref="O8:O71" si="0">SUM(L8,N8)</f>
        <v>0</v>
      </c>
    </row>
    <row r="9" spans="1:25" x14ac:dyDescent="0.3">
      <c r="A9"/>
      <c r="B9"/>
      <c r="C9" t="s">
        <v>7</v>
      </c>
      <c r="D9" s="49" t="s">
        <v>8</v>
      </c>
      <c r="E9" s="84" t="s">
        <v>9</v>
      </c>
      <c r="F9" s="85"/>
      <c r="G9" s="85"/>
      <c r="H9" s="85"/>
      <c r="I9" s="85"/>
      <c r="J9" s="85"/>
      <c r="K9" s="85"/>
      <c r="L9" s="186">
        <f>L10</f>
        <v>0</v>
      </c>
      <c r="M9" s="186">
        <f>M10</f>
        <v>0</v>
      </c>
      <c r="N9" s="186">
        <f>N10</f>
        <v>0</v>
      </c>
      <c r="O9" s="187">
        <f t="shared" si="0"/>
        <v>0</v>
      </c>
      <c r="P9" s="113"/>
      <c r="Q9" s="113"/>
      <c r="R9" s="113"/>
    </row>
    <row r="10" spans="1:25" x14ac:dyDescent="0.3">
      <c r="A10" s="26" t="s">
        <v>216</v>
      </c>
      <c r="B10" s="5"/>
      <c r="C10" t="s">
        <v>10</v>
      </c>
      <c r="D10" s="38"/>
      <c r="E10" s="39">
        <v>1</v>
      </c>
      <c r="F10" s="40" t="s">
        <v>11</v>
      </c>
      <c r="G10" s="40"/>
      <c r="H10" s="40"/>
      <c r="I10" s="40"/>
      <c r="J10" s="40"/>
      <c r="K10" s="40"/>
      <c r="L10" s="171">
        <f>IFERROR(VLOOKUP(A10,IC_PR_BS,7,0),"")</f>
        <v>0</v>
      </c>
      <c r="M10" s="171">
        <f>IFERROR(VLOOKUP(A10,IC_PR_BS,8,0),"")</f>
        <v>0</v>
      </c>
      <c r="N10" s="171">
        <f>IFERROR(VLOOKUP(A10,IC_PR_BS,9,0),"")</f>
        <v>0</v>
      </c>
      <c r="O10" s="170">
        <f t="shared" si="0"/>
        <v>0</v>
      </c>
      <c r="P10" s="113"/>
      <c r="Q10" s="113"/>
      <c r="R10" s="113"/>
      <c r="S10" s="388"/>
      <c r="T10" s="388"/>
      <c r="U10" s="388"/>
      <c r="W10" s="388"/>
      <c r="X10" s="388"/>
      <c r="Y10" s="388"/>
    </row>
    <row r="11" spans="1:25" x14ac:dyDescent="0.3">
      <c r="A11"/>
      <c r="B11"/>
      <c r="C11" t="s">
        <v>13</v>
      </c>
      <c r="D11" s="38" t="s">
        <v>14</v>
      </c>
      <c r="E11" s="39" t="s">
        <v>15</v>
      </c>
      <c r="F11" s="40"/>
      <c r="G11" s="40"/>
      <c r="H11" s="40"/>
      <c r="I11" s="40"/>
      <c r="J11" s="40"/>
      <c r="K11" s="40"/>
      <c r="L11" s="169">
        <f>L12</f>
        <v>0</v>
      </c>
      <c r="M11" s="169">
        <f>M12</f>
        <v>0</v>
      </c>
      <c r="N11" s="169">
        <f>N12</f>
        <v>0</v>
      </c>
      <c r="O11" s="170">
        <f t="shared" si="0"/>
        <v>0</v>
      </c>
      <c r="P11" s="113"/>
      <c r="Q11" s="113"/>
      <c r="R11" s="113"/>
      <c r="S11" s="388"/>
      <c r="T11" s="388"/>
      <c r="U11" s="388"/>
      <c r="W11" s="388"/>
      <c r="X11" s="388"/>
      <c r="Y11" s="388"/>
    </row>
    <row r="12" spans="1:25" x14ac:dyDescent="0.3">
      <c r="A12"/>
      <c r="B12"/>
      <c r="C12" t="s">
        <v>16</v>
      </c>
      <c r="D12" s="38"/>
      <c r="E12" s="39">
        <v>1</v>
      </c>
      <c r="F12" s="39" t="s">
        <v>1176</v>
      </c>
      <c r="G12" s="40"/>
      <c r="H12" s="40"/>
      <c r="I12" s="40"/>
      <c r="J12" s="40"/>
      <c r="K12" s="40"/>
      <c r="L12" s="169">
        <f>SUM(L13:L16)</f>
        <v>0</v>
      </c>
      <c r="M12" s="169">
        <f>SUM(M13:M16)</f>
        <v>0</v>
      </c>
      <c r="N12" s="169">
        <f>SUM(N13:N16)</f>
        <v>0</v>
      </c>
      <c r="O12" s="170">
        <f t="shared" si="0"/>
        <v>0</v>
      </c>
      <c r="P12" s="113"/>
      <c r="Q12" s="113"/>
      <c r="R12" s="113"/>
      <c r="S12" s="388"/>
      <c r="T12" s="388"/>
      <c r="U12" s="388"/>
      <c r="W12" s="388"/>
      <c r="X12" s="388"/>
      <c r="Y12" s="388"/>
    </row>
    <row r="13" spans="1:25" x14ac:dyDescent="0.3">
      <c r="A13"/>
      <c r="B13"/>
      <c r="C13" t="s">
        <v>18</v>
      </c>
      <c r="D13" s="38"/>
      <c r="E13" s="40"/>
      <c r="F13" s="40"/>
      <c r="G13" s="40" t="s">
        <v>19</v>
      </c>
      <c r="H13" s="40"/>
      <c r="I13" s="40"/>
      <c r="J13" s="40"/>
      <c r="K13" s="40"/>
      <c r="L13" s="171" t="str">
        <f>IFERROR(VLOOKUP(A13,IC_PR_BS,7,0),"")</f>
        <v/>
      </c>
      <c r="M13" s="171" t="str">
        <f>IFERROR(VLOOKUP(A13,IC_PR_BS,8,0),"")</f>
        <v/>
      </c>
      <c r="N13" s="171" t="str">
        <f>IFERROR(VLOOKUP(A13,IC_PR_BS,9,0),"")</f>
        <v/>
      </c>
      <c r="O13" s="170">
        <f t="shared" si="0"/>
        <v>0</v>
      </c>
      <c r="P13" s="113"/>
      <c r="Q13" s="113"/>
      <c r="R13" s="113"/>
      <c r="S13" s="388"/>
      <c r="T13" s="388"/>
      <c r="U13" s="388"/>
      <c r="W13" s="388"/>
      <c r="X13" s="388"/>
      <c r="Y13" s="388"/>
    </row>
    <row r="14" spans="1:25" x14ac:dyDescent="0.3">
      <c r="A14" s="26" t="s">
        <v>20</v>
      </c>
      <c r="B14" s="5"/>
      <c r="C14" t="s">
        <v>21</v>
      </c>
      <c r="D14" s="38"/>
      <c r="E14" s="40"/>
      <c r="F14" s="40"/>
      <c r="G14" s="40" t="s">
        <v>22</v>
      </c>
      <c r="H14" s="40"/>
      <c r="I14" s="40"/>
      <c r="J14" s="40"/>
      <c r="K14" s="40"/>
      <c r="L14" s="171">
        <f>IFERROR(VLOOKUP(A14,IC_PR_BS,7,0),"")</f>
        <v>0</v>
      </c>
      <c r="M14" s="171">
        <f>IFERROR(VLOOKUP(A14,IC_PR_BS,8,0),"")</f>
        <v>0</v>
      </c>
      <c r="N14" s="171">
        <f>IFERROR(VLOOKUP(A14,IC_PR_BS,9,0),"")</f>
        <v>0</v>
      </c>
      <c r="O14" s="170">
        <f t="shared" si="0"/>
        <v>0</v>
      </c>
      <c r="P14" s="113"/>
      <c r="Q14" s="113"/>
      <c r="R14" s="113"/>
      <c r="S14" s="388"/>
      <c r="T14" s="388"/>
      <c r="U14" s="388"/>
      <c r="W14" s="388"/>
      <c r="X14" s="388"/>
      <c r="Y14" s="388"/>
    </row>
    <row r="15" spans="1:25" x14ac:dyDescent="0.3">
      <c r="A15" s="26"/>
      <c r="B15" s="5"/>
      <c r="C15"/>
      <c r="D15" s="38"/>
      <c r="E15" s="40"/>
      <c r="F15" s="40"/>
      <c r="G15" s="40" t="s">
        <v>30</v>
      </c>
      <c r="H15" s="40"/>
      <c r="I15" s="40"/>
      <c r="J15" s="40"/>
      <c r="K15" s="40"/>
      <c r="L15" s="171" t="str">
        <f>IFERROR(VLOOKUP(A15,IC_PR_BS,7,0),"")</f>
        <v/>
      </c>
      <c r="M15" s="171" t="str">
        <f>IFERROR(VLOOKUP(A15,IC_PR_BS,8,0),"")</f>
        <v/>
      </c>
      <c r="N15" s="171" t="str">
        <f>IFERROR(VLOOKUP(A15,IC_PR_BS,9,0),"")</f>
        <v/>
      </c>
      <c r="O15" s="170">
        <f t="shared" si="0"/>
        <v>0</v>
      </c>
      <c r="P15" s="113"/>
      <c r="Q15" s="113"/>
      <c r="R15" s="113"/>
      <c r="S15" s="388"/>
      <c r="T15" s="388"/>
      <c r="U15" s="388"/>
      <c r="W15" s="388"/>
      <c r="X15" s="388"/>
      <c r="Y15" s="388"/>
    </row>
    <row r="16" spans="1:25" x14ac:dyDescent="0.3">
      <c r="A16" s="26" t="s">
        <v>23</v>
      </c>
      <c r="B16" s="5"/>
      <c r="C16" t="s">
        <v>24</v>
      </c>
      <c r="D16" s="38"/>
      <c r="E16" s="40"/>
      <c r="F16" s="40"/>
      <c r="G16" s="40" t="s">
        <v>25</v>
      </c>
      <c r="H16" s="40"/>
      <c r="I16" s="40"/>
      <c r="J16" s="40"/>
      <c r="K16" s="40"/>
      <c r="L16" s="171">
        <f>IFERROR(VLOOKUP(A16,IC_PR_BS,7,0),"")</f>
        <v>0</v>
      </c>
      <c r="M16" s="171">
        <f>IFERROR(VLOOKUP(A16,IC_PR_BS,8,0),"")</f>
        <v>0</v>
      </c>
      <c r="N16" s="171">
        <f>IFERROR(VLOOKUP(A16,IC_PR_BS,9,0),"")</f>
        <v>0</v>
      </c>
      <c r="O16" s="170">
        <f t="shared" si="0"/>
        <v>0</v>
      </c>
      <c r="P16" s="113"/>
      <c r="Q16" s="113"/>
      <c r="R16" s="113"/>
      <c r="S16" s="388"/>
      <c r="T16" s="388"/>
      <c r="U16" s="388"/>
      <c r="W16" s="388"/>
      <c r="X16" s="388"/>
      <c r="Y16" s="388"/>
    </row>
    <row r="17" spans="1:25" x14ac:dyDescent="0.3">
      <c r="A17"/>
      <c r="B17"/>
      <c r="C17" t="s">
        <v>32</v>
      </c>
      <c r="D17" s="38" t="s">
        <v>33</v>
      </c>
      <c r="E17" s="39" t="s">
        <v>34</v>
      </c>
      <c r="F17" s="40"/>
      <c r="G17" s="40"/>
      <c r="H17" s="40"/>
      <c r="I17" s="40"/>
      <c r="J17" s="40"/>
      <c r="K17" s="40"/>
      <c r="L17" s="169">
        <f>SUM(L20,L24,L28,L32,L36,L41,L46,L50,L54,L58,L62,L65)</f>
        <v>0</v>
      </c>
      <c r="M17" s="169">
        <f>SUM(M20,M24,M28,M32,M36,M41,M46,M50,M54,M58,M62,M65)</f>
        <v>0</v>
      </c>
      <c r="N17" s="169">
        <f>SUM(N20,N24,N28,N32,N36,N41,N46,N50,N54,N58,N62,N65)</f>
        <v>0</v>
      </c>
      <c r="O17" s="170">
        <f t="shared" si="0"/>
        <v>0</v>
      </c>
      <c r="P17" s="113"/>
      <c r="Q17" s="113"/>
      <c r="R17" s="113"/>
      <c r="S17" s="388"/>
      <c r="T17" s="388"/>
      <c r="U17" s="388"/>
      <c r="W17" s="388"/>
      <c r="X17" s="388"/>
      <c r="Y17" s="388"/>
    </row>
    <row r="18" spans="1:25" x14ac:dyDescent="0.3">
      <c r="A18"/>
      <c r="B18"/>
      <c r="C18"/>
      <c r="D18" s="41"/>
      <c r="E18" s="42"/>
      <c r="F18" s="43"/>
      <c r="G18" s="44" t="s">
        <v>1177</v>
      </c>
      <c r="H18" s="43"/>
      <c r="I18" s="43"/>
      <c r="J18" s="43"/>
      <c r="K18" s="43"/>
      <c r="L18" s="169">
        <f>SUM(L20,L28,L36,L46,L54,L62)</f>
        <v>0</v>
      </c>
      <c r="M18" s="169">
        <f>SUM(M20,M28,M36,M46,M54,M62)</f>
        <v>0</v>
      </c>
      <c r="N18" s="169">
        <f>SUM(N20,N28,N36,N46,N54,N62)</f>
        <v>0</v>
      </c>
      <c r="O18" s="170">
        <f t="shared" si="0"/>
        <v>0</v>
      </c>
      <c r="P18" s="113"/>
      <c r="Q18" s="113"/>
      <c r="R18" s="113"/>
      <c r="S18" s="388"/>
      <c r="T18" s="388"/>
      <c r="U18" s="388"/>
      <c r="W18" s="388"/>
      <c r="X18" s="388"/>
      <c r="Y18" s="388"/>
    </row>
    <row r="19" spans="1:25" x14ac:dyDescent="0.3">
      <c r="A19"/>
      <c r="B19"/>
      <c r="C19" t="s">
        <v>1038</v>
      </c>
      <c r="D19" s="41"/>
      <c r="E19" s="42"/>
      <c r="F19" s="43"/>
      <c r="G19" s="44" t="s">
        <v>1157</v>
      </c>
      <c r="H19" s="43"/>
      <c r="I19" s="43"/>
      <c r="J19" s="43"/>
      <c r="K19" s="43"/>
      <c r="L19" s="169">
        <f>SUM(L24,L32,L41,L50,L58,L65)</f>
        <v>0</v>
      </c>
      <c r="M19" s="169">
        <f>SUM(M24,M32,M41,M50,M58,M65)</f>
        <v>0</v>
      </c>
      <c r="N19" s="169">
        <f>SUM(N24,N32,N41,N50,N58,N65)</f>
        <v>0</v>
      </c>
      <c r="O19" s="170">
        <f t="shared" si="0"/>
        <v>0</v>
      </c>
      <c r="P19" s="113"/>
      <c r="Q19" s="113"/>
      <c r="R19" s="113"/>
      <c r="S19" s="388"/>
      <c r="T19" s="388"/>
      <c r="U19" s="388"/>
      <c r="W19" s="388"/>
      <c r="X19" s="388"/>
      <c r="Y19" s="388"/>
    </row>
    <row r="20" spans="1:25" x14ac:dyDescent="0.3">
      <c r="A20"/>
      <c r="B20"/>
      <c r="C20" t="s">
        <v>35</v>
      </c>
      <c r="D20" s="38"/>
      <c r="E20" s="39">
        <v>1</v>
      </c>
      <c r="F20" s="39" t="s">
        <v>36</v>
      </c>
      <c r="G20" s="40"/>
      <c r="H20" s="40"/>
      <c r="I20" s="40"/>
      <c r="J20" s="40"/>
      <c r="K20" s="40"/>
      <c r="L20" s="169">
        <f>SUM(L21:L23)</f>
        <v>0</v>
      </c>
      <c r="M20" s="169">
        <f>SUM(M21:M23)</f>
        <v>0</v>
      </c>
      <c r="N20" s="169">
        <f>SUM(N21:N23)</f>
        <v>0</v>
      </c>
      <c r="O20" s="170">
        <f t="shared" si="0"/>
        <v>0</v>
      </c>
      <c r="P20" s="113"/>
      <c r="Q20" s="113"/>
      <c r="R20" s="113"/>
      <c r="S20" s="388"/>
      <c r="T20" s="388"/>
      <c r="U20" s="388"/>
      <c r="W20" s="388"/>
      <c r="X20" s="388"/>
      <c r="Y20" s="388"/>
    </row>
    <row r="21" spans="1:25" x14ac:dyDescent="0.3">
      <c r="A21" s="26" t="s">
        <v>37</v>
      </c>
      <c r="B21" s="5"/>
      <c r="C21" t="s">
        <v>38</v>
      </c>
      <c r="D21" s="38"/>
      <c r="E21" s="40"/>
      <c r="F21" s="39"/>
      <c r="G21" s="40" t="s">
        <v>22</v>
      </c>
      <c r="H21" s="40"/>
      <c r="I21" s="40"/>
      <c r="J21" s="40"/>
      <c r="K21" s="40"/>
      <c r="L21" s="171">
        <f>IFERROR(VLOOKUP(A21,IC_PR_BS,7,0),"")</f>
        <v>0</v>
      </c>
      <c r="M21" s="171">
        <f>IFERROR(VLOOKUP(A21,IC_PR_BS,8,0),"")</f>
        <v>0</v>
      </c>
      <c r="N21" s="171">
        <f>IFERROR(VLOOKUP(A21,IC_PR_BS,9,0),"")</f>
        <v>0</v>
      </c>
      <c r="O21" s="170">
        <f t="shared" si="0"/>
        <v>0</v>
      </c>
      <c r="P21" s="113"/>
      <c r="Q21" s="113"/>
      <c r="R21" s="113"/>
      <c r="S21" s="388"/>
      <c r="T21" s="388"/>
      <c r="U21" s="388"/>
      <c r="W21" s="388"/>
      <c r="X21" s="388"/>
      <c r="Y21" s="388"/>
    </row>
    <row r="22" spans="1:25" x14ac:dyDescent="0.3">
      <c r="A22" s="26"/>
      <c r="B22" s="5"/>
      <c r="C22"/>
      <c r="D22" s="38"/>
      <c r="E22" s="40"/>
      <c r="F22" s="39"/>
      <c r="G22" s="40" t="s">
        <v>30</v>
      </c>
      <c r="H22" s="40"/>
      <c r="I22" s="40"/>
      <c r="J22" s="40"/>
      <c r="K22" s="40"/>
      <c r="L22" s="171" t="str">
        <f>IFERROR(VLOOKUP(A22,IC_PR_BS,7,0),"")</f>
        <v/>
      </c>
      <c r="M22" s="171" t="str">
        <f>IFERROR(VLOOKUP(A22,IC_PR_BS,8,0),"")</f>
        <v/>
      </c>
      <c r="N22" s="171" t="str">
        <f>IFERROR(VLOOKUP(A22,IC_PR_BS,9,0),"")</f>
        <v/>
      </c>
      <c r="O22" s="170">
        <f t="shared" si="0"/>
        <v>0</v>
      </c>
      <c r="P22" s="113"/>
      <c r="Q22" s="113"/>
      <c r="R22" s="113"/>
      <c r="S22" s="388"/>
      <c r="T22" s="388"/>
      <c r="U22" s="388"/>
      <c r="W22" s="388"/>
      <c r="X22" s="388"/>
      <c r="Y22" s="388"/>
    </row>
    <row r="23" spans="1:25" x14ac:dyDescent="0.3">
      <c r="A23" s="26" t="s">
        <v>39</v>
      </c>
      <c r="B23" s="5"/>
      <c r="C23" t="s">
        <v>40</v>
      </c>
      <c r="D23" s="38"/>
      <c r="E23" s="40"/>
      <c r="F23" s="39"/>
      <c r="G23" s="40" t="s">
        <v>25</v>
      </c>
      <c r="H23" s="40"/>
      <c r="I23" s="40"/>
      <c r="J23" s="40"/>
      <c r="K23" s="40"/>
      <c r="L23" s="171">
        <f>IFERROR(VLOOKUP(A23,IC_PR_BS,7,0),"")</f>
        <v>0</v>
      </c>
      <c r="M23" s="171">
        <f>IFERROR(VLOOKUP(A23,IC_PR_BS,8,0),"")</f>
        <v>0</v>
      </c>
      <c r="N23" s="171">
        <f>IFERROR(VLOOKUP(A23,IC_PR_BS,9,0),"")</f>
        <v>0</v>
      </c>
      <c r="O23" s="170">
        <f t="shared" si="0"/>
        <v>0</v>
      </c>
      <c r="P23" s="113"/>
      <c r="Q23" s="113"/>
      <c r="R23" s="113"/>
      <c r="S23" s="388"/>
      <c r="T23" s="388"/>
      <c r="U23" s="388"/>
      <c r="W23" s="388"/>
      <c r="X23" s="388"/>
      <c r="Y23" s="388"/>
    </row>
    <row r="24" spans="1:25" x14ac:dyDescent="0.3">
      <c r="A24" s="21"/>
      <c r="B24"/>
      <c r="C24"/>
      <c r="D24" s="45"/>
      <c r="E24" s="46"/>
      <c r="F24" s="47"/>
      <c r="G24" s="46"/>
      <c r="H24" s="47" t="s">
        <v>970</v>
      </c>
      <c r="I24" s="46"/>
      <c r="J24" s="46"/>
      <c r="K24" s="46"/>
      <c r="L24" s="169">
        <f>SUM(L25:L27)</f>
        <v>0</v>
      </c>
      <c r="M24" s="169">
        <f>SUM(M25:M27)</f>
        <v>0</v>
      </c>
      <c r="N24" s="169">
        <f>SUM(N25:N27)</f>
        <v>0</v>
      </c>
      <c r="O24" s="170">
        <f t="shared" si="0"/>
        <v>0</v>
      </c>
      <c r="P24" s="113"/>
      <c r="Q24" s="113"/>
      <c r="R24" s="113"/>
      <c r="S24" s="388"/>
      <c r="T24" s="388"/>
      <c r="U24" s="388"/>
      <c r="W24" s="388"/>
      <c r="X24" s="388"/>
      <c r="Y24" s="388"/>
    </row>
    <row r="25" spans="1:25" x14ac:dyDescent="0.3">
      <c r="A25" s="26" t="s">
        <v>37</v>
      </c>
      <c r="B25" s="5"/>
      <c r="C25"/>
      <c r="D25" s="45"/>
      <c r="E25" s="46"/>
      <c r="F25" s="47"/>
      <c r="G25" s="46"/>
      <c r="H25" s="46"/>
      <c r="I25" s="46" t="s">
        <v>22</v>
      </c>
      <c r="J25" s="46"/>
      <c r="K25" s="46"/>
      <c r="L25" s="171">
        <f>IFERROR(VLOOKUP(A25,IC_PR_BS,12,0),"")</f>
        <v>0</v>
      </c>
      <c r="M25" s="171">
        <f>IFERROR(VLOOKUP(A25,IC_PR_BS,13,0),"")</f>
        <v>0</v>
      </c>
      <c r="N25" s="171">
        <f>IFERROR(VLOOKUP(A25,IC_PR_BS,14,0),"")</f>
        <v>0</v>
      </c>
      <c r="O25" s="170">
        <f t="shared" si="0"/>
        <v>0</v>
      </c>
      <c r="P25" s="113"/>
      <c r="Q25" s="113"/>
      <c r="R25" s="113"/>
      <c r="S25" s="388"/>
      <c r="T25" s="388"/>
      <c r="U25" s="388"/>
      <c r="W25" s="388"/>
      <c r="X25" s="388"/>
      <c r="Y25" s="388"/>
    </row>
    <row r="26" spans="1:25" x14ac:dyDescent="0.3">
      <c r="A26" s="26"/>
      <c r="B26" s="5"/>
      <c r="C26"/>
      <c r="D26" s="45"/>
      <c r="E26" s="46"/>
      <c r="F26" s="47"/>
      <c r="G26" s="46"/>
      <c r="H26" s="46"/>
      <c r="I26" s="46" t="s">
        <v>30</v>
      </c>
      <c r="J26" s="46"/>
      <c r="K26" s="46"/>
      <c r="L26" s="171" t="str">
        <f>IFERROR(VLOOKUP(A26,IC_PR_BS,12,0),"")</f>
        <v/>
      </c>
      <c r="M26" s="171" t="str">
        <f>IFERROR(VLOOKUP(A26,IC_PR_BS,13,0),"")</f>
        <v/>
      </c>
      <c r="N26" s="171" t="str">
        <f>IFERROR(VLOOKUP(A26,IC_PR_BS,14,0),"")</f>
        <v/>
      </c>
      <c r="O26" s="170">
        <f t="shared" si="0"/>
        <v>0</v>
      </c>
      <c r="P26" s="113"/>
      <c r="Q26" s="113"/>
      <c r="R26" s="113"/>
      <c r="S26" s="388"/>
      <c r="T26" s="388"/>
      <c r="U26" s="388"/>
      <c r="W26" s="388"/>
      <c r="X26" s="388"/>
      <c r="Y26" s="388"/>
    </row>
    <row r="27" spans="1:25" x14ac:dyDescent="0.3">
      <c r="A27" s="26" t="s">
        <v>39</v>
      </c>
      <c r="B27" s="5"/>
      <c r="C27"/>
      <c r="D27" s="45"/>
      <c r="E27" s="46"/>
      <c r="F27" s="47"/>
      <c r="G27" s="46"/>
      <c r="H27" s="46"/>
      <c r="I27" s="46" t="s">
        <v>25</v>
      </c>
      <c r="J27" s="46"/>
      <c r="K27" s="46"/>
      <c r="L27" s="171">
        <f>IFERROR(VLOOKUP(A27,IC_PR_BS,12,0),"")</f>
        <v>0</v>
      </c>
      <c r="M27" s="171">
        <f>IFERROR(VLOOKUP(A27,IC_PR_BS,13,0),"")</f>
        <v>0</v>
      </c>
      <c r="N27" s="171">
        <f>IFERROR(VLOOKUP(A27,IC_PR_BS,14,0),"")</f>
        <v>0</v>
      </c>
      <c r="O27" s="170">
        <f t="shared" si="0"/>
        <v>0</v>
      </c>
      <c r="P27" s="113"/>
      <c r="Q27" s="113"/>
      <c r="R27" s="113"/>
      <c r="S27" s="388"/>
      <c r="T27" s="388"/>
      <c r="U27" s="388"/>
      <c r="W27" s="388"/>
      <c r="X27" s="388"/>
      <c r="Y27" s="388"/>
    </row>
    <row r="28" spans="1:25" x14ac:dyDescent="0.3">
      <c r="A28"/>
      <c r="B28"/>
      <c r="C28" t="s">
        <v>41</v>
      </c>
      <c r="D28" s="38"/>
      <c r="E28" s="39">
        <v>2</v>
      </c>
      <c r="F28" s="39" t="s">
        <v>42</v>
      </c>
      <c r="G28" s="40"/>
      <c r="H28" s="40"/>
      <c r="I28" s="40"/>
      <c r="J28" s="40"/>
      <c r="K28" s="40"/>
      <c r="L28" s="169">
        <f>SUM(L29:L31)</f>
        <v>0</v>
      </c>
      <c r="M28" s="169">
        <f>SUM(M29:M31)</f>
        <v>0</v>
      </c>
      <c r="N28" s="169">
        <f>SUM(N29:N31)</f>
        <v>0</v>
      </c>
      <c r="O28" s="170">
        <f t="shared" si="0"/>
        <v>0</v>
      </c>
      <c r="P28" s="113"/>
      <c r="Q28" s="113"/>
      <c r="R28" s="113"/>
      <c r="S28" s="388"/>
      <c r="T28" s="388"/>
      <c r="U28" s="388"/>
      <c r="W28" s="388"/>
      <c r="X28" s="388"/>
      <c r="Y28" s="388"/>
    </row>
    <row r="29" spans="1:25" x14ac:dyDescent="0.3">
      <c r="A29" s="26" t="s">
        <v>44</v>
      </c>
      <c r="B29"/>
      <c r="C29" t="s">
        <v>45</v>
      </c>
      <c r="D29" s="38"/>
      <c r="E29" s="40"/>
      <c r="F29" s="40"/>
      <c r="G29" s="40" t="s">
        <v>22</v>
      </c>
      <c r="H29" s="40"/>
      <c r="I29" s="40"/>
      <c r="J29" s="40"/>
      <c r="K29" s="40"/>
      <c r="L29" s="171">
        <f>IFERROR(VLOOKUP(A29,IC_PR_BS,7,0),"")</f>
        <v>0</v>
      </c>
      <c r="M29" s="171">
        <f>IFERROR(VLOOKUP(A29,IC_PR_BS,8,0),"")</f>
        <v>0</v>
      </c>
      <c r="N29" s="171">
        <f>IFERROR(VLOOKUP(A29,IC_PR_BS,9,0),"")</f>
        <v>0</v>
      </c>
      <c r="O29" s="170">
        <f t="shared" si="0"/>
        <v>0</v>
      </c>
      <c r="P29" s="113"/>
      <c r="Q29" s="113"/>
      <c r="R29" s="113"/>
      <c r="S29" s="388"/>
      <c r="T29" s="388"/>
      <c r="U29" s="388"/>
      <c r="W29" s="388"/>
      <c r="X29" s="388"/>
      <c r="Y29" s="388"/>
    </row>
    <row r="30" spans="1:25" x14ac:dyDescent="0.3">
      <c r="A30" s="26"/>
      <c r="B30"/>
      <c r="C30"/>
      <c r="D30" s="38"/>
      <c r="E30" s="40"/>
      <c r="F30" s="40"/>
      <c r="G30" s="40" t="s">
        <v>30</v>
      </c>
      <c r="H30" s="40"/>
      <c r="I30" s="40"/>
      <c r="J30" s="40"/>
      <c r="K30" s="40"/>
      <c r="L30" s="171" t="str">
        <f>IFERROR(VLOOKUP(A30,IC_PR_BS,7,0),"")</f>
        <v/>
      </c>
      <c r="M30" s="171" t="str">
        <f>IFERROR(VLOOKUP(A30,IC_PR_BS,8,0),"")</f>
        <v/>
      </c>
      <c r="N30" s="171" t="str">
        <f>IFERROR(VLOOKUP(A30,IC_PR_BS,9,0),"")</f>
        <v/>
      </c>
      <c r="O30" s="170">
        <f t="shared" si="0"/>
        <v>0</v>
      </c>
      <c r="P30" s="113"/>
      <c r="Q30" s="113"/>
      <c r="R30" s="113"/>
      <c r="S30" s="388"/>
      <c r="T30" s="388"/>
      <c r="U30" s="388"/>
      <c r="W30" s="388"/>
      <c r="X30" s="388"/>
      <c r="Y30" s="388"/>
    </row>
    <row r="31" spans="1:25" x14ac:dyDescent="0.3">
      <c r="A31" s="26" t="s">
        <v>46</v>
      </c>
      <c r="B31"/>
      <c r="C31" t="s">
        <v>47</v>
      </c>
      <c r="D31" s="38"/>
      <c r="E31" s="40"/>
      <c r="F31" s="40"/>
      <c r="G31" s="40" t="s">
        <v>25</v>
      </c>
      <c r="H31" s="40"/>
      <c r="I31" s="40"/>
      <c r="J31" s="40"/>
      <c r="K31" s="40"/>
      <c r="L31" s="171">
        <f>IFERROR(VLOOKUP(A31,IC_PR_BS,7,0),"")</f>
        <v>0</v>
      </c>
      <c r="M31" s="171">
        <f>IFERROR(VLOOKUP(A31,IC_PR_BS,8,0),"")</f>
        <v>0</v>
      </c>
      <c r="N31" s="171">
        <f>IFERROR(VLOOKUP(A31,IC_PR_BS,9,0),"")</f>
        <v>0</v>
      </c>
      <c r="O31" s="170">
        <f t="shared" si="0"/>
        <v>0</v>
      </c>
      <c r="P31" s="113"/>
      <c r="Q31" s="113"/>
      <c r="R31" s="113"/>
      <c r="S31" s="388"/>
      <c r="T31" s="388"/>
      <c r="U31" s="388"/>
      <c r="W31" s="388"/>
      <c r="X31" s="388"/>
      <c r="Y31" s="388"/>
    </row>
    <row r="32" spans="1:25" x14ac:dyDescent="0.3">
      <c r="A32" s="21"/>
      <c r="B32"/>
      <c r="C32"/>
      <c r="D32" s="45"/>
      <c r="E32" s="46"/>
      <c r="F32" s="46"/>
      <c r="G32" s="46"/>
      <c r="H32" s="47" t="s">
        <v>970</v>
      </c>
      <c r="I32" s="46"/>
      <c r="J32" s="46"/>
      <c r="K32" s="46"/>
      <c r="L32" s="169">
        <f>SUM(L33:L35)</f>
        <v>0</v>
      </c>
      <c r="M32" s="169">
        <f>SUM(M33:M35)</f>
        <v>0</v>
      </c>
      <c r="N32" s="169">
        <f>SUM(N33:N35)</f>
        <v>0</v>
      </c>
      <c r="O32" s="170">
        <f t="shared" si="0"/>
        <v>0</v>
      </c>
      <c r="P32" s="113"/>
      <c r="Q32" s="113"/>
      <c r="R32" s="113"/>
      <c r="S32" s="388"/>
      <c r="T32" s="388"/>
      <c r="U32" s="388"/>
      <c r="W32" s="388"/>
      <c r="X32" s="388"/>
      <c r="Y32" s="388"/>
    </row>
    <row r="33" spans="1:25" x14ac:dyDescent="0.3">
      <c r="A33" s="26" t="s">
        <v>44</v>
      </c>
      <c r="B33"/>
      <c r="C33"/>
      <c r="D33" s="45"/>
      <c r="E33" s="46"/>
      <c r="F33" s="46"/>
      <c r="G33" s="46"/>
      <c r="H33" s="46"/>
      <c r="I33" s="46" t="s">
        <v>22</v>
      </c>
      <c r="J33" s="46"/>
      <c r="K33" s="46"/>
      <c r="L33" s="171">
        <f>IFERROR(VLOOKUP(A33,IC_PR_BS,12,0),"")</f>
        <v>0</v>
      </c>
      <c r="M33" s="171">
        <f>IFERROR(VLOOKUP(A33,IC_PR_BS,13,0),"")</f>
        <v>0</v>
      </c>
      <c r="N33" s="171">
        <f>IFERROR(VLOOKUP(A33,IC_PR_BS,14,0),"")</f>
        <v>0</v>
      </c>
      <c r="O33" s="170">
        <f t="shared" si="0"/>
        <v>0</v>
      </c>
      <c r="P33" s="113"/>
      <c r="Q33" s="113"/>
      <c r="R33" s="113"/>
      <c r="S33" s="388"/>
      <c r="T33" s="388"/>
      <c r="U33" s="388"/>
      <c r="W33" s="388"/>
      <c r="X33" s="388"/>
      <c r="Y33" s="388"/>
    </row>
    <row r="34" spans="1:25" x14ac:dyDescent="0.3">
      <c r="A34" s="26"/>
      <c r="B34"/>
      <c r="C34"/>
      <c r="D34" s="45"/>
      <c r="E34" s="46"/>
      <c r="F34" s="46"/>
      <c r="G34" s="46"/>
      <c r="H34" s="46"/>
      <c r="I34" s="46" t="s">
        <v>30</v>
      </c>
      <c r="J34" s="46"/>
      <c r="K34" s="46"/>
      <c r="L34" s="171" t="str">
        <f>IFERROR(VLOOKUP(A34,IC_PR_BS,12,0),"")</f>
        <v/>
      </c>
      <c r="M34" s="171" t="str">
        <f>IFERROR(VLOOKUP(A34,IC_PR_BS,13,0),"")</f>
        <v/>
      </c>
      <c r="N34" s="171" t="str">
        <f>IFERROR(VLOOKUP(A34,IC_PR_BS,14,0),"")</f>
        <v/>
      </c>
      <c r="O34" s="170">
        <f t="shared" si="0"/>
        <v>0</v>
      </c>
      <c r="P34" s="113"/>
      <c r="Q34" s="113"/>
      <c r="R34" s="113"/>
      <c r="S34" s="388"/>
      <c r="T34" s="388"/>
      <c r="U34" s="388"/>
      <c r="W34" s="388"/>
      <c r="X34" s="388"/>
      <c r="Y34" s="388"/>
    </row>
    <row r="35" spans="1:25" x14ac:dyDescent="0.3">
      <c r="A35" s="26" t="s">
        <v>46</v>
      </c>
      <c r="B35"/>
      <c r="C35"/>
      <c r="D35" s="45"/>
      <c r="E35" s="46"/>
      <c r="F35" s="46"/>
      <c r="G35" s="46"/>
      <c r="H35" s="46"/>
      <c r="I35" s="46" t="s">
        <v>25</v>
      </c>
      <c r="J35" s="46"/>
      <c r="K35" s="46"/>
      <c r="L35" s="171">
        <f>IFERROR(VLOOKUP(A35,IC_PR_BS,12,0),"")</f>
        <v>0</v>
      </c>
      <c r="M35" s="171">
        <f>IFERROR(VLOOKUP(A35,IC_PR_BS,13,0),"")</f>
        <v>0</v>
      </c>
      <c r="N35" s="171">
        <f>IFERROR(VLOOKUP(A35,IC_PR_BS,14,0),"")</f>
        <v>0</v>
      </c>
      <c r="O35" s="170">
        <f t="shared" si="0"/>
        <v>0</v>
      </c>
      <c r="P35" s="113"/>
      <c r="Q35" s="113"/>
      <c r="R35" s="113"/>
      <c r="S35" s="388"/>
      <c r="T35" s="388"/>
      <c r="U35" s="388"/>
      <c r="W35" s="388"/>
      <c r="X35" s="388"/>
      <c r="Y35" s="388"/>
    </row>
    <row r="36" spans="1:25" x14ac:dyDescent="0.3">
      <c r="A36"/>
      <c r="B36"/>
      <c r="C36" t="s">
        <v>48</v>
      </c>
      <c r="D36" s="38"/>
      <c r="E36" s="39">
        <v>3</v>
      </c>
      <c r="F36" s="39" t="s">
        <v>49</v>
      </c>
      <c r="G36" s="40"/>
      <c r="H36" s="40"/>
      <c r="I36" s="40"/>
      <c r="J36" s="40"/>
      <c r="K36" s="40"/>
      <c r="L36" s="169">
        <f>SUM(L37:L40)</f>
        <v>0</v>
      </c>
      <c r="M36" s="169">
        <f>SUM(M37:M40)</f>
        <v>0</v>
      </c>
      <c r="N36" s="169">
        <f>SUM(N37:N40)</f>
        <v>0</v>
      </c>
      <c r="O36" s="170">
        <f t="shared" si="0"/>
        <v>0</v>
      </c>
      <c r="P36" s="113"/>
      <c r="Q36" s="113"/>
      <c r="R36" s="113"/>
      <c r="S36" s="388"/>
      <c r="T36" s="388"/>
      <c r="U36" s="388"/>
      <c r="W36" s="388"/>
      <c r="X36" s="388"/>
      <c r="Y36" s="388"/>
    </row>
    <row r="37" spans="1:25" x14ac:dyDescent="0.3">
      <c r="A37"/>
      <c r="B37"/>
      <c r="C37" t="s">
        <v>50</v>
      </c>
      <c r="D37" s="38"/>
      <c r="E37" s="40"/>
      <c r="F37" s="40"/>
      <c r="G37" s="40" t="s">
        <v>19</v>
      </c>
      <c r="H37" s="40"/>
      <c r="I37" s="40"/>
      <c r="J37" s="40"/>
      <c r="K37" s="40"/>
      <c r="L37" s="171" t="str">
        <f>IFERROR(VLOOKUP(A37,IC_PR_BS,7,0),"")</f>
        <v/>
      </c>
      <c r="M37" s="171" t="str">
        <f>IFERROR(VLOOKUP(A37,IC_PR_BS,8,0),"")</f>
        <v/>
      </c>
      <c r="N37" s="171" t="str">
        <f>IFERROR(VLOOKUP(A37,IC_PR_BS,9,0),"")</f>
        <v/>
      </c>
      <c r="O37" s="170">
        <f t="shared" si="0"/>
        <v>0</v>
      </c>
      <c r="P37" s="113"/>
      <c r="Q37" s="113"/>
      <c r="R37" s="113"/>
      <c r="S37" s="388"/>
      <c r="T37" s="388"/>
      <c r="U37" s="388"/>
      <c r="W37" s="388"/>
      <c r="X37" s="388"/>
      <c r="Y37" s="388"/>
    </row>
    <row r="38" spans="1:25" x14ac:dyDescent="0.3">
      <c r="A38"/>
      <c r="B38" s="5"/>
      <c r="C38" t="s">
        <v>51</v>
      </c>
      <c r="D38" s="38"/>
      <c r="E38" s="40"/>
      <c r="F38" s="40"/>
      <c r="G38" s="40" t="s">
        <v>22</v>
      </c>
      <c r="H38" s="40"/>
      <c r="I38" s="40"/>
      <c r="J38" s="40"/>
      <c r="K38" s="40"/>
      <c r="L38" s="171" t="str">
        <f>IFERROR(VLOOKUP(A38,IC_PR_BS,7,0),"")</f>
        <v/>
      </c>
      <c r="M38" s="171" t="str">
        <f>IFERROR(VLOOKUP(A38,IC_PR_BS,8,0),"")</f>
        <v/>
      </c>
      <c r="N38" s="171" t="str">
        <f>IFERROR(VLOOKUP(A38,IC_PR_BS,9,0),"")</f>
        <v/>
      </c>
      <c r="O38" s="170">
        <f t="shared" si="0"/>
        <v>0</v>
      </c>
      <c r="P38" s="113"/>
      <c r="Q38" s="113"/>
      <c r="R38" s="113"/>
      <c r="S38" s="388"/>
      <c r="T38" s="388"/>
      <c r="U38" s="388"/>
      <c r="W38" s="388"/>
      <c r="X38" s="388"/>
      <c r="Y38" s="388"/>
    </row>
    <row r="39" spans="1:25" x14ac:dyDescent="0.3">
      <c r="A39"/>
      <c r="B39" s="5"/>
      <c r="C39" t="s">
        <v>52</v>
      </c>
      <c r="D39" s="38"/>
      <c r="E39" s="40"/>
      <c r="F39" s="40"/>
      <c r="G39" s="40" t="s">
        <v>30</v>
      </c>
      <c r="H39" s="40"/>
      <c r="I39" s="40"/>
      <c r="J39" s="40"/>
      <c r="K39" s="40"/>
      <c r="L39" s="171" t="str">
        <f>IFERROR(VLOOKUP(A39,IC_PR_BS,7,0),"")</f>
        <v/>
      </c>
      <c r="M39" s="171" t="str">
        <f>IFERROR(VLOOKUP(A39,IC_PR_BS,8,0),"")</f>
        <v/>
      </c>
      <c r="N39" s="171" t="str">
        <f>IFERROR(VLOOKUP(A39,IC_PR_BS,9,0),"")</f>
        <v/>
      </c>
      <c r="O39" s="170">
        <f t="shared" si="0"/>
        <v>0</v>
      </c>
      <c r="P39" s="113"/>
      <c r="Q39" s="113"/>
      <c r="R39" s="113"/>
      <c r="S39" s="388"/>
      <c r="T39" s="388"/>
      <c r="U39" s="388"/>
      <c r="W39" s="388"/>
      <c r="X39" s="388"/>
      <c r="Y39" s="388"/>
    </row>
    <row r="40" spans="1:25" x14ac:dyDescent="0.3">
      <c r="A40"/>
      <c r="B40" s="5"/>
      <c r="C40" t="s">
        <v>53</v>
      </c>
      <c r="D40" s="38"/>
      <c r="E40" s="40"/>
      <c r="F40" s="40"/>
      <c r="G40" s="40" t="s">
        <v>25</v>
      </c>
      <c r="H40" s="40"/>
      <c r="I40" s="40"/>
      <c r="J40" s="40"/>
      <c r="K40" s="40"/>
      <c r="L40" s="171" t="str">
        <f>IFERROR(VLOOKUP(A40,IC_PR_BS,7,0),"")</f>
        <v/>
      </c>
      <c r="M40" s="171" t="str">
        <f>IFERROR(VLOOKUP(A40,IC_PR_BS,8,0),"")</f>
        <v/>
      </c>
      <c r="N40" s="171" t="str">
        <f>IFERROR(VLOOKUP(A40,IC_PR_BS,9,0),"")</f>
        <v/>
      </c>
      <c r="O40" s="170">
        <f t="shared" si="0"/>
        <v>0</v>
      </c>
      <c r="P40" s="113"/>
      <c r="Q40" s="113"/>
      <c r="R40" s="113"/>
      <c r="S40" s="388"/>
      <c r="T40" s="388"/>
      <c r="U40" s="388"/>
      <c r="W40" s="388"/>
      <c r="X40" s="388"/>
      <c r="Y40" s="388"/>
    </row>
    <row r="41" spans="1:25" x14ac:dyDescent="0.3">
      <c r="A41"/>
      <c r="B41"/>
      <c r="C41" t="s">
        <v>48</v>
      </c>
      <c r="D41" s="45"/>
      <c r="E41" s="46"/>
      <c r="F41" s="46"/>
      <c r="G41" s="46"/>
      <c r="H41" s="47" t="s">
        <v>970</v>
      </c>
      <c r="I41" s="46"/>
      <c r="J41" s="46"/>
      <c r="K41" s="46"/>
      <c r="L41" s="169">
        <f>SUM(L42:L45)</f>
        <v>0</v>
      </c>
      <c r="M41" s="169">
        <f>SUM(M42:M45)</f>
        <v>0</v>
      </c>
      <c r="N41" s="169">
        <f>SUM(N42:N45)</f>
        <v>0</v>
      </c>
      <c r="O41" s="170">
        <f t="shared" si="0"/>
        <v>0</v>
      </c>
      <c r="P41" s="113"/>
      <c r="Q41" s="113"/>
      <c r="R41" s="113"/>
      <c r="S41" s="388"/>
      <c r="T41" s="388"/>
      <c r="U41" s="388"/>
      <c r="W41" s="388"/>
      <c r="X41" s="388"/>
      <c r="Y41" s="388"/>
    </row>
    <row r="42" spans="1:25" x14ac:dyDescent="0.3">
      <c r="A42"/>
      <c r="B42"/>
      <c r="C42" t="s">
        <v>50</v>
      </c>
      <c r="D42" s="45"/>
      <c r="E42" s="46"/>
      <c r="F42" s="46"/>
      <c r="G42" s="46"/>
      <c r="H42" s="46"/>
      <c r="I42" s="46" t="s">
        <v>19</v>
      </c>
      <c r="J42" s="46"/>
      <c r="K42" s="46"/>
      <c r="L42" s="171" t="str">
        <f>IFERROR(VLOOKUP(A42,IC_PR_BS,12,0),"")</f>
        <v/>
      </c>
      <c r="M42" s="171" t="str">
        <f>IFERROR(VLOOKUP(A42,IC_PR_BS,13,0),"")</f>
        <v/>
      </c>
      <c r="N42" s="171" t="str">
        <f>IFERROR(VLOOKUP(A42,IC_PR_BS,14,0),"")</f>
        <v/>
      </c>
      <c r="O42" s="170">
        <f t="shared" si="0"/>
        <v>0</v>
      </c>
      <c r="P42" s="113"/>
      <c r="Q42" s="113"/>
      <c r="R42" s="113"/>
      <c r="S42" s="388"/>
      <c r="T42" s="388"/>
      <c r="U42" s="388"/>
      <c r="W42" s="388"/>
      <c r="X42" s="388"/>
      <c r="Y42" s="388"/>
    </row>
    <row r="43" spans="1:25" x14ac:dyDescent="0.3">
      <c r="A43"/>
      <c r="B43" s="5"/>
      <c r="C43" t="s">
        <v>51</v>
      </c>
      <c r="D43" s="45"/>
      <c r="E43" s="46"/>
      <c r="F43" s="46"/>
      <c r="G43" s="46"/>
      <c r="H43" s="46"/>
      <c r="I43" s="46" t="s">
        <v>22</v>
      </c>
      <c r="J43" s="46"/>
      <c r="K43" s="46"/>
      <c r="L43" s="171" t="str">
        <f>IFERROR(VLOOKUP(A43,IC_PR_BS,12,0),"")</f>
        <v/>
      </c>
      <c r="M43" s="171" t="str">
        <f>IFERROR(VLOOKUP(A43,IC_PR_BS,13,0),"")</f>
        <v/>
      </c>
      <c r="N43" s="171" t="str">
        <f>IFERROR(VLOOKUP(A43,IC_PR_BS,14,0),"")</f>
        <v/>
      </c>
      <c r="O43" s="170">
        <f t="shared" si="0"/>
        <v>0</v>
      </c>
      <c r="P43" s="113"/>
      <c r="Q43" s="113"/>
      <c r="R43" s="113"/>
      <c r="S43" s="388"/>
      <c r="T43" s="388"/>
      <c r="U43" s="388"/>
      <c r="W43" s="388"/>
      <c r="X43" s="388"/>
      <c r="Y43" s="388"/>
    </row>
    <row r="44" spans="1:25" x14ac:dyDescent="0.3">
      <c r="A44"/>
      <c r="B44" s="5"/>
      <c r="C44" t="s">
        <v>52</v>
      </c>
      <c r="D44" s="45"/>
      <c r="E44" s="46"/>
      <c r="F44" s="46"/>
      <c r="G44" s="46"/>
      <c r="H44" s="46"/>
      <c r="I44" s="46" t="s">
        <v>30</v>
      </c>
      <c r="J44" s="46"/>
      <c r="K44" s="46"/>
      <c r="L44" s="171" t="str">
        <f>IFERROR(VLOOKUP(A44,IC_PR_BS,12,0),"")</f>
        <v/>
      </c>
      <c r="M44" s="171" t="str">
        <f>IFERROR(VLOOKUP(A44,IC_PR_BS,13,0),"")</f>
        <v/>
      </c>
      <c r="N44" s="171" t="str">
        <f>IFERROR(VLOOKUP(A44,IC_PR_BS,14,0),"")</f>
        <v/>
      </c>
      <c r="O44" s="170">
        <f t="shared" si="0"/>
        <v>0</v>
      </c>
      <c r="P44" s="113"/>
      <c r="Q44" s="113"/>
      <c r="R44" s="113"/>
      <c r="S44" s="388"/>
      <c r="T44" s="388"/>
      <c r="U44" s="388"/>
      <c r="W44" s="388"/>
      <c r="X44" s="388"/>
      <c r="Y44" s="388"/>
    </row>
    <row r="45" spans="1:25" x14ac:dyDescent="0.3">
      <c r="A45"/>
      <c r="B45" s="5"/>
      <c r="C45" t="s">
        <v>53</v>
      </c>
      <c r="D45" s="45"/>
      <c r="E45" s="46"/>
      <c r="F45" s="46"/>
      <c r="G45" s="46"/>
      <c r="H45" s="46"/>
      <c r="I45" s="46" t="s">
        <v>25</v>
      </c>
      <c r="J45" s="46"/>
      <c r="K45" s="46"/>
      <c r="L45" s="171" t="str">
        <f>IFERROR(VLOOKUP(A45,IC_PR_BS,12,0),"")</f>
        <v/>
      </c>
      <c r="M45" s="171" t="str">
        <f>IFERROR(VLOOKUP(A45,IC_PR_BS,13,0),"")</f>
        <v/>
      </c>
      <c r="N45" s="171" t="str">
        <f>IFERROR(VLOOKUP(A45,IC_PR_BS,14,0),"")</f>
        <v/>
      </c>
      <c r="O45" s="170">
        <f t="shared" si="0"/>
        <v>0</v>
      </c>
      <c r="P45" s="113"/>
      <c r="Q45" s="113"/>
      <c r="R45" s="113"/>
      <c r="S45" s="388"/>
      <c r="T45" s="388"/>
      <c r="U45" s="388"/>
      <c r="W45" s="388"/>
      <c r="X45" s="388"/>
      <c r="Y45" s="388"/>
    </row>
    <row r="46" spans="1:25" x14ac:dyDescent="0.3">
      <c r="A46"/>
      <c r="B46"/>
      <c r="C46" t="s">
        <v>26</v>
      </c>
      <c r="D46" s="38"/>
      <c r="E46" s="39">
        <v>4</v>
      </c>
      <c r="F46" s="39" t="s">
        <v>27</v>
      </c>
      <c r="G46" s="40"/>
      <c r="H46" s="40"/>
      <c r="I46" s="40"/>
      <c r="J46" s="40"/>
      <c r="K46" s="40"/>
      <c r="L46" s="169">
        <f>SUM(L47:L49)</f>
        <v>0</v>
      </c>
      <c r="M46" s="169">
        <f>SUM(M47:M49)</f>
        <v>0</v>
      </c>
      <c r="N46" s="169">
        <f>SUM(N47:N49)</f>
        <v>0</v>
      </c>
      <c r="O46" s="170">
        <f t="shared" si="0"/>
        <v>0</v>
      </c>
      <c r="P46" s="113"/>
      <c r="Q46" s="113"/>
      <c r="R46" s="113"/>
      <c r="S46" s="388"/>
      <c r="T46" s="388"/>
      <c r="U46" s="388"/>
      <c r="W46" s="388"/>
      <c r="X46" s="388"/>
      <c r="Y46" s="388"/>
    </row>
    <row r="47" spans="1:25" x14ac:dyDescent="0.3">
      <c r="A47"/>
      <c r="B47"/>
      <c r="C47" t="s">
        <v>28</v>
      </c>
      <c r="D47" s="38"/>
      <c r="E47" s="39"/>
      <c r="F47" s="40"/>
      <c r="G47" s="40" t="s">
        <v>22</v>
      </c>
      <c r="H47" s="40"/>
      <c r="I47" s="40"/>
      <c r="J47" s="40"/>
      <c r="K47" s="40"/>
      <c r="L47" s="171" t="str">
        <f>IFERROR(VLOOKUP(A47,IC_PR_BS,7,0),"")</f>
        <v/>
      </c>
      <c r="M47" s="171" t="str">
        <f>IFERROR(VLOOKUP(A47,IC_PR_BS,8,0),"")</f>
        <v/>
      </c>
      <c r="N47" s="171" t="str">
        <f>IFERROR(VLOOKUP(A47,IC_PR_BS,9,0),"")</f>
        <v/>
      </c>
      <c r="O47" s="170">
        <f t="shared" si="0"/>
        <v>0</v>
      </c>
      <c r="P47" s="113"/>
      <c r="Q47" s="113"/>
      <c r="R47" s="113"/>
      <c r="S47" s="388"/>
      <c r="T47" s="388"/>
      <c r="U47" s="388"/>
      <c r="W47" s="388"/>
      <c r="X47" s="388"/>
      <c r="Y47" s="388"/>
    </row>
    <row r="48" spans="1:25" x14ac:dyDescent="0.3">
      <c r="A48"/>
      <c r="B48"/>
      <c r="C48" t="s">
        <v>29</v>
      </c>
      <c r="D48" s="38"/>
      <c r="E48" s="39"/>
      <c r="F48" s="40"/>
      <c r="G48" s="40" t="s">
        <v>30</v>
      </c>
      <c r="H48" s="40"/>
      <c r="I48" s="40"/>
      <c r="J48" s="40"/>
      <c r="K48" s="40"/>
      <c r="L48" s="171" t="str">
        <f>IFERROR(VLOOKUP(A48,IC_PR_BS,7,0),"")</f>
        <v/>
      </c>
      <c r="M48" s="171" t="str">
        <f>IFERROR(VLOOKUP(A48,IC_PR_BS,8,0),"")</f>
        <v/>
      </c>
      <c r="N48" s="171" t="str">
        <f>IFERROR(VLOOKUP(A48,IC_PR_BS,9,0),"")</f>
        <v/>
      </c>
      <c r="O48" s="170">
        <f t="shared" si="0"/>
        <v>0</v>
      </c>
      <c r="P48" s="113"/>
      <c r="Q48" s="113"/>
      <c r="R48" s="113"/>
      <c r="S48" s="388"/>
      <c r="T48" s="388"/>
      <c r="U48" s="388"/>
      <c r="W48" s="388"/>
      <c r="X48" s="388"/>
      <c r="Y48" s="388"/>
    </row>
    <row r="49" spans="1:25" x14ac:dyDescent="0.3">
      <c r="A49"/>
      <c r="B49"/>
      <c r="C49" t="s">
        <v>31</v>
      </c>
      <c r="D49" s="38"/>
      <c r="E49" s="39"/>
      <c r="F49" s="40"/>
      <c r="G49" s="40" t="s">
        <v>25</v>
      </c>
      <c r="H49" s="40"/>
      <c r="I49" s="40"/>
      <c r="J49" s="40"/>
      <c r="K49" s="40"/>
      <c r="L49" s="171" t="str">
        <f>IFERROR(VLOOKUP(A49,IC_PR_BS,7,0),"")</f>
        <v/>
      </c>
      <c r="M49" s="171" t="str">
        <f>IFERROR(VLOOKUP(A49,IC_PR_BS,8,0),"")</f>
        <v/>
      </c>
      <c r="N49" s="171" t="str">
        <f>IFERROR(VLOOKUP(A49,IC_PR_BS,9,0),"")</f>
        <v/>
      </c>
      <c r="O49" s="170">
        <f t="shared" si="0"/>
        <v>0</v>
      </c>
      <c r="P49" s="113"/>
      <c r="Q49" s="113"/>
      <c r="R49" s="113"/>
      <c r="S49" s="388"/>
      <c r="T49" s="388"/>
      <c r="U49" s="388"/>
      <c r="W49" s="388"/>
      <c r="X49" s="388"/>
      <c r="Y49" s="388"/>
    </row>
    <row r="50" spans="1:25" x14ac:dyDescent="0.3">
      <c r="A50"/>
      <c r="B50"/>
      <c r="C50" t="s">
        <v>26</v>
      </c>
      <c r="D50" s="45"/>
      <c r="E50" s="47"/>
      <c r="F50" s="46"/>
      <c r="G50" s="46"/>
      <c r="H50" s="47" t="s">
        <v>970</v>
      </c>
      <c r="I50" s="46"/>
      <c r="J50" s="46"/>
      <c r="K50" s="46"/>
      <c r="L50" s="169">
        <f>SUM(L51:L53)</f>
        <v>0</v>
      </c>
      <c r="M50" s="169">
        <f>SUM(M51:M53)</f>
        <v>0</v>
      </c>
      <c r="N50" s="169">
        <f>SUM(N51:N53)</f>
        <v>0</v>
      </c>
      <c r="O50" s="170">
        <f t="shared" si="0"/>
        <v>0</v>
      </c>
      <c r="P50" s="113"/>
      <c r="Q50" s="113"/>
      <c r="R50" s="113"/>
      <c r="S50" s="388"/>
      <c r="T50" s="388"/>
      <c r="U50" s="388"/>
      <c r="W50" s="388"/>
      <c r="X50" s="388"/>
      <c r="Y50" s="388"/>
    </row>
    <row r="51" spans="1:25" x14ac:dyDescent="0.3">
      <c r="A51"/>
      <c r="B51"/>
      <c r="C51" t="s">
        <v>28</v>
      </c>
      <c r="D51" s="45"/>
      <c r="E51" s="47"/>
      <c r="F51" s="46"/>
      <c r="G51" s="46"/>
      <c r="H51" s="46"/>
      <c r="I51" s="46" t="s">
        <v>22</v>
      </c>
      <c r="J51" s="46"/>
      <c r="K51" s="46"/>
      <c r="L51" s="171" t="str">
        <f>IFERROR(VLOOKUP(A51,IC_PR_BS,12,0),"")</f>
        <v/>
      </c>
      <c r="M51" s="171" t="str">
        <f>IFERROR(VLOOKUP(A51,IC_PR_BS,13,0),"")</f>
        <v/>
      </c>
      <c r="N51" s="171" t="str">
        <f>IFERROR(VLOOKUP(A51,IC_PR_BS,14,0),"")</f>
        <v/>
      </c>
      <c r="O51" s="170">
        <f t="shared" si="0"/>
        <v>0</v>
      </c>
      <c r="P51" s="113"/>
      <c r="Q51" s="113"/>
      <c r="R51" s="113"/>
      <c r="S51" s="388"/>
      <c r="T51" s="388"/>
      <c r="U51" s="388"/>
      <c r="W51" s="388"/>
      <c r="X51" s="388"/>
      <c r="Y51" s="388"/>
    </row>
    <row r="52" spans="1:25" x14ac:dyDescent="0.3">
      <c r="A52"/>
      <c r="B52"/>
      <c r="C52" t="s">
        <v>29</v>
      </c>
      <c r="D52" s="45"/>
      <c r="E52" s="47"/>
      <c r="F52" s="46"/>
      <c r="G52" s="46"/>
      <c r="H52" s="46"/>
      <c r="I52" s="46" t="s">
        <v>30</v>
      </c>
      <c r="J52" s="46"/>
      <c r="K52" s="46"/>
      <c r="L52" s="171" t="str">
        <f>IFERROR(VLOOKUP(A52,IC_PR_BS,12,0),"")</f>
        <v/>
      </c>
      <c r="M52" s="171" t="str">
        <f>IFERROR(VLOOKUP(A52,IC_PR_BS,13,0),"")</f>
        <v/>
      </c>
      <c r="N52" s="171" t="str">
        <f>IFERROR(VLOOKUP(A52,IC_PR_BS,14,0),"")</f>
        <v/>
      </c>
      <c r="O52" s="170">
        <f t="shared" si="0"/>
        <v>0</v>
      </c>
      <c r="P52" s="113"/>
      <c r="Q52" s="113"/>
      <c r="R52" s="113"/>
      <c r="S52" s="388"/>
      <c r="T52" s="388"/>
      <c r="U52" s="388"/>
      <c r="W52" s="388"/>
      <c r="X52" s="388"/>
      <c r="Y52" s="388"/>
    </row>
    <row r="53" spans="1:25" x14ac:dyDescent="0.3">
      <c r="A53"/>
      <c r="B53"/>
      <c r="C53" t="s">
        <v>31</v>
      </c>
      <c r="D53" s="45"/>
      <c r="E53" s="47"/>
      <c r="F53" s="46"/>
      <c r="G53" s="46"/>
      <c r="H53" s="46"/>
      <c r="I53" s="46" t="s">
        <v>25</v>
      </c>
      <c r="J53" s="46"/>
      <c r="K53" s="46"/>
      <c r="L53" s="171" t="str">
        <f>IFERROR(VLOOKUP(A53,IC_PR_BS,12,0),"")</f>
        <v/>
      </c>
      <c r="M53" s="171" t="str">
        <f>IFERROR(VLOOKUP(A53,IC_PR_BS,13,0),"")</f>
        <v/>
      </c>
      <c r="N53" s="171" t="str">
        <f>IFERROR(VLOOKUP(A53,IC_PR_BS,14,0),"")</f>
        <v/>
      </c>
      <c r="O53" s="170">
        <f t="shared" si="0"/>
        <v>0</v>
      </c>
      <c r="P53" s="113"/>
      <c r="Q53" s="113"/>
      <c r="R53" s="113"/>
      <c r="S53" s="388"/>
      <c r="T53" s="388"/>
      <c r="U53" s="388"/>
      <c r="W53" s="388"/>
      <c r="X53" s="388"/>
      <c r="Y53" s="388"/>
    </row>
    <row r="54" spans="1:25" x14ac:dyDescent="0.3">
      <c r="A54"/>
      <c r="B54"/>
      <c r="C54" t="s">
        <v>54</v>
      </c>
      <c r="D54" s="38"/>
      <c r="E54" s="39">
        <v>5</v>
      </c>
      <c r="F54" s="39" t="s">
        <v>1090</v>
      </c>
      <c r="G54" s="40"/>
      <c r="H54" s="40"/>
      <c r="I54" s="40"/>
      <c r="J54" s="40"/>
      <c r="K54" s="40"/>
      <c r="L54" s="169">
        <f>SUM(L55:L57)</f>
        <v>0</v>
      </c>
      <c r="M54" s="169">
        <f>SUM(M55:M57)</f>
        <v>0</v>
      </c>
      <c r="N54" s="169">
        <f>SUM(N55:N57)</f>
        <v>0</v>
      </c>
      <c r="O54" s="170">
        <f t="shared" si="0"/>
        <v>0</v>
      </c>
      <c r="P54" s="113"/>
      <c r="Q54" s="113"/>
      <c r="R54" s="113"/>
      <c r="S54" s="388"/>
      <c r="T54" s="388"/>
      <c r="U54" s="388"/>
      <c r="W54" s="388"/>
      <c r="X54" s="388"/>
      <c r="Y54" s="388"/>
    </row>
    <row r="55" spans="1:25" x14ac:dyDescent="0.3">
      <c r="A55" s="26" t="s">
        <v>55</v>
      </c>
      <c r="B55"/>
      <c r="C55" t="s">
        <v>56</v>
      </c>
      <c r="D55" s="38"/>
      <c r="E55" s="39"/>
      <c r="F55" s="39"/>
      <c r="G55" s="40" t="s">
        <v>57</v>
      </c>
      <c r="H55" s="40"/>
      <c r="I55" s="40"/>
      <c r="J55" s="40"/>
      <c r="K55" s="40"/>
      <c r="L55" s="171">
        <f>IFERROR(VLOOKUP(A55,IC_PR_BS,7,0),"")</f>
        <v>0</v>
      </c>
      <c r="M55" s="171">
        <f>IFERROR(VLOOKUP(A55,IC_PR_BS,8,0),"")</f>
        <v>0</v>
      </c>
      <c r="N55" s="171">
        <f>IFERROR(VLOOKUP(A55,IC_PR_BS,9,0),"")</f>
        <v>0</v>
      </c>
      <c r="O55" s="170">
        <f t="shared" si="0"/>
        <v>0</v>
      </c>
      <c r="P55" s="113"/>
      <c r="Q55" s="113"/>
      <c r="R55" s="113"/>
      <c r="S55" s="388"/>
      <c r="T55" s="388"/>
      <c r="U55" s="388"/>
      <c r="W55" s="388"/>
      <c r="X55" s="388"/>
      <c r="Y55" s="388"/>
    </row>
    <row r="56" spans="1:25" x14ac:dyDescent="0.3">
      <c r="A56" s="26" t="s">
        <v>58</v>
      </c>
      <c r="B56"/>
      <c r="C56" t="s">
        <v>59</v>
      </c>
      <c r="D56" s="38"/>
      <c r="E56" s="39"/>
      <c r="F56" s="40"/>
      <c r="G56" s="40" t="s">
        <v>22</v>
      </c>
      <c r="H56" s="40"/>
      <c r="I56" s="40"/>
      <c r="J56" s="40"/>
      <c r="K56" s="40"/>
      <c r="L56" s="171">
        <f>IFERROR(VLOOKUP(A56,IC_PR_BS,7,0),"")</f>
        <v>0</v>
      </c>
      <c r="M56" s="171">
        <f>IFERROR(VLOOKUP(A56,IC_PR_BS,8,0),"")</f>
        <v>0</v>
      </c>
      <c r="N56" s="171">
        <f>IFERROR(VLOOKUP(A56,IC_PR_BS,9,0),"")</f>
        <v>0</v>
      </c>
      <c r="O56" s="170">
        <f t="shared" si="0"/>
        <v>0</v>
      </c>
      <c r="P56" s="113"/>
      <c r="Q56" s="113"/>
      <c r="R56" s="113"/>
      <c r="S56" s="388"/>
      <c r="T56" s="388"/>
      <c r="U56" s="388"/>
      <c r="W56" s="388"/>
      <c r="X56" s="388"/>
      <c r="Y56" s="388"/>
    </row>
    <row r="57" spans="1:25" x14ac:dyDescent="0.3">
      <c r="A57" s="26" t="s">
        <v>60</v>
      </c>
      <c r="B57"/>
      <c r="C57" t="s">
        <v>61</v>
      </c>
      <c r="D57" s="38"/>
      <c r="E57" s="39"/>
      <c r="F57" s="40"/>
      <c r="G57" s="40" t="s">
        <v>25</v>
      </c>
      <c r="H57" s="40"/>
      <c r="I57" s="40"/>
      <c r="J57" s="40"/>
      <c r="K57" s="40"/>
      <c r="L57" s="171">
        <f>IFERROR(VLOOKUP(A57,IC_PR_BS,7,0),"")</f>
        <v>0</v>
      </c>
      <c r="M57" s="171">
        <f>IFERROR(VLOOKUP(A57,IC_PR_BS,8,0),"")</f>
        <v>0</v>
      </c>
      <c r="N57" s="171">
        <f>IFERROR(VLOOKUP(A57,IC_PR_BS,9,0),"")</f>
        <v>0</v>
      </c>
      <c r="O57" s="170">
        <f t="shared" si="0"/>
        <v>0</v>
      </c>
      <c r="P57" s="113"/>
      <c r="Q57" s="113"/>
      <c r="R57" s="113"/>
      <c r="S57" s="388"/>
      <c r="T57" s="388"/>
      <c r="U57" s="388"/>
      <c r="W57" s="388"/>
      <c r="X57" s="388"/>
      <c r="Y57" s="388"/>
    </row>
    <row r="58" spans="1:25" x14ac:dyDescent="0.3">
      <c r="A58"/>
      <c r="B58"/>
      <c r="C58" t="s">
        <v>54</v>
      </c>
      <c r="D58" s="45"/>
      <c r="E58" s="47"/>
      <c r="F58" s="46"/>
      <c r="G58" s="46"/>
      <c r="H58" s="47" t="s">
        <v>970</v>
      </c>
      <c r="I58" s="46"/>
      <c r="J58" s="46"/>
      <c r="K58" s="46"/>
      <c r="L58" s="169">
        <f>SUM(L59:L61)</f>
        <v>0</v>
      </c>
      <c r="M58" s="169">
        <f>SUM(M59:M61)</f>
        <v>0</v>
      </c>
      <c r="N58" s="169">
        <f>SUM(N59:N61)</f>
        <v>0</v>
      </c>
      <c r="O58" s="170">
        <f t="shared" si="0"/>
        <v>0</v>
      </c>
      <c r="P58" s="113"/>
      <c r="Q58" s="113"/>
      <c r="R58" s="113"/>
      <c r="S58" s="388"/>
      <c r="T58" s="388"/>
      <c r="U58" s="388"/>
      <c r="W58" s="388"/>
      <c r="X58" s="388"/>
      <c r="Y58" s="388"/>
    </row>
    <row r="59" spans="1:25" x14ac:dyDescent="0.3">
      <c r="A59" s="26" t="s">
        <v>55</v>
      </c>
      <c r="B59"/>
      <c r="C59" t="s">
        <v>56</v>
      </c>
      <c r="D59" s="45"/>
      <c r="E59" s="47"/>
      <c r="F59" s="47"/>
      <c r="G59" s="46"/>
      <c r="H59" s="46"/>
      <c r="I59" s="46" t="s">
        <v>57</v>
      </c>
      <c r="J59" s="46"/>
      <c r="K59" s="46"/>
      <c r="L59" s="171">
        <f>IFERROR(VLOOKUP(A59,IC_PR_BS,12,0),"")</f>
        <v>0</v>
      </c>
      <c r="M59" s="171">
        <f>IFERROR(VLOOKUP(A59,IC_PR_BS,13,0),"")</f>
        <v>0</v>
      </c>
      <c r="N59" s="171">
        <f>IFERROR(VLOOKUP(A59,IC_PR_BS,14,0),"")</f>
        <v>0</v>
      </c>
      <c r="O59" s="170">
        <f t="shared" si="0"/>
        <v>0</v>
      </c>
      <c r="P59" s="113"/>
      <c r="Q59" s="113"/>
      <c r="R59" s="113"/>
      <c r="S59" s="388"/>
      <c r="T59" s="388"/>
      <c r="U59" s="388"/>
      <c r="W59" s="388"/>
      <c r="X59" s="388"/>
      <c r="Y59" s="388"/>
    </row>
    <row r="60" spans="1:25" x14ac:dyDescent="0.3">
      <c r="A60" s="26" t="s">
        <v>58</v>
      </c>
      <c r="B60"/>
      <c r="C60" t="s">
        <v>59</v>
      </c>
      <c r="D60" s="45"/>
      <c r="E60" s="47"/>
      <c r="F60" s="46"/>
      <c r="G60" s="46"/>
      <c r="H60" s="46"/>
      <c r="I60" s="46" t="s">
        <v>22</v>
      </c>
      <c r="J60" s="46"/>
      <c r="K60" s="46"/>
      <c r="L60" s="171">
        <f>IFERROR(VLOOKUP(A60,IC_PR_BS,12,0),"")</f>
        <v>0</v>
      </c>
      <c r="M60" s="171">
        <f>IFERROR(VLOOKUP(A60,IC_PR_BS,13,0),"")</f>
        <v>0</v>
      </c>
      <c r="N60" s="171">
        <f>IFERROR(VLOOKUP(A60,IC_PR_BS,14,0),"")</f>
        <v>0</v>
      </c>
      <c r="O60" s="170">
        <f t="shared" si="0"/>
        <v>0</v>
      </c>
      <c r="P60" s="113"/>
      <c r="Q60" s="113"/>
      <c r="R60" s="113"/>
      <c r="S60" s="388"/>
      <c r="T60" s="388"/>
      <c r="U60" s="388"/>
      <c r="W60" s="388"/>
      <c r="X60" s="388"/>
      <c r="Y60" s="388"/>
    </row>
    <row r="61" spans="1:25" x14ac:dyDescent="0.3">
      <c r="A61" s="26" t="s">
        <v>60</v>
      </c>
      <c r="B61"/>
      <c r="C61" t="s">
        <v>61</v>
      </c>
      <c r="D61" s="45"/>
      <c r="E61" s="47"/>
      <c r="F61" s="46"/>
      <c r="G61" s="46"/>
      <c r="H61" s="46"/>
      <c r="I61" s="46" t="s">
        <v>25</v>
      </c>
      <c r="J61" s="46"/>
      <c r="K61" s="46"/>
      <c r="L61" s="171">
        <f>IFERROR(VLOOKUP(A61,IC_PR_BS,12,0),"")</f>
        <v>0</v>
      </c>
      <c r="M61" s="171">
        <f>IFERROR(VLOOKUP(A61,IC_PR_BS,13,0),"")</f>
        <v>0</v>
      </c>
      <c r="N61" s="171">
        <f>IFERROR(VLOOKUP(A61,IC_PR_BS,14,0),"")</f>
        <v>0</v>
      </c>
      <c r="O61" s="170">
        <f t="shared" si="0"/>
        <v>0</v>
      </c>
      <c r="P61" s="113"/>
      <c r="Q61" s="113"/>
      <c r="R61" s="113"/>
      <c r="S61" s="388"/>
      <c r="T61" s="388"/>
      <c r="U61" s="388"/>
      <c r="W61" s="388"/>
      <c r="X61" s="388"/>
      <c r="Y61" s="388"/>
    </row>
    <row r="62" spans="1:25" x14ac:dyDescent="0.3">
      <c r="A62" s="21"/>
      <c r="B62"/>
      <c r="C62"/>
      <c r="D62" s="38"/>
      <c r="E62" s="39">
        <v>6</v>
      </c>
      <c r="F62" s="39" t="s">
        <v>1091</v>
      </c>
      <c r="G62" s="40"/>
      <c r="H62" s="40"/>
      <c r="I62" s="40"/>
      <c r="J62" s="40"/>
      <c r="K62" s="40"/>
      <c r="L62" s="169">
        <f>SUM(L63:L64)</f>
        <v>0</v>
      </c>
      <c r="M62" s="169">
        <f>SUM(M63:M64)</f>
        <v>0</v>
      </c>
      <c r="N62" s="169">
        <f>SUM(N63:N64)</f>
        <v>0</v>
      </c>
      <c r="O62" s="170">
        <f t="shared" si="0"/>
        <v>0</v>
      </c>
      <c r="P62" s="113"/>
      <c r="Q62" s="113"/>
      <c r="R62" s="113"/>
      <c r="S62" s="388"/>
      <c r="T62" s="388"/>
      <c r="U62" s="388"/>
      <c r="W62" s="388"/>
      <c r="X62" s="388"/>
      <c r="Y62" s="388"/>
    </row>
    <row r="63" spans="1:25" x14ac:dyDescent="0.3">
      <c r="A63" s="26" t="s">
        <v>1088</v>
      </c>
      <c r="B63"/>
      <c r="C63"/>
      <c r="D63" s="38"/>
      <c r="E63" s="40"/>
      <c r="F63" s="40"/>
      <c r="G63" s="40" t="s">
        <v>22</v>
      </c>
      <c r="H63" s="40"/>
      <c r="I63" s="40"/>
      <c r="J63" s="40"/>
      <c r="K63" s="40"/>
      <c r="L63" s="171">
        <f>IFERROR(VLOOKUP(A63,IC_PR_BS,7,0),"")</f>
        <v>0</v>
      </c>
      <c r="M63" s="171">
        <f>IFERROR(VLOOKUP(A63,IC_PR_BS,8,0),"")</f>
        <v>0</v>
      </c>
      <c r="N63" s="171">
        <f>IFERROR(VLOOKUP(A63,IC_PR_BS,9,0),"")</f>
        <v>0</v>
      </c>
      <c r="O63" s="170">
        <f t="shared" si="0"/>
        <v>0</v>
      </c>
      <c r="P63" s="113"/>
      <c r="Q63" s="113"/>
      <c r="R63" s="113"/>
      <c r="S63" s="388"/>
      <c r="T63" s="388"/>
      <c r="U63" s="388"/>
      <c r="W63" s="388"/>
      <c r="X63" s="388"/>
      <c r="Y63" s="388"/>
    </row>
    <row r="64" spans="1:25" x14ac:dyDescent="0.3">
      <c r="A64" s="26" t="s">
        <v>1089</v>
      </c>
      <c r="B64"/>
      <c r="C64"/>
      <c r="D64" s="38"/>
      <c r="E64" s="40"/>
      <c r="F64" s="40"/>
      <c r="G64" s="40" t="s">
        <v>25</v>
      </c>
      <c r="H64" s="40"/>
      <c r="I64" s="40"/>
      <c r="J64" s="40"/>
      <c r="K64" s="40"/>
      <c r="L64" s="171">
        <f>IFERROR(VLOOKUP(A64,IC_PR_BS,7,0),"")</f>
        <v>0</v>
      </c>
      <c r="M64" s="171">
        <f>IFERROR(VLOOKUP(A64,IC_PR_BS,8,0),"")</f>
        <v>0</v>
      </c>
      <c r="N64" s="171">
        <f>IFERROR(VLOOKUP(A64,IC_PR_BS,9,0),"")</f>
        <v>0</v>
      </c>
      <c r="O64" s="170">
        <f t="shared" si="0"/>
        <v>0</v>
      </c>
      <c r="P64" s="113"/>
      <c r="Q64" s="113"/>
      <c r="R64" s="113"/>
      <c r="S64" s="388"/>
      <c r="T64" s="388"/>
      <c r="U64" s="388"/>
      <c r="W64" s="388"/>
      <c r="X64" s="388"/>
      <c r="Y64" s="388"/>
    </row>
    <row r="65" spans="1:25" x14ac:dyDescent="0.3">
      <c r="A65" s="21"/>
      <c r="B65"/>
      <c r="C65"/>
      <c r="D65" s="45"/>
      <c r="E65" s="46"/>
      <c r="F65" s="46"/>
      <c r="G65" s="46"/>
      <c r="H65" s="47" t="s">
        <v>970</v>
      </c>
      <c r="I65" s="46"/>
      <c r="J65" s="46"/>
      <c r="K65" s="46"/>
      <c r="L65" s="169">
        <f>SUM(L66:L67)</f>
        <v>0</v>
      </c>
      <c r="M65" s="169">
        <f>SUM(M66:M67)</f>
        <v>0</v>
      </c>
      <c r="N65" s="169">
        <f>SUM(N66:N67)</f>
        <v>0</v>
      </c>
      <c r="O65" s="170">
        <f t="shared" si="0"/>
        <v>0</v>
      </c>
      <c r="P65" s="113"/>
      <c r="Q65" s="113"/>
      <c r="R65" s="113"/>
      <c r="S65" s="388"/>
      <c r="T65" s="388"/>
      <c r="U65" s="388"/>
      <c r="W65" s="388"/>
      <c r="X65" s="388"/>
      <c r="Y65" s="388"/>
    </row>
    <row r="66" spans="1:25" x14ac:dyDescent="0.3">
      <c r="A66" s="26" t="s">
        <v>1088</v>
      </c>
      <c r="B66"/>
      <c r="C66"/>
      <c r="D66" s="45"/>
      <c r="E66" s="46"/>
      <c r="F66" s="46"/>
      <c r="G66" s="46"/>
      <c r="H66" s="46"/>
      <c r="I66" s="46" t="s">
        <v>22</v>
      </c>
      <c r="J66" s="46"/>
      <c r="K66" s="46"/>
      <c r="L66" s="171">
        <f>IFERROR(VLOOKUP(A66,IC_PR_BS,12,0),"")</f>
        <v>0</v>
      </c>
      <c r="M66" s="171">
        <f>IFERROR(VLOOKUP(A66,IC_PR_BS,13,0),"")</f>
        <v>0</v>
      </c>
      <c r="N66" s="171">
        <f>IFERROR(VLOOKUP(A66,IC_PR_BS,14,0),"")</f>
        <v>0</v>
      </c>
      <c r="O66" s="170">
        <f t="shared" si="0"/>
        <v>0</v>
      </c>
      <c r="P66" s="113"/>
      <c r="Q66" s="113"/>
      <c r="R66" s="113"/>
      <c r="S66" s="388"/>
      <c r="T66" s="388"/>
      <c r="U66" s="388"/>
      <c r="W66" s="388"/>
      <c r="X66" s="388"/>
      <c r="Y66" s="388"/>
    </row>
    <row r="67" spans="1:25" ht="15" thickBot="1" x14ac:dyDescent="0.35">
      <c r="A67" s="26" t="s">
        <v>1089</v>
      </c>
      <c r="B67"/>
      <c r="C67"/>
      <c r="D67" s="212"/>
      <c r="E67" s="207"/>
      <c r="F67" s="207"/>
      <c r="G67" s="207"/>
      <c r="H67" s="207"/>
      <c r="I67" s="207" t="s">
        <v>25</v>
      </c>
      <c r="J67" s="207"/>
      <c r="K67" s="207"/>
      <c r="L67" s="179">
        <f>IFERROR(VLOOKUP(A67,IC_PR_BS,12,0),"")</f>
        <v>0</v>
      </c>
      <c r="M67" s="179">
        <f>IFERROR(VLOOKUP(A67,IC_PR_BS,13,0),"")</f>
        <v>0</v>
      </c>
      <c r="N67" s="179">
        <f>IFERROR(VLOOKUP(A67,IC_PR_BS,14,0),"")</f>
        <v>0</v>
      </c>
      <c r="O67" s="180">
        <f t="shared" si="0"/>
        <v>0</v>
      </c>
      <c r="P67" s="113"/>
      <c r="Q67" s="113"/>
      <c r="R67" s="113"/>
      <c r="S67" s="388"/>
      <c r="T67" s="388"/>
      <c r="U67" s="388"/>
      <c r="W67" s="388"/>
      <c r="X67" s="388"/>
      <c r="Y67" s="388"/>
    </row>
    <row r="68" spans="1:25" ht="15" thickBot="1" x14ac:dyDescent="0.35">
      <c r="A68"/>
      <c r="B68"/>
      <c r="C68" t="s">
        <v>62</v>
      </c>
      <c r="D68" s="188" t="s">
        <v>63</v>
      </c>
      <c r="E68" s="190"/>
      <c r="F68" s="190"/>
      <c r="G68" s="190"/>
      <c r="H68" s="190"/>
      <c r="I68" s="190"/>
      <c r="J68" s="190"/>
      <c r="K68" s="190"/>
      <c r="L68" s="182">
        <f>SUM(L69,L70)</f>
        <v>0</v>
      </c>
      <c r="M68" s="182">
        <f>SUM(M69,M70)</f>
        <v>0</v>
      </c>
      <c r="N68" s="182">
        <f>SUM(N69,N70)</f>
        <v>0</v>
      </c>
      <c r="O68" s="183">
        <f t="shared" si="0"/>
        <v>0</v>
      </c>
      <c r="P68" s="113"/>
      <c r="Q68" s="113"/>
      <c r="R68" s="113"/>
      <c r="S68" s="388"/>
      <c r="T68" s="388"/>
      <c r="U68" s="388"/>
      <c r="W68" s="388"/>
      <c r="X68" s="388"/>
      <c r="Y68" s="388"/>
    </row>
    <row r="69" spans="1:25" x14ac:dyDescent="0.3">
      <c r="A69"/>
      <c r="B69"/>
      <c r="C69"/>
      <c r="D69" s="199"/>
      <c r="E69" s="200"/>
      <c r="F69" s="200"/>
      <c r="G69" s="201" t="s">
        <v>1177</v>
      </c>
      <c r="H69" s="200"/>
      <c r="I69" s="200"/>
      <c r="J69" s="200"/>
      <c r="K69" s="200"/>
      <c r="L69" s="186">
        <f>SUM(L74,L95,L109,L122,L144,L158,L171,L192)</f>
        <v>0</v>
      </c>
      <c r="M69" s="186">
        <f>SUM(M74,M95,M109,M122,M144,M158,M171,M192)</f>
        <v>0</v>
      </c>
      <c r="N69" s="186">
        <f>SUM(N74,N95,N109,N122,N144,N158,N171,N192)</f>
        <v>0</v>
      </c>
      <c r="O69" s="204">
        <f t="shared" si="0"/>
        <v>0</v>
      </c>
      <c r="P69" s="113"/>
      <c r="Q69" s="113"/>
      <c r="R69" s="113"/>
      <c r="S69" s="388"/>
      <c r="T69" s="388"/>
      <c r="U69" s="388"/>
      <c r="W69" s="388"/>
      <c r="X69" s="388"/>
      <c r="Y69" s="388"/>
    </row>
    <row r="70" spans="1:25" x14ac:dyDescent="0.3">
      <c r="A70"/>
      <c r="B70"/>
      <c r="C70" t="s">
        <v>1039</v>
      </c>
      <c r="D70" s="41"/>
      <c r="E70" s="43"/>
      <c r="F70" s="43"/>
      <c r="G70" s="44" t="s">
        <v>1157</v>
      </c>
      <c r="H70" s="43"/>
      <c r="I70" s="43"/>
      <c r="J70" s="43"/>
      <c r="K70" s="43"/>
      <c r="L70" s="169">
        <f>SUM(L85,L102,L116,L151,L165,L133,L182)</f>
        <v>0</v>
      </c>
      <c r="M70" s="169">
        <f>SUM(M85,M102,M116,M151,M165,M133,M182)</f>
        <v>0</v>
      </c>
      <c r="N70" s="169">
        <f>SUM(N85,N102,N116,N151,N165,N133,N182)</f>
        <v>0</v>
      </c>
      <c r="O70" s="172">
        <f t="shared" si="0"/>
        <v>0</v>
      </c>
      <c r="P70" s="113"/>
      <c r="Q70" s="113"/>
      <c r="R70" s="113"/>
      <c r="S70" s="388"/>
      <c r="T70" s="388"/>
      <c r="U70" s="388"/>
      <c r="W70" s="388"/>
      <c r="X70" s="388"/>
      <c r="Y70" s="388"/>
    </row>
    <row r="71" spans="1:25" x14ac:dyDescent="0.3">
      <c r="A71"/>
      <c r="B71"/>
      <c r="C71" t="s">
        <v>1040</v>
      </c>
      <c r="D71" s="41"/>
      <c r="E71" s="43"/>
      <c r="F71" s="43"/>
      <c r="G71" s="44" t="s">
        <v>1189</v>
      </c>
      <c r="H71" s="43"/>
      <c r="I71" s="43"/>
      <c r="J71" s="43"/>
      <c r="K71" s="43"/>
      <c r="L71" s="169">
        <f>SUM(L83,L101,L114,L150,L163,L131,L180,L199)</f>
        <v>0</v>
      </c>
      <c r="M71" s="169">
        <f>SUM(M83,M101,M114,M150,M163,M131,M180,M199)</f>
        <v>0</v>
      </c>
      <c r="N71" s="169">
        <f>SUM(N83,N101,N114,N150,N163,N131,N180,N199)</f>
        <v>0</v>
      </c>
      <c r="O71" s="172">
        <f t="shared" si="0"/>
        <v>0</v>
      </c>
      <c r="P71" s="113"/>
      <c r="Q71" s="113"/>
      <c r="R71" s="113"/>
      <c r="S71" s="388"/>
      <c r="T71" s="388"/>
      <c r="U71" s="388"/>
      <c r="W71" s="388"/>
      <c r="X71" s="388"/>
      <c r="Y71" s="388"/>
    </row>
    <row r="72" spans="1:25" x14ac:dyDescent="0.3">
      <c r="A72"/>
      <c r="B72"/>
      <c r="C72" t="s">
        <v>1041</v>
      </c>
      <c r="D72" s="48"/>
      <c r="E72" s="43"/>
      <c r="F72" s="43"/>
      <c r="G72" s="44"/>
      <c r="H72" s="44" t="s">
        <v>1202</v>
      </c>
      <c r="I72" s="43"/>
      <c r="J72" s="43"/>
      <c r="K72" s="43"/>
      <c r="L72" s="169">
        <f>SUM(L84,L115,L164,L132,L181,L200)</f>
        <v>0</v>
      </c>
      <c r="M72" s="169">
        <f>SUM(M84,M115,M164,M132,M181,M200)</f>
        <v>0</v>
      </c>
      <c r="N72" s="169">
        <f>SUM(N84,N115,N164,N132,N181,N200)</f>
        <v>0</v>
      </c>
      <c r="O72" s="172">
        <f t="shared" ref="O72:O135" si="1">SUM(L72,N72)</f>
        <v>0</v>
      </c>
      <c r="P72" s="113"/>
      <c r="Q72" s="113"/>
      <c r="R72" s="113"/>
      <c r="S72" s="388"/>
      <c r="T72" s="388"/>
      <c r="U72" s="388"/>
      <c r="W72" s="388"/>
      <c r="X72" s="388"/>
      <c r="Y72" s="388"/>
    </row>
    <row r="73" spans="1:25" x14ac:dyDescent="0.3">
      <c r="A73"/>
      <c r="B73"/>
      <c r="C73" t="s">
        <v>43</v>
      </c>
      <c r="D73" s="38" t="s">
        <v>1178</v>
      </c>
      <c r="E73" s="39"/>
      <c r="F73" s="40"/>
      <c r="G73" s="40"/>
      <c r="H73" s="40"/>
      <c r="I73" s="40"/>
      <c r="J73" s="40"/>
      <c r="K73" s="40"/>
      <c r="L73" s="169">
        <f>SUM(L74,L85,L95,L102,L109,L116,L122,L133)</f>
        <v>0</v>
      </c>
      <c r="M73" s="169">
        <f>SUM(M74,M85,M95,M102,M109,M116,M122,M133)</f>
        <v>0</v>
      </c>
      <c r="N73" s="169">
        <f>SUM(N74,N85,N95,N102,N109,N116,N122,N133)</f>
        <v>0</v>
      </c>
      <c r="O73" s="172">
        <f t="shared" si="1"/>
        <v>0</v>
      </c>
      <c r="P73" s="113"/>
      <c r="Q73" s="113"/>
      <c r="R73" s="113"/>
      <c r="S73" s="388"/>
      <c r="T73" s="388"/>
      <c r="U73" s="388"/>
      <c r="W73" s="388"/>
      <c r="X73" s="388"/>
      <c r="Y73" s="388"/>
    </row>
    <row r="74" spans="1:25" x14ac:dyDescent="0.3">
      <c r="A74"/>
      <c r="B74"/>
      <c r="C74" t="s">
        <v>64</v>
      </c>
      <c r="D74" s="49"/>
      <c r="E74" s="39">
        <v>1</v>
      </c>
      <c r="F74" s="39" t="s">
        <v>65</v>
      </c>
      <c r="G74" s="40"/>
      <c r="H74" s="40"/>
      <c r="I74" s="40"/>
      <c r="J74" s="40"/>
      <c r="K74" s="40"/>
      <c r="L74" s="169">
        <f>SUM(L75:L83)</f>
        <v>0</v>
      </c>
      <c r="M74" s="169">
        <f>SUM(M75:M83)</f>
        <v>0</v>
      </c>
      <c r="N74" s="169">
        <f>SUM(N75:N83)</f>
        <v>0</v>
      </c>
      <c r="O74" s="172">
        <f t="shared" si="1"/>
        <v>0</v>
      </c>
      <c r="P74" s="113"/>
      <c r="Q74" s="113"/>
      <c r="R74" s="113"/>
      <c r="S74" s="388"/>
      <c r="T74" s="388"/>
      <c r="U74" s="388"/>
      <c r="W74" s="388"/>
      <c r="X74" s="388"/>
      <c r="Y74" s="388"/>
    </row>
    <row r="75" spans="1:25" x14ac:dyDescent="0.3">
      <c r="A75"/>
      <c r="B75" s="5" t="s">
        <v>1281</v>
      </c>
      <c r="C75"/>
      <c r="D75" s="38"/>
      <c r="E75" s="40"/>
      <c r="F75" s="40"/>
      <c r="G75" s="40" t="s">
        <v>22</v>
      </c>
      <c r="H75" s="40"/>
      <c r="I75" s="40"/>
      <c r="J75" s="40"/>
      <c r="K75" s="40"/>
      <c r="L75" s="171" t="str">
        <f t="shared" ref="L75:L84" si="2">IFERROR(VLOOKUP(A75,IC_PR_BS,7,0),"")</f>
        <v/>
      </c>
      <c r="M75" s="171" t="str">
        <f t="shared" ref="M75:M84" si="3">IFERROR(VLOOKUP(A75,IC_PR_BS,8,0),"")</f>
        <v/>
      </c>
      <c r="N75" s="171" t="str">
        <f t="shared" ref="N75:N84" si="4">IFERROR(VLOOKUP(A75,IC_PR_BS,9,0),"")</f>
        <v/>
      </c>
      <c r="O75" s="172">
        <f t="shared" si="1"/>
        <v>0</v>
      </c>
      <c r="P75" s="113"/>
      <c r="Q75" s="113"/>
      <c r="R75" s="113"/>
      <c r="S75" s="388"/>
      <c r="T75" s="388"/>
      <c r="U75" s="388"/>
      <c r="W75" s="388"/>
      <c r="X75" s="388"/>
      <c r="Y75" s="388"/>
    </row>
    <row r="76" spans="1:25" x14ac:dyDescent="0.3">
      <c r="A76"/>
      <c r="B76" s="5" t="s">
        <v>1282</v>
      </c>
      <c r="C76"/>
      <c r="D76" s="38"/>
      <c r="E76" s="40"/>
      <c r="F76" s="40"/>
      <c r="G76" s="40" t="s">
        <v>30</v>
      </c>
      <c r="H76" s="40"/>
      <c r="I76" s="40"/>
      <c r="J76" s="40"/>
      <c r="K76" s="40"/>
      <c r="L76" s="171" t="str">
        <f t="shared" si="2"/>
        <v/>
      </c>
      <c r="M76" s="171" t="str">
        <f t="shared" si="3"/>
        <v/>
      </c>
      <c r="N76" s="171" t="str">
        <f t="shared" si="4"/>
        <v/>
      </c>
      <c r="O76" s="170">
        <f t="shared" si="1"/>
        <v>0</v>
      </c>
      <c r="P76" s="113"/>
      <c r="Q76" s="113"/>
      <c r="R76" s="113"/>
      <c r="S76" s="388"/>
      <c r="T76" s="388"/>
      <c r="U76" s="388"/>
      <c r="W76" s="388"/>
      <c r="X76" s="388"/>
      <c r="Y76" s="388"/>
    </row>
    <row r="77" spans="1:25" x14ac:dyDescent="0.3">
      <c r="A77"/>
      <c r="B77" s="5" t="s">
        <v>1283</v>
      </c>
      <c r="C77"/>
      <c r="D77" s="38"/>
      <c r="E77" s="40"/>
      <c r="F77" s="40"/>
      <c r="G77" s="40" t="s">
        <v>66</v>
      </c>
      <c r="H77" s="40"/>
      <c r="I77" s="40"/>
      <c r="J77" s="40"/>
      <c r="K77" s="40"/>
      <c r="L77" s="171" t="str">
        <f t="shared" si="2"/>
        <v/>
      </c>
      <c r="M77" s="171" t="str">
        <f t="shared" si="3"/>
        <v/>
      </c>
      <c r="N77" s="171" t="str">
        <f t="shared" si="4"/>
        <v/>
      </c>
      <c r="O77" s="170">
        <f t="shared" si="1"/>
        <v>0</v>
      </c>
      <c r="P77" s="113"/>
      <c r="Q77" s="113"/>
      <c r="R77" s="113"/>
      <c r="S77" s="388"/>
      <c r="T77" s="388"/>
      <c r="U77" s="388"/>
      <c r="W77" s="388"/>
      <c r="X77" s="388"/>
      <c r="Y77" s="388"/>
    </row>
    <row r="78" spans="1:25" x14ac:dyDescent="0.3">
      <c r="A78"/>
      <c r="B78" s="5" t="s">
        <v>1284</v>
      </c>
      <c r="C78"/>
      <c r="D78" s="38"/>
      <c r="E78" s="40"/>
      <c r="F78" s="40"/>
      <c r="G78" s="40" t="s">
        <v>67</v>
      </c>
      <c r="H78" s="40"/>
      <c r="I78" s="40"/>
      <c r="J78" s="40"/>
      <c r="K78" s="40"/>
      <c r="L78" s="171" t="str">
        <f t="shared" si="2"/>
        <v/>
      </c>
      <c r="M78" s="171" t="str">
        <f t="shared" si="3"/>
        <v/>
      </c>
      <c r="N78" s="171" t="str">
        <f t="shared" si="4"/>
        <v/>
      </c>
      <c r="O78" s="170">
        <f t="shared" si="1"/>
        <v>0</v>
      </c>
      <c r="P78" s="113"/>
      <c r="Q78" s="113"/>
      <c r="R78" s="113"/>
      <c r="S78" s="388"/>
      <c r="T78" s="388"/>
      <c r="U78" s="388"/>
      <c r="W78" s="388"/>
      <c r="X78" s="388"/>
      <c r="Y78" s="388"/>
    </row>
    <row r="79" spans="1:25" x14ac:dyDescent="0.3">
      <c r="A79"/>
      <c r="B79" s="5" t="s">
        <v>1285</v>
      </c>
      <c r="C79"/>
      <c r="D79" s="38"/>
      <c r="E79" s="40"/>
      <c r="F79" s="40"/>
      <c r="G79" s="40" t="s">
        <v>68</v>
      </c>
      <c r="H79" s="40"/>
      <c r="I79" s="40"/>
      <c r="J79" s="40"/>
      <c r="K79" s="40"/>
      <c r="L79" s="171" t="str">
        <f t="shared" si="2"/>
        <v/>
      </c>
      <c r="M79" s="171" t="str">
        <f t="shared" si="3"/>
        <v/>
      </c>
      <c r="N79" s="171" t="str">
        <f t="shared" si="4"/>
        <v/>
      </c>
      <c r="O79" s="170">
        <f t="shared" si="1"/>
        <v>0</v>
      </c>
      <c r="P79" s="113"/>
      <c r="Q79" s="113"/>
      <c r="R79" s="113"/>
      <c r="S79" s="388"/>
      <c r="T79" s="388"/>
      <c r="U79" s="388"/>
      <c r="W79" s="388"/>
      <c r="X79" s="388"/>
      <c r="Y79" s="388"/>
    </row>
    <row r="80" spans="1:25" x14ac:dyDescent="0.3">
      <c r="A80"/>
      <c r="B80" s="5" t="s">
        <v>1286</v>
      </c>
      <c r="C80"/>
      <c r="D80" s="38"/>
      <c r="E80" s="40"/>
      <c r="F80" s="40"/>
      <c r="G80" s="40" t="s">
        <v>69</v>
      </c>
      <c r="H80" s="40"/>
      <c r="I80" s="40"/>
      <c r="J80" s="40"/>
      <c r="K80" s="40"/>
      <c r="L80" s="171" t="str">
        <f t="shared" si="2"/>
        <v/>
      </c>
      <c r="M80" s="171" t="str">
        <f t="shared" si="3"/>
        <v/>
      </c>
      <c r="N80" s="171" t="str">
        <f t="shared" si="4"/>
        <v/>
      </c>
      <c r="O80" s="170">
        <f t="shared" si="1"/>
        <v>0</v>
      </c>
      <c r="P80" s="113"/>
      <c r="Q80" s="113"/>
      <c r="R80" s="113"/>
      <c r="S80" s="388"/>
      <c r="T80" s="388"/>
      <c r="U80" s="388"/>
      <c r="W80" s="388"/>
      <c r="X80" s="388"/>
      <c r="Y80" s="388"/>
    </row>
    <row r="81" spans="1:25" x14ac:dyDescent="0.3">
      <c r="A81"/>
      <c r="B81" s="5" t="s">
        <v>1287</v>
      </c>
      <c r="C81"/>
      <c r="D81" s="38"/>
      <c r="E81" s="40"/>
      <c r="F81" s="40"/>
      <c r="G81" s="40" t="s">
        <v>70</v>
      </c>
      <c r="H81" s="40"/>
      <c r="I81" s="40"/>
      <c r="J81" s="40"/>
      <c r="K81" s="40"/>
      <c r="L81" s="171" t="str">
        <f t="shared" si="2"/>
        <v/>
      </c>
      <c r="M81" s="171" t="str">
        <f t="shared" si="3"/>
        <v/>
      </c>
      <c r="N81" s="171" t="str">
        <f t="shared" si="4"/>
        <v/>
      </c>
      <c r="O81" s="170">
        <f t="shared" si="1"/>
        <v>0</v>
      </c>
      <c r="P81" s="113"/>
      <c r="Q81" s="113"/>
      <c r="R81" s="113"/>
      <c r="S81" s="388"/>
      <c r="T81" s="388"/>
      <c r="U81" s="388"/>
      <c r="W81" s="388"/>
      <c r="X81" s="388"/>
      <c r="Y81" s="388"/>
    </row>
    <row r="82" spans="1:25" x14ac:dyDescent="0.3">
      <c r="A82"/>
      <c r="B82" s="5" t="s">
        <v>1288</v>
      </c>
      <c r="C82"/>
      <c r="D82" s="38"/>
      <c r="E82" s="40"/>
      <c r="F82" s="40"/>
      <c r="G82" s="40" t="s">
        <v>71</v>
      </c>
      <c r="H82" s="40"/>
      <c r="I82" s="40"/>
      <c r="J82" s="40"/>
      <c r="K82" s="40"/>
      <c r="L82" s="171" t="str">
        <f t="shared" si="2"/>
        <v/>
      </c>
      <c r="M82" s="171" t="str">
        <f t="shared" si="3"/>
        <v/>
      </c>
      <c r="N82" s="171" t="str">
        <f t="shared" si="4"/>
        <v/>
      </c>
      <c r="O82" s="170">
        <f t="shared" si="1"/>
        <v>0</v>
      </c>
      <c r="P82" s="113"/>
      <c r="Q82" s="113"/>
      <c r="R82" s="113"/>
      <c r="S82" s="388"/>
      <c r="T82" s="388"/>
      <c r="U82" s="388"/>
      <c r="W82" s="388"/>
      <c r="X82" s="388"/>
      <c r="Y82" s="388"/>
    </row>
    <row r="83" spans="1:25" x14ac:dyDescent="0.3">
      <c r="A83"/>
      <c r="B83" s="5" t="s">
        <v>1289</v>
      </c>
      <c r="C83"/>
      <c r="D83" s="38"/>
      <c r="E83" s="40"/>
      <c r="F83" s="40"/>
      <c r="G83" s="40" t="s">
        <v>25</v>
      </c>
      <c r="H83" s="40"/>
      <c r="I83" s="40"/>
      <c r="J83" s="40"/>
      <c r="K83" s="40"/>
      <c r="L83" s="171" t="str">
        <f t="shared" si="2"/>
        <v/>
      </c>
      <c r="M83" s="171" t="str">
        <f t="shared" si="3"/>
        <v/>
      </c>
      <c r="N83" s="171" t="str">
        <f t="shared" si="4"/>
        <v/>
      </c>
      <c r="O83" s="170">
        <f t="shared" si="1"/>
        <v>0</v>
      </c>
      <c r="P83" s="113"/>
      <c r="Q83" s="113"/>
      <c r="R83" s="113"/>
      <c r="S83" s="388"/>
      <c r="T83" s="388"/>
      <c r="U83" s="388"/>
      <c r="W83" s="388"/>
      <c r="X83" s="388"/>
      <c r="Y83" s="388"/>
    </row>
    <row r="84" spans="1:25" x14ac:dyDescent="0.3">
      <c r="A84"/>
      <c r="B84" s="5"/>
      <c r="C84"/>
      <c r="D84" s="38"/>
      <c r="E84" s="40"/>
      <c r="F84" s="40"/>
      <c r="G84" s="40"/>
      <c r="H84" s="40"/>
      <c r="I84" s="40"/>
      <c r="J84" s="40"/>
      <c r="K84" s="50" t="s">
        <v>1152</v>
      </c>
      <c r="L84" s="171" t="str">
        <f t="shared" si="2"/>
        <v/>
      </c>
      <c r="M84" s="171" t="str">
        <f t="shared" si="3"/>
        <v/>
      </c>
      <c r="N84" s="171" t="str">
        <f t="shared" si="4"/>
        <v/>
      </c>
      <c r="O84" s="170">
        <f t="shared" si="1"/>
        <v>0</v>
      </c>
      <c r="P84" s="113"/>
      <c r="Q84" s="113"/>
      <c r="R84" s="113"/>
      <c r="S84" s="388"/>
      <c r="T84" s="388"/>
      <c r="U84" s="388"/>
      <c r="W84" s="388"/>
      <c r="X84" s="388"/>
      <c r="Y84" s="388"/>
    </row>
    <row r="85" spans="1:25" x14ac:dyDescent="0.3">
      <c r="A85"/>
      <c r="B85"/>
      <c r="C85"/>
      <c r="D85" s="45"/>
      <c r="E85" s="46"/>
      <c r="F85" s="46"/>
      <c r="G85" s="46"/>
      <c r="H85" s="47" t="s">
        <v>970</v>
      </c>
      <c r="I85" s="46"/>
      <c r="J85" s="46"/>
      <c r="K85" s="46"/>
      <c r="L85" s="169">
        <f>SUM(L86:L94)</f>
        <v>0</v>
      </c>
      <c r="M85" s="169">
        <f>SUM(M86:M94)</f>
        <v>0</v>
      </c>
      <c r="N85" s="169">
        <f>SUM(N86:N94)</f>
        <v>0</v>
      </c>
      <c r="O85" s="170">
        <f t="shared" si="1"/>
        <v>0</v>
      </c>
      <c r="P85" s="113"/>
      <c r="Q85" s="113"/>
      <c r="R85" s="113"/>
      <c r="S85" s="388"/>
      <c r="T85" s="388"/>
      <c r="U85" s="388"/>
      <c r="W85" s="388"/>
      <c r="X85" s="388"/>
      <c r="Y85" s="388"/>
    </row>
    <row r="86" spans="1:25" x14ac:dyDescent="0.3">
      <c r="A86"/>
      <c r="B86" s="5"/>
      <c r="C86"/>
      <c r="D86" s="45"/>
      <c r="E86" s="46"/>
      <c r="F86" s="46"/>
      <c r="G86" s="46"/>
      <c r="H86" s="46"/>
      <c r="I86" s="46" t="s">
        <v>22</v>
      </c>
      <c r="J86" s="46"/>
      <c r="K86" s="46"/>
      <c r="L86" s="171" t="str">
        <f t="shared" ref="L86:L94" si="5">IFERROR(VLOOKUP(A86,IC_PR_BS,12,0),"")</f>
        <v/>
      </c>
      <c r="M86" s="171" t="str">
        <f t="shared" ref="M86:M94" si="6">IFERROR(VLOOKUP(A86,IC_PR_BS,13,0),"")</f>
        <v/>
      </c>
      <c r="N86" s="171" t="str">
        <f t="shared" ref="N86:N94" si="7">IFERROR(VLOOKUP(A86,IC_PR_BS,14,0),"")</f>
        <v/>
      </c>
      <c r="O86" s="170">
        <f t="shared" si="1"/>
        <v>0</v>
      </c>
      <c r="P86" s="113"/>
      <c r="Q86" s="113"/>
      <c r="R86" s="113"/>
      <c r="S86" s="388"/>
      <c r="T86" s="388"/>
      <c r="U86" s="388"/>
      <c r="W86" s="388"/>
      <c r="X86" s="388"/>
      <c r="Y86" s="388"/>
    </row>
    <row r="87" spans="1:25" x14ac:dyDescent="0.3">
      <c r="A87"/>
      <c r="B87" s="5"/>
      <c r="C87"/>
      <c r="D87" s="45"/>
      <c r="E87" s="46"/>
      <c r="F87" s="46"/>
      <c r="G87" s="46"/>
      <c r="H87" s="46"/>
      <c r="I87" s="46" t="s">
        <v>30</v>
      </c>
      <c r="J87" s="46"/>
      <c r="K87" s="46"/>
      <c r="L87" s="171" t="str">
        <f t="shared" si="5"/>
        <v/>
      </c>
      <c r="M87" s="171" t="str">
        <f t="shared" si="6"/>
        <v/>
      </c>
      <c r="N87" s="171" t="str">
        <f t="shared" si="7"/>
        <v/>
      </c>
      <c r="O87" s="170">
        <f t="shared" si="1"/>
        <v>0</v>
      </c>
      <c r="P87" s="113"/>
      <c r="Q87" s="113"/>
      <c r="R87" s="113"/>
      <c r="S87" s="388"/>
      <c r="T87" s="388"/>
      <c r="U87" s="388"/>
      <c r="W87" s="388"/>
      <c r="X87" s="388"/>
      <c r="Y87" s="388"/>
    </row>
    <row r="88" spans="1:25" x14ac:dyDescent="0.3">
      <c r="A88"/>
      <c r="B88" s="5"/>
      <c r="C88"/>
      <c r="D88" s="45"/>
      <c r="E88" s="46"/>
      <c r="F88" s="46"/>
      <c r="G88" s="46"/>
      <c r="H88" s="46"/>
      <c r="I88" s="46" t="s">
        <v>66</v>
      </c>
      <c r="J88" s="46"/>
      <c r="K88" s="46"/>
      <c r="L88" s="171" t="str">
        <f t="shared" si="5"/>
        <v/>
      </c>
      <c r="M88" s="171" t="str">
        <f t="shared" si="6"/>
        <v/>
      </c>
      <c r="N88" s="171" t="str">
        <f t="shared" si="7"/>
        <v/>
      </c>
      <c r="O88" s="170">
        <f t="shared" si="1"/>
        <v>0</v>
      </c>
      <c r="P88" s="113"/>
      <c r="Q88" s="113"/>
      <c r="R88" s="113"/>
      <c r="S88" s="388"/>
      <c r="T88" s="388"/>
      <c r="U88" s="388"/>
      <c r="W88" s="388"/>
      <c r="X88" s="388"/>
      <c r="Y88" s="388"/>
    </row>
    <row r="89" spans="1:25" x14ac:dyDescent="0.3">
      <c r="A89"/>
      <c r="B89" s="5"/>
      <c r="C89"/>
      <c r="D89" s="45"/>
      <c r="E89" s="46"/>
      <c r="F89" s="46"/>
      <c r="G89" s="46"/>
      <c r="H89" s="46"/>
      <c r="I89" s="46" t="s">
        <v>67</v>
      </c>
      <c r="J89" s="46"/>
      <c r="K89" s="46"/>
      <c r="L89" s="171" t="str">
        <f t="shared" si="5"/>
        <v/>
      </c>
      <c r="M89" s="171" t="str">
        <f t="shared" si="6"/>
        <v/>
      </c>
      <c r="N89" s="171" t="str">
        <f t="shared" si="7"/>
        <v/>
      </c>
      <c r="O89" s="170">
        <f t="shared" si="1"/>
        <v>0</v>
      </c>
      <c r="P89" s="113"/>
      <c r="Q89" s="113"/>
      <c r="R89" s="113"/>
      <c r="S89" s="388"/>
      <c r="T89" s="388"/>
      <c r="U89" s="388"/>
      <c r="W89" s="388"/>
      <c r="X89" s="388"/>
      <c r="Y89" s="388"/>
    </row>
    <row r="90" spans="1:25" x14ac:dyDescent="0.3">
      <c r="A90"/>
      <c r="B90" s="5"/>
      <c r="C90"/>
      <c r="D90" s="45"/>
      <c r="E90" s="46"/>
      <c r="F90" s="46"/>
      <c r="G90" s="46"/>
      <c r="H90" s="46"/>
      <c r="I90" s="46" t="s">
        <v>68</v>
      </c>
      <c r="J90" s="46"/>
      <c r="K90" s="46"/>
      <c r="L90" s="171" t="str">
        <f t="shared" si="5"/>
        <v/>
      </c>
      <c r="M90" s="171" t="str">
        <f t="shared" si="6"/>
        <v/>
      </c>
      <c r="N90" s="171" t="str">
        <f t="shared" si="7"/>
        <v/>
      </c>
      <c r="O90" s="170">
        <f t="shared" si="1"/>
        <v>0</v>
      </c>
      <c r="P90" s="113"/>
      <c r="Q90" s="113"/>
      <c r="R90" s="113"/>
      <c r="S90" s="388"/>
      <c r="T90" s="388"/>
      <c r="U90" s="388"/>
      <c r="W90" s="388"/>
      <c r="X90" s="388"/>
      <c r="Y90" s="388"/>
    </row>
    <row r="91" spans="1:25" x14ac:dyDescent="0.3">
      <c r="A91"/>
      <c r="B91" s="5"/>
      <c r="C91"/>
      <c r="D91" s="45"/>
      <c r="E91" s="46"/>
      <c r="F91" s="46"/>
      <c r="G91" s="46"/>
      <c r="H91" s="46"/>
      <c r="I91" s="46" t="s">
        <v>69</v>
      </c>
      <c r="J91" s="46"/>
      <c r="K91" s="46"/>
      <c r="L91" s="171" t="str">
        <f t="shared" si="5"/>
        <v/>
      </c>
      <c r="M91" s="171" t="str">
        <f t="shared" si="6"/>
        <v/>
      </c>
      <c r="N91" s="171" t="str">
        <f t="shared" si="7"/>
        <v/>
      </c>
      <c r="O91" s="170">
        <f t="shared" si="1"/>
        <v>0</v>
      </c>
      <c r="P91" s="113"/>
      <c r="Q91" s="113"/>
      <c r="R91" s="113"/>
      <c r="S91" s="388"/>
      <c r="T91" s="388"/>
      <c r="U91" s="388"/>
      <c r="W91" s="388"/>
      <c r="X91" s="388"/>
      <c r="Y91" s="388"/>
    </row>
    <row r="92" spans="1:25" x14ac:dyDescent="0.3">
      <c r="A92"/>
      <c r="B92" s="5"/>
      <c r="C92"/>
      <c r="D92" s="45"/>
      <c r="E92" s="46"/>
      <c r="F92" s="46"/>
      <c r="G92" s="46"/>
      <c r="H92" s="46"/>
      <c r="I92" s="46" t="s">
        <v>70</v>
      </c>
      <c r="J92" s="46"/>
      <c r="K92" s="46"/>
      <c r="L92" s="171" t="str">
        <f t="shared" si="5"/>
        <v/>
      </c>
      <c r="M92" s="171" t="str">
        <f t="shared" si="6"/>
        <v/>
      </c>
      <c r="N92" s="171" t="str">
        <f t="shared" si="7"/>
        <v/>
      </c>
      <c r="O92" s="170">
        <f t="shared" si="1"/>
        <v>0</v>
      </c>
      <c r="P92" s="113"/>
      <c r="Q92" s="113"/>
      <c r="R92" s="113"/>
      <c r="S92" s="388"/>
      <c r="T92" s="388"/>
      <c r="U92" s="388"/>
      <c r="W92" s="388"/>
      <c r="X92" s="388"/>
      <c r="Y92" s="388"/>
    </row>
    <row r="93" spans="1:25" x14ac:dyDescent="0.3">
      <c r="A93"/>
      <c r="B93" s="5"/>
      <c r="C93"/>
      <c r="D93" s="45"/>
      <c r="E93" s="46"/>
      <c r="F93" s="46"/>
      <c r="G93" s="46"/>
      <c r="H93" s="46"/>
      <c r="I93" s="46" t="s">
        <v>71</v>
      </c>
      <c r="J93" s="46"/>
      <c r="K93" s="46"/>
      <c r="L93" s="171" t="str">
        <f t="shared" si="5"/>
        <v/>
      </c>
      <c r="M93" s="171" t="str">
        <f t="shared" si="6"/>
        <v/>
      </c>
      <c r="N93" s="171" t="str">
        <f t="shared" si="7"/>
        <v/>
      </c>
      <c r="O93" s="170">
        <f t="shared" si="1"/>
        <v>0</v>
      </c>
      <c r="P93" s="113"/>
      <c r="Q93" s="113"/>
      <c r="R93" s="113"/>
      <c r="S93" s="388"/>
      <c r="T93" s="388"/>
      <c r="U93" s="388"/>
      <c r="W93" s="388"/>
      <c r="X93" s="388"/>
      <c r="Y93" s="388"/>
    </row>
    <row r="94" spans="1:25" x14ac:dyDescent="0.3">
      <c r="A94"/>
      <c r="B94" s="5"/>
      <c r="C94"/>
      <c r="D94" s="45"/>
      <c r="E94" s="46"/>
      <c r="F94" s="46"/>
      <c r="G94" s="46"/>
      <c r="H94" s="46"/>
      <c r="I94" s="46" t="s">
        <v>25</v>
      </c>
      <c r="J94" s="46"/>
      <c r="K94" s="46"/>
      <c r="L94" s="171" t="str">
        <f t="shared" si="5"/>
        <v/>
      </c>
      <c r="M94" s="171" t="str">
        <f t="shared" si="6"/>
        <v/>
      </c>
      <c r="N94" s="171" t="str">
        <f t="shared" si="7"/>
        <v/>
      </c>
      <c r="O94" s="170">
        <f t="shared" si="1"/>
        <v>0</v>
      </c>
      <c r="P94" s="113"/>
      <c r="Q94" s="113"/>
      <c r="R94" s="113"/>
      <c r="S94" s="388"/>
      <c r="T94" s="388"/>
      <c r="U94" s="388"/>
      <c r="W94" s="388"/>
      <c r="X94" s="388"/>
      <c r="Y94" s="388"/>
    </row>
    <row r="95" spans="1:25" x14ac:dyDescent="0.3">
      <c r="A95"/>
      <c r="B95"/>
      <c r="C95" t="s">
        <v>72</v>
      </c>
      <c r="D95" s="38"/>
      <c r="E95" s="39">
        <v>2</v>
      </c>
      <c r="F95" s="39" t="s">
        <v>1179</v>
      </c>
      <c r="G95" s="40"/>
      <c r="H95" s="40"/>
      <c r="I95" s="40"/>
      <c r="J95" s="40"/>
      <c r="K95" s="40"/>
      <c r="L95" s="169">
        <f>SUM(L96:L101)</f>
        <v>0</v>
      </c>
      <c r="M95" s="169">
        <f>SUM(M96:M101)</f>
        <v>0</v>
      </c>
      <c r="N95" s="169">
        <f>SUM(N96:N101)</f>
        <v>0</v>
      </c>
      <c r="O95" s="170">
        <f t="shared" si="1"/>
        <v>0</v>
      </c>
      <c r="P95" s="113"/>
      <c r="Q95" s="113"/>
      <c r="R95" s="113"/>
      <c r="S95" s="388"/>
      <c r="T95" s="388"/>
      <c r="U95" s="388"/>
      <c r="W95" s="388"/>
      <c r="X95" s="388"/>
      <c r="Y95" s="388"/>
    </row>
    <row r="96" spans="1:25" x14ac:dyDescent="0.3">
      <c r="A96" s="3" t="s">
        <v>74</v>
      </c>
      <c r="B96" s="5" t="s">
        <v>1283</v>
      </c>
      <c r="C96"/>
      <c r="D96" s="38"/>
      <c r="E96" s="40"/>
      <c r="F96" s="40"/>
      <c r="G96" s="40" t="s">
        <v>66</v>
      </c>
      <c r="H96" s="40"/>
      <c r="I96" s="40"/>
      <c r="J96" s="40"/>
      <c r="K96" s="40"/>
      <c r="L96" s="171">
        <f t="shared" ref="L96:L101" si="8">IFERROR(VLOOKUP(A96,IC_PR_BS,7,0),"")</f>
        <v>0</v>
      </c>
      <c r="M96" s="171">
        <f t="shared" ref="M96:M101" si="9">IFERROR(VLOOKUP(A96,IC_PR_BS,8,0),"")</f>
        <v>0</v>
      </c>
      <c r="N96" s="171">
        <f t="shared" ref="N96:N101" si="10">IFERROR(VLOOKUP(A96,IC_PR_BS,9,0),"")</f>
        <v>0</v>
      </c>
      <c r="O96" s="170">
        <f t="shared" si="1"/>
        <v>0</v>
      </c>
      <c r="P96" s="113"/>
      <c r="Q96" s="113"/>
      <c r="R96" s="113"/>
      <c r="S96" s="388"/>
      <c r="T96" s="388"/>
      <c r="U96" s="388"/>
      <c r="W96" s="388"/>
      <c r="X96" s="388"/>
      <c r="Y96" s="388"/>
    </row>
    <row r="97" spans="1:25" x14ac:dyDescent="0.3">
      <c r="A97" s="3" t="s">
        <v>76</v>
      </c>
      <c r="B97" s="5" t="s">
        <v>1284</v>
      </c>
      <c r="C97"/>
      <c r="D97" s="38"/>
      <c r="E97" s="40"/>
      <c r="F97" s="40"/>
      <c r="G97" s="40" t="s">
        <v>67</v>
      </c>
      <c r="H97" s="40"/>
      <c r="I97" s="40"/>
      <c r="J97" s="40"/>
      <c r="K97" s="40"/>
      <c r="L97" s="171">
        <f t="shared" si="8"/>
        <v>0</v>
      </c>
      <c r="M97" s="171">
        <f t="shared" si="9"/>
        <v>0</v>
      </c>
      <c r="N97" s="171">
        <f t="shared" si="10"/>
        <v>0</v>
      </c>
      <c r="O97" s="170">
        <f t="shared" si="1"/>
        <v>0</v>
      </c>
      <c r="P97" s="113"/>
      <c r="Q97" s="113"/>
      <c r="R97" s="113"/>
      <c r="S97" s="388"/>
      <c r="T97" s="388"/>
      <c r="U97" s="388"/>
      <c r="W97" s="388"/>
      <c r="X97" s="388"/>
      <c r="Y97" s="388"/>
    </row>
    <row r="98" spans="1:25" x14ac:dyDescent="0.3">
      <c r="A98" s="3" t="s">
        <v>78</v>
      </c>
      <c r="B98" s="5" t="s">
        <v>1285</v>
      </c>
      <c r="C98"/>
      <c r="D98" s="38"/>
      <c r="E98" s="51"/>
      <c r="F98" s="40"/>
      <c r="G98" s="40" t="s">
        <v>68</v>
      </c>
      <c r="H98" s="40"/>
      <c r="I98" s="40"/>
      <c r="J98" s="40"/>
      <c r="K98" s="40"/>
      <c r="L98" s="171">
        <f t="shared" si="8"/>
        <v>0</v>
      </c>
      <c r="M98" s="171">
        <f t="shared" si="9"/>
        <v>0</v>
      </c>
      <c r="N98" s="171">
        <f t="shared" si="10"/>
        <v>0</v>
      </c>
      <c r="O98" s="170">
        <f t="shared" si="1"/>
        <v>0</v>
      </c>
      <c r="P98" s="113"/>
      <c r="Q98" s="113"/>
      <c r="R98" s="113"/>
      <c r="S98" s="388"/>
      <c r="T98" s="388"/>
      <c r="U98" s="388"/>
      <c r="W98" s="388"/>
      <c r="X98" s="388"/>
      <c r="Y98" s="388"/>
    </row>
    <row r="99" spans="1:25" x14ac:dyDescent="0.3">
      <c r="A99" s="3" t="s">
        <v>80</v>
      </c>
      <c r="B99" s="5" t="s">
        <v>1286</v>
      </c>
      <c r="C99"/>
      <c r="D99" s="38"/>
      <c r="E99" s="51"/>
      <c r="F99" s="40"/>
      <c r="G99" s="40" t="s">
        <v>69</v>
      </c>
      <c r="H99" s="40"/>
      <c r="I99" s="40"/>
      <c r="J99" s="40"/>
      <c r="K99" s="40"/>
      <c r="L99" s="171">
        <f t="shared" si="8"/>
        <v>0</v>
      </c>
      <c r="M99" s="171">
        <f t="shared" si="9"/>
        <v>0</v>
      </c>
      <c r="N99" s="171">
        <f t="shared" si="10"/>
        <v>0</v>
      </c>
      <c r="O99" s="170">
        <f t="shared" si="1"/>
        <v>0</v>
      </c>
      <c r="P99" s="113"/>
      <c r="Q99" s="113"/>
      <c r="R99" s="113"/>
      <c r="S99" s="388"/>
      <c r="T99" s="388"/>
      <c r="U99" s="388"/>
      <c r="W99" s="388"/>
      <c r="X99" s="388"/>
      <c r="Y99" s="388"/>
    </row>
    <row r="100" spans="1:25" x14ac:dyDescent="0.3">
      <c r="A100" s="3" t="s">
        <v>82</v>
      </c>
      <c r="B100" s="5" t="s">
        <v>1282</v>
      </c>
      <c r="C100"/>
      <c r="D100" s="38"/>
      <c r="E100" s="51"/>
      <c r="F100" s="40"/>
      <c r="G100" s="40" t="s">
        <v>30</v>
      </c>
      <c r="H100" s="40"/>
      <c r="I100" s="40"/>
      <c r="J100" s="40"/>
      <c r="K100" s="40"/>
      <c r="L100" s="171">
        <f t="shared" si="8"/>
        <v>0</v>
      </c>
      <c r="M100" s="171">
        <f t="shared" si="9"/>
        <v>0</v>
      </c>
      <c r="N100" s="171">
        <f t="shared" si="10"/>
        <v>0</v>
      </c>
      <c r="O100" s="170">
        <f t="shared" si="1"/>
        <v>0</v>
      </c>
      <c r="P100" s="113"/>
      <c r="Q100" s="113"/>
      <c r="R100" s="113"/>
      <c r="S100" s="388"/>
      <c r="T100" s="388"/>
      <c r="U100" s="388"/>
      <c r="W100" s="388"/>
      <c r="X100" s="388"/>
      <c r="Y100" s="388"/>
    </row>
    <row r="101" spans="1:25" x14ac:dyDescent="0.3">
      <c r="A101" s="3" t="s">
        <v>84</v>
      </c>
      <c r="B101" s="5" t="s">
        <v>1289</v>
      </c>
      <c r="C101"/>
      <c r="D101" s="38"/>
      <c r="E101" s="51"/>
      <c r="F101" s="40"/>
      <c r="G101" s="40" t="s">
        <v>25</v>
      </c>
      <c r="H101" s="40"/>
      <c r="I101" s="40"/>
      <c r="J101" s="40"/>
      <c r="K101" s="40"/>
      <c r="L101" s="171">
        <f t="shared" si="8"/>
        <v>0</v>
      </c>
      <c r="M101" s="171">
        <f t="shared" si="9"/>
        <v>0</v>
      </c>
      <c r="N101" s="171">
        <f t="shared" si="10"/>
        <v>0</v>
      </c>
      <c r="O101" s="170">
        <f t="shared" si="1"/>
        <v>0</v>
      </c>
      <c r="P101" s="113"/>
      <c r="Q101" s="113"/>
      <c r="R101" s="113"/>
      <c r="S101" s="388"/>
      <c r="T101" s="388"/>
      <c r="U101" s="388"/>
      <c r="W101" s="388"/>
      <c r="X101" s="388"/>
      <c r="Y101" s="388"/>
    </row>
    <row r="102" spans="1:25" x14ac:dyDescent="0.3">
      <c r="A102" s="5"/>
      <c r="B102"/>
      <c r="C102"/>
      <c r="D102" s="45"/>
      <c r="E102" s="46"/>
      <c r="F102" s="46"/>
      <c r="G102" s="47"/>
      <c r="H102" s="47" t="s">
        <v>970</v>
      </c>
      <c r="I102" s="46"/>
      <c r="J102" s="46"/>
      <c r="K102" s="46"/>
      <c r="L102" s="169">
        <f>SUM(L103:L108)</f>
        <v>0</v>
      </c>
      <c r="M102" s="169">
        <f>SUM(M103:M108)</f>
        <v>0</v>
      </c>
      <c r="N102" s="169">
        <f>SUM(N103:N108)</f>
        <v>0</v>
      </c>
      <c r="O102" s="170">
        <f t="shared" si="1"/>
        <v>0</v>
      </c>
      <c r="P102" s="113"/>
      <c r="Q102" s="113"/>
      <c r="R102" s="113"/>
      <c r="S102" s="388"/>
      <c r="T102" s="388"/>
      <c r="U102" s="388"/>
      <c r="W102" s="388"/>
      <c r="X102" s="388"/>
      <c r="Y102" s="388"/>
    </row>
    <row r="103" spans="1:25" x14ac:dyDescent="0.3">
      <c r="A103" s="3" t="s">
        <v>74</v>
      </c>
      <c r="B103" s="5"/>
      <c r="C103"/>
      <c r="D103" s="45"/>
      <c r="E103" s="46"/>
      <c r="F103" s="46"/>
      <c r="G103" s="46"/>
      <c r="H103" s="46"/>
      <c r="I103" s="46" t="s">
        <v>66</v>
      </c>
      <c r="J103" s="46"/>
      <c r="K103" s="46"/>
      <c r="L103" s="171">
        <f t="shared" ref="L103:L108" si="11">IFERROR(VLOOKUP(A103,IC_PR_BS,12,0),"")</f>
        <v>0</v>
      </c>
      <c r="M103" s="171">
        <f t="shared" ref="M103:M108" si="12">IFERROR(VLOOKUP(A103,IC_PR_BS,13,0),"")</f>
        <v>0</v>
      </c>
      <c r="N103" s="171">
        <f t="shared" ref="N103:N108" si="13">IFERROR(VLOOKUP(A103,IC_PR_BS,14,0),"")</f>
        <v>0</v>
      </c>
      <c r="O103" s="170">
        <f t="shared" si="1"/>
        <v>0</v>
      </c>
      <c r="P103" s="113"/>
      <c r="Q103" s="113"/>
      <c r="R103" s="113"/>
      <c r="S103" s="388"/>
      <c r="T103" s="388"/>
      <c r="U103" s="388"/>
      <c r="W103" s="388"/>
      <c r="X103" s="388"/>
      <c r="Y103" s="388"/>
    </row>
    <row r="104" spans="1:25" x14ac:dyDescent="0.3">
      <c r="A104" s="3" t="s">
        <v>76</v>
      </c>
      <c r="B104" s="5"/>
      <c r="C104"/>
      <c r="D104" s="45"/>
      <c r="E104" s="46"/>
      <c r="F104" s="46"/>
      <c r="G104" s="46"/>
      <c r="H104" s="46"/>
      <c r="I104" s="46" t="s">
        <v>67</v>
      </c>
      <c r="J104" s="46"/>
      <c r="K104" s="46"/>
      <c r="L104" s="171">
        <f t="shared" si="11"/>
        <v>0</v>
      </c>
      <c r="M104" s="171">
        <f t="shared" si="12"/>
        <v>0</v>
      </c>
      <c r="N104" s="171">
        <f t="shared" si="13"/>
        <v>0</v>
      </c>
      <c r="O104" s="170">
        <f t="shared" si="1"/>
        <v>0</v>
      </c>
      <c r="P104" s="113"/>
      <c r="Q104" s="113"/>
      <c r="R104" s="113"/>
      <c r="S104" s="388"/>
      <c r="T104" s="388"/>
      <c r="U104" s="388"/>
      <c r="W104" s="388"/>
      <c r="X104" s="388"/>
      <c r="Y104" s="388"/>
    </row>
    <row r="105" spans="1:25" x14ac:dyDescent="0.3">
      <c r="A105" s="3" t="s">
        <v>78</v>
      </c>
      <c r="B105" s="5"/>
      <c r="C105"/>
      <c r="D105" s="45"/>
      <c r="E105" s="52"/>
      <c r="F105" s="46"/>
      <c r="G105" s="46"/>
      <c r="H105" s="46"/>
      <c r="I105" s="46" t="s">
        <v>68</v>
      </c>
      <c r="J105" s="46"/>
      <c r="K105" s="46"/>
      <c r="L105" s="171">
        <f t="shared" si="11"/>
        <v>0</v>
      </c>
      <c r="M105" s="171">
        <f t="shared" si="12"/>
        <v>0</v>
      </c>
      <c r="N105" s="171">
        <f t="shared" si="13"/>
        <v>0</v>
      </c>
      <c r="O105" s="170">
        <f t="shared" si="1"/>
        <v>0</v>
      </c>
      <c r="P105" s="113"/>
      <c r="Q105" s="113"/>
      <c r="R105" s="113"/>
      <c r="S105" s="388"/>
      <c r="T105" s="388"/>
      <c r="U105" s="388"/>
      <c r="W105" s="388"/>
      <c r="X105" s="388"/>
      <c r="Y105" s="388"/>
    </row>
    <row r="106" spans="1:25" x14ac:dyDescent="0.3">
      <c r="A106" s="3" t="s">
        <v>80</v>
      </c>
      <c r="B106" s="5"/>
      <c r="C106"/>
      <c r="D106" s="45"/>
      <c r="E106" s="52"/>
      <c r="F106" s="46"/>
      <c r="G106" s="46"/>
      <c r="H106" s="46"/>
      <c r="I106" s="46" t="s">
        <v>69</v>
      </c>
      <c r="J106" s="46"/>
      <c r="K106" s="46"/>
      <c r="L106" s="171">
        <f t="shared" si="11"/>
        <v>0</v>
      </c>
      <c r="M106" s="171">
        <f t="shared" si="12"/>
        <v>0</v>
      </c>
      <c r="N106" s="171">
        <f t="shared" si="13"/>
        <v>0</v>
      </c>
      <c r="O106" s="170">
        <f t="shared" si="1"/>
        <v>0</v>
      </c>
      <c r="P106" s="113"/>
      <c r="Q106" s="113"/>
      <c r="R106" s="113"/>
      <c r="S106" s="388"/>
      <c r="T106" s="388"/>
      <c r="U106" s="388"/>
      <c r="W106" s="388"/>
      <c r="X106" s="388"/>
      <c r="Y106" s="388"/>
    </row>
    <row r="107" spans="1:25" x14ac:dyDescent="0.3">
      <c r="A107" s="3" t="s">
        <v>82</v>
      </c>
      <c r="B107"/>
      <c r="C107"/>
      <c r="D107" s="45"/>
      <c r="E107" s="52"/>
      <c r="F107" s="46"/>
      <c r="G107" s="46"/>
      <c r="H107" s="46"/>
      <c r="I107" s="46" t="s">
        <v>30</v>
      </c>
      <c r="J107" s="46"/>
      <c r="K107" s="46"/>
      <c r="L107" s="171">
        <f t="shared" si="11"/>
        <v>0</v>
      </c>
      <c r="M107" s="171">
        <f t="shared" si="12"/>
        <v>0</v>
      </c>
      <c r="N107" s="171">
        <f t="shared" si="13"/>
        <v>0</v>
      </c>
      <c r="O107" s="170">
        <f t="shared" si="1"/>
        <v>0</v>
      </c>
      <c r="P107" s="113"/>
      <c r="Q107" s="113"/>
      <c r="R107" s="113"/>
      <c r="S107" s="388"/>
      <c r="T107" s="388"/>
      <c r="U107" s="388"/>
      <c r="W107" s="388"/>
      <c r="X107" s="388"/>
      <c r="Y107" s="388"/>
    </row>
    <row r="108" spans="1:25" x14ac:dyDescent="0.3">
      <c r="A108" s="3" t="s">
        <v>84</v>
      </c>
      <c r="B108"/>
      <c r="C108"/>
      <c r="D108" s="45"/>
      <c r="E108" s="52"/>
      <c r="F108" s="46"/>
      <c r="G108" s="46"/>
      <c r="H108" s="46"/>
      <c r="I108" s="46" t="s">
        <v>25</v>
      </c>
      <c r="J108" s="46"/>
      <c r="K108" s="46"/>
      <c r="L108" s="171">
        <f t="shared" si="11"/>
        <v>0</v>
      </c>
      <c r="M108" s="171">
        <f t="shared" si="12"/>
        <v>0</v>
      </c>
      <c r="N108" s="171">
        <f t="shared" si="13"/>
        <v>0</v>
      </c>
      <c r="O108" s="170">
        <f t="shared" si="1"/>
        <v>0</v>
      </c>
      <c r="P108" s="113"/>
      <c r="Q108" s="113"/>
      <c r="R108" s="113"/>
      <c r="S108" s="388"/>
      <c r="T108" s="388"/>
      <c r="U108" s="388"/>
      <c r="W108" s="388"/>
      <c r="X108" s="388"/>
      <c r="Y108" s="388"/>
    </row>
    <row r="109" spans="1:25" x14ac:dyDescent="0.3">
      <c r="A109"/>
      <c r="B109"/>
      <c r="C109" t="s">
        <v>85</v>
      </c>
      <c r="D109" s="38"/>
      <c r="E109" s="39">
        <v>3</v>
      </c>
      <c r="F109" s="39" t="s">
        <v>1180</v>
      </c>
      <c r="G109" s="40"/>
      <c r="H109" s="40"/>
      <c r="I109" s="40"/>
      <c r="J109" s="40"/>
      <c r="K109" s="40"/>
      <c r="L109" s="169">
        <f>SUM(L110:L114)</f>
        <v>0</v>
      </c>
      <c r="M109" s="169">
        <f>SUM(M110:M114)</f>
        <v>0</v>
      </c>
      <c r="N109" s="169">
        <f>SUM(N110:N114)</f>
        <v>0</v>
      </c>
      <c r="O109" s="170">
        <f t="shared" si="1"/>
        <v>0</v>
      </c>
      <c r="P109" s="113"/>
      <c r="Q109" s="113"/>
      <c r="R109" s="113"/>
      <c r="S109" s="388"/>
      <c r="T109" s="388"/>
      <c r="U109" s="388"/>
      <c r="W109" s="388"/>
      <c r="X109" s="388"/>
      <c r="Y109" s="388"/>
    </row>
    <row r="110" spans="1:25" x14ac:dyDescent="0.3">
      <c r="A110" s="3" t="s">
        <v>87</v>
      </c>
      <c r="B110" s="5" t="s">
        <v>1281</v>
      </c>
      <c r="C110"/>
      <c r="D110" s="38"/>
      <c r="E110" s="40"/>
      <c r="F110" s="40"/>
      <c r="G110" s="40" t="s">
        <v>22</v>
      </c>
      <c r="H110" s="40"/>
      <c r="I110" s="40"/>
      <c r="J110" s="40"/>
      <c r="K110" s="40"/>
      <c r="L110" s="171">
        <f t="shared" ref="L110:L115" si="14">IFERROR(VLOOKUP(A110,IC_PR_BS,7,0),"")</f>
        <v>0</v>
      </c>
      <c r="M110" s="171">
        <f t="shared" ref="M110:M115" si="15">IFERROR(VLOOKUP(A110,IC_PR_BS,8,0),"")</f>
        <v>0</v>
      </c>
      <c r="N110" s="171">
        <f t="shared" ref="N110:N115" si="16">IFERROR(VLOOKUP(A110,IC_PR_BS,9,0),"")</f>
        <v>0</v>
      </c>
      <c r="O110" s="170">
        <f t="shared" si="1"/>
        <v>0</v>
      </c>
      <c r="P110" s="113"/>
      <c r="Q110" s="113"/>
      <c r="R110" s="113"/>
      <c r="S110" s="388"/>
      <c r="T110" s="388"/>
      <c r="U110" s="388"/>
      <c r="W110" s="388"/>
      <c r="X110" s="388"/>
      <c r="Y110" s="388"/>
    </row>
    <row r="111" spans="1:25" x14ac:dyDescent="0.3">
      <c r="A111" s="3" t="s">
        <v>90</v>
      </c>
      <c r="B111" s="5" t="s">
        <v>1282</v>
      </c>
      <c r="C111"/>
      <c r="D111" s="38"/>
      <c r="E111" s="40"/>
      <c r="F111" s="40"/>
      <c r="G111" s="40" t="s">
        <v>30</v>
      </c>
      <c r="H111" s="40"/>
      <c r="I111" s="40"/>
      <c r="J111" s="40"/>
      <c r="K111" s="40"/>
      <c r="L111" s="171">
        <f t="shared" si="14"/>
        <v>0</v>
      </c>
      <c r="M111" s="171">
        <f t="shared" si="15"/>
        <v>0</v>
      </c>
      <c r="N111" s="171">
        <f t="shared" si="16"/>
        <v>0</v>
      </c>
      <c r="O111" s="170">
        <f t="shared" si="1"/>
        <v>0</v>
      </c>
      <c r="P111" s="113"/>
      <c r="Q111" s="113"/>
      <c r="R111" s="113"/>
      <c r="S111" s="388"/>
      <c r="T111" s="388"/>
      <c r="U111" s="388"/>
      <c r="W111" s="388"/>
      <c r="X111" s="388"/>
      <c r="Y111" s="388"/>
    </row>
    <row r="112" spans="1:25" x14ac:dyDescent="0.3">
      <c r="A112" s="3" t="s">
        <v>93</v>
      </c>
      <c r="B112" s="5" t="s">
        <v>1287</v>
      </c>
      <c r="C112"/>
      <c r="D112" s="38"/>
      <c r="E112" s="40"/>
      <c r="F112" s="40"/>
      <c r="G112" s="40" t="s">
        <v>70</v>
      </c>
      <c r="H112" s="40"/>
      <c r="I112" s="40"/>
      <c r="J112" s="40"/>
      <c r="K112" s="40"/>
      <c r="L112" s="171">
        <f t="shared" si="14"/>
        <v>0</v>
      </c>
      <c r="M112" s="171">
        <f t="shared" si="15"/>
        <v>0</v>
      </c>
      <c r="N112" s="171">
        <f t="shared" si="16"/>
        <v>0</v>
      </c>
      <c r="O112" s="170">
        <f t="shared" si="1"/>
        <v>0</v>
      </c>
      <c r="P112" s="113"/>
      <c r="Q112" s="113"/>
      <c r="R112" s="113"/>
      <c r="S112" s="388"/>
      <c r="T112" s="388"/>
      <c r="U112" s="388"/>
      <c r="W112" s="388"/>
      <c r="X112" s="388"/>
      <c r="Y112" s="388"/>
    </row>
    <row r="113" spans="1:25" x14ac:dyDescent="0.3">
      <c r="A113" s="3" t="s">
        <v>95</v>
      </c>
      <c r="B113" s="5" t="s">
        <v>1288</v>
      </c>
      <c r="C113"/>
      <c r="D113" s="38"/>
      <c r="E113" s="40"/>
      <c r="F113" s="40"/>
      <c r="G113" s="40" t="s">
        <v>96</v>
      </c>
      <c r="H113" s="40"/>
      <c r="I113" s="40"/>
      <c r="J113" s="40"/>
      <c r="K113" s="40"/>
      <c r="L113" s="171">
        <f t="shared" si="14"/>
        <v>0</v>
      </c>
      <c r="M113" s="171">
        <f t="shared" si="15"/>
        <v>0</v>
      </c>
      <c r="N113" s="171">
        <f t="shared" si="16"/>
        <v>0</v>
      </c>
      <c r="O113" s="170">
        <f t="shared" si="1"/>
        <v>0</v>
      </c>
      <c r="P113" s="113"/>
      <c r="Q113" s="113"/>
      <c r="R113" s="113"/>
      <c r="S113" s="388"/>
      <c r="T113" s="388"/>
      <c r="U113" s="388"/>
      <c r="W113" s="388"/>
      <c r="X113" s="388"/>
      <c r="Y113" s="388"/>
    </row>
    <row r="114" spans="1:25" x14ac:dyDescent="0.3">
      <c r="A114" s="3" t="s">
        <v>98</v>
      </c>
      <c r="B114" s="5" t="s">
        <v>1289</v>
      </c>
      <c r="C114"/>
      <c r="D114" s="38"/>
      <c r="E114" s="40"/>
      <c r="F114" s="40"/>
      <c r="G114" s="40" t="s">
        <v>25</v>
      </c>
      <c r="H114" s="40"/>
      <c r="I114" s="40"/>
      <c r="J114" s="40"/>
      <c r="K114" s="40"/>
      <c r="L114" s="171">
        <f t="shared" si="14"/>
        <v>0</v>
      </c>
      <c r="M114" s="171">
        <f t="shared" si="15"/>
        <v>0</v>
      </c>
      <c r="N114" s="171">
        <f t="shared" si="16"/>
        <v>0</v>
      </c>
      <c r="O114" s="170">
        <f t="shared" si="1"/>
        <v>0</v>
      </c>
      <c r="P114" s="113"/>
      <c r="Q114" s="113"/>
      <c r="R114" s="113"/>
      <c r="S114" s="388"/>
      <c r="T114" s="388"/>
      <c r="U114" s="388"/>
      <c r="W114" s="388"/>
      <c r="X114" s="388"/>
      <c r="Y114" s="388"/>
    </row>
    <row r="115" spans="1:25" x14ac:dyDescent="0.3">
      <c r="A115" s="3" t="s">
        <v>1184</v>
      </c>
      <c r="B115" s="5"/>
      <c r="C115"/>
      <c r="D115" s="38"/>
      <c r="E115" s="40"/>
      <c r="F115" s="40"/>
      <c r="G115" s="40"/>
      <c r="H115" s="40"/>
      <c r="I115" s="40"/>
      <c r="J115" s="40"/>
      <c r="K115" s="50" t="s">
        <v>1152</v>
      </c>
      <c r="L115" s="171">
        <f t="shared" si="14"/>
        <v>0</v>
      </c>
      <c r="M115" s="171">
        <f t="shared" si="15"/>
        <v>0</v>
      </c>
      <c r="N115" s="171">
        <f t="shared" si="16"/>
        <v>0</v>
      </c>
      <c r="O115" s="170">
        <f t="shared" si="1"/>
        <v>0</v>
      </c>
      <c r="P115" s="113"/>
      <c r="Q115" s="113"/>
      <c r="R115" s="113"/>
      <c r="S115" s="388"/>
      <c r="T115" s="388"/>
      <c r="U115" s="388"/>
      <c r="W115" s="388"/>
      <c r="X115" s="388"/>
      <c r="Y115" s="388"/>
    </row>
    <row r="116" spans="1:25" x14ac:dyDescent="0.3">
      <c r="A116" s="5"/>
      <c r="B116" s="5"/>
      <c r="C116"/>
      <c r="D116" s="45"/>
      <c r="E116" s="46"/>
      <c r="F116" s="46"/>
      <c r="G116" s="46"/>
      <c r="H116" s="47" t="s">
        <v>970</v>
      </c>
      <c r="I116" s="46"/>
      <c r="J116" s="46"/>
      <c r="K116" s="46"/>
      <c r="L116" s="169">
        <f>SUM(L117:L121)</f>
        <v>0</v>
      </c>
      <c r="M116" s="169">
        <f>SUM(M117:M121)</f>
        <v>0</v>
      </c>
      <c r="N116" s="169">
        <f>SUM(N117:N121)</f>
        <v>0</v>
      </c>
      <c r="O116" s="170">
        <f t="shared" si="1"/>
        <v>0</v>
      </c>
      <c r="P116" s="113"/>
      <c r="Q116" s="113"/>
      <c r="R116" s="113"/>
      <c r="S116" s="388"/>
      <c r="T116" s="388"/>
      <c r="U116" s="388"/>
      <c r="W116" s="388"/>
      <c r="X116" s="388"/>
      <c r="Y116" s="388"/>
    </row>
    <row r="117" spans="1:25" x14ac:dyDescent="0.3">
      <c r="A117" s="3" t="s">
        <v>87</v>
      </c>
      <c r="B117" s="5"/>
      <c r="C117"/>
      <c r="D117" s="45"/>
      <c r="E117" s="46"/>
      <c r="F117" s="46"/>
      <c r="G117" s="46"/>
      <c r="H117" s="46"/>
      <c r="I117" s="46" t="s">
        <v>22</v>
      </c>
      <c r="J117" s="46"/>
      <c r="K117" s="46"/>
      <c r="L117" s="171">
        <f>IFERROR(VLOOKUP(A117,IC_PR_BS,12,0),"")</f>
        <v>0</v>
      </c>
      <c r="M117" s="171">
        <f>IFERROR(VLOOKUP(A117,IC_PR_BS,13,0),"")</f>
        <v>0</v>
      </c>
      <c r="N117" s="171">
        <f>IFERROR(VLOOKUP(A117,IC_PR_BS,14,0),"")</f>
        <v>0</v>
      </c>
      <c r="O117" s="170">
        <f t="shared" si="1"/>
        <v>0</v>
      </c>
      <c r="P117" s="113"/>
      <c r="Q117" s="113"/>
      <c r="R117" s="113"/>
      <c r="S117" s="388"/>
      <c r="T117" s="388"/>
      <c r="U117" s="388"/>
      <c r="W117" s="388"/>
      <c r="X117" s="388"/>
      <c r="Y117" s="388"/>
    </row>
    <row r="118" spans="1:25" x14ac:dyDescent="0.3">
      <c r="A118" s="3" t="s">
        <v>90</v>
      </c>
      <c r="B118" s="5"/>
      <c r="C118"/>
      <c r="D118" s="45"/>
      <c r="E118" s="46"/>
      <c r="F118" s="46"/>
      <c r="G118" s="46"/>
      <c r="H118" s="46"/>
      <c r="I118" s="46" t="s">
        <v>30</v>
      </c>
      <c r="J118" s="46"/>
      <c r="K118" s="46"/>
      <c r="L118" s="171">
        <f>IFERROR(VLOOKUP(A118,IC_PR_BS,12,0),"")</f>
        <v>0</v>
      </c>
      <c r="M118" s="171">
        <f>IFERROR(VLOOKUP(A118,IC_PR_BS,13,0),"")</f>
        <v>0</v>
      </c>
      <c r="N118" s="171">
        <f>IFERROR(VLOOKUP(A118,IC_PR_BS,14,0),"")</f>
        <v>0</v>
      </c>
      <c r="O118" s="170">
        <f t="shared" si="1"/>
        <v>0</v>
      </c>
      <c r="P118" s="113"/>
      <c r="Q118" s="113"/>
      <c r="R118" s="113"/>
      <c r="S118" s="388"/>
      <c r="T118" s="388"/>
      <c r="U118" s="388"/>
      <c r="W118" s="388"/>
      <c r="X118" s="388"/>
      <c r="Y118" s="388"/>
    </row>
    <row r="119" spans="1:25" x14ac:dyDescent="0.3">
      <c r="A119" s="3" t="s">
        <v>93</v>
      </c>
      <c r="B119" s="5"/>
      <c r="C119"/>
      <c r="D119" s="45"/>
      <c r="E119" s="46"/>
      <c r="F119" s="46"/>
      <c r="G119" s="46"/>
      <c r="H119" s="46"/>
      <c r="I119" s="46" t="s">
        <v>70</v>
      </c>
      <c r="J119" s="46"/>
      <c r="K119" s="46"/>
      <c r="L119" s="171">
        <f>IFERROR(VLOOKUP(A119,IC_PR_BS,12,0),"")</f>
        <v>0</v>
      </c>
      <c r="M119" s="171">
        <f>IFERROR(VLOOKUP(A119,IC_PR_BS,13,0),"")</f>
        <v>0</v>
      </c>
      <c r="N119" s="171">
        <f>IFERROR(VLOOKUP(A119,IC_PR_BS,14,0),"")</f>
        <v>0</v>
      </c>
      <c r="O119" s="170">
        <f t="shared" si="1"/>
        <v>0</v>
      </c>
      <c r="P119" s="113"/>
      <c r="Q119" s="113"/>
      <c r="R119" s="113"/>
      <c r="S119" s="388"/>
      <c r="T119" s="388"/>
      <c r="U119" s="388"/>
      <c r="W119" s="388"/>
      <c r="X119" s="388"/>
      <c r="Y119" s="388"/>
    </row>
    <row r="120" spans="1:25" x14ac:dyDescent="0.3">
      <c r="A120" s="3" t="s">
        <v>95</v>
      </c>
      <c r="B120" s="5"/>
      <c r="C120"/>
      <c r="D120" s="45"/>
      <c r="E120" s="46"/>
      <c r="F120" s="46"/>
      <c r="G120" s="46"/>
      <c r="H120" s="46"/>
      <c r="I120" s="46" t="s">
        <v>96</v>
      </c>
      <c r="J120" s="46"/>
      <c r="K120" s="46"/>
      <c r="L120" s="171">
        <f>IFERROR(VLOOKUP(A120,IC_PR_BS,12,0),"")</f>
        <v>0</v>
      </c>
      <c r="M120" s="171">
        <f>IFERROR(VLOOKUP(A120,IC_PR_BS,13,0),"")</f>
        <v>0</v>
      </c>
      <c r="N120" s="171">
        <f>IFERROR(VLOOKUP(A120,IC_PR_BS,14,0),"")</f>
        <v>0</v>
      </c>
      <c r="O120" s="170">
        <f t="shared" si="1"/>
        <v>0</v>
      </c>
      <c r="P120" s="113"/>
      <c r="Q120" s="113"/>
      <c r="R120" s="113"/>
      <c r="S120" s="388"/>
      <c r="T120" s="388"/>
      <c r="U120" s="388"/>
      <c r="W120" s="388"/>
      <c r="X120" s="388"/>
      <c r="Y120" s="388"/>
    </row>
    <row r="121" spans="1:25" x14ac:dyDescent="0.3">
      <c r="A121" s="3" t="s">
        <v>98</v>
      </c>
      <c r="B121" s="5"/>
      <c r="C121"/>
      <c r="D121" s="45"/>
      <c r="E121" s="46"/>
      <c r="F121" s="46"/>
      <c r="G121" s="46"/>
      <c r="H121" s="46"/>
      <c r="I121" s="46" t="s">
        <v>25</v>
      </c>
      <c r="J121" s="46"/>
      <c r="K121" s="46"/>
      <c r="L121" s="171">
        <f>IFERROR(VLOOKUP(A121,IC_PR_BS,12,0),"")</f>
        <v>0</v>
      </c>
      <c r="M121" s="171">
        <f>IFERROR(VLOOKUP(A121,IC_PR_BS,13,0),"")</f>
        <v>0</v>
      </c>
      <c r="N121" s="171">
        <f>IFERROR(VLOOKUP(A121,IC_PR_BS,14,0),"")</f>
        <v>0</v>
      </c>
      <c r="O121" s="170">
        <f t="shared" si="1"/>
        <v>0</v>
      </c>
      <c r="P121" s="113"/>
      <c r="Q121" s="113"/>
      <c r="R121" s="113"/>
      <c r="S121" s="388"/>
      <c r="T121" s="388"/>
      <c r="U121" s="388"/>
      <c r="W121" s="388"/>
      <c r="X121" s="388"/>
      <c r="Y121" s="388"/>
    </row>
    <row r="122" spans="1:25" x14ac:dyDescent="0.3">
      <c r="A122"/>
      <c r="B122"/>
      <c r="C122" t="s">
        <v>131</v>
      </c>
      <c r="D122" s="38"/>
      <c r="E122" s="39">
        <v>4</v>
      </c>
      <c r="F122" s="39" t="s">
        <v>1154</v>
      </c>
      <c r="G122" s="40"/>
      <c r="H122" s="40"/>
      <c r="I122" s="40"/>
      <c r="J122" s="40"/>
      <c r="K122" s="40"/>
      <c r="L122" s="169">
        <f>SUM(L123:L131)</f>
        <v>0</v>
      </c>
      <c r="M122" s="169">
        <f>SUM(M123:M131)</f>
        <v>0</v>
      </c>
      <c r="N122" s="169">
        <f>SUM(N123:N131)</f>
        <v>0</v>
      </c>
      <c r="O122" s="170">
        <f t="shared" si="1"/>
        <v>0</v>
      </c>
      <c r="P122" s="113"/>
      <c r="Q122" s="113"/>
      <c r="R122" s="113"/>
      <c r="S122" s="388"/>
      <c r="T122" s="388"/>
      <c r="U122" s="388"/>
      <c r="W122" s="388"/>
      <c r="X122" s="388"/>
      <c r="Y122" s="388"/>
    </row>
    <row r="123" spans="1:25" x14ac:dyDescent="0.3">
      <c r="A123" s="3" t="s">
        <v>132</v>
      </c>
      <c r="B123" s="5" t="s">
        <v>1281</v>
      </c>
      <c r="C123"/>
      <c r="D123" s="38"/>
      <c r="E123" s="40"/>
      <c r="F123" s="40"/>
      <c r="G123" s="40" t="s">
        <v>22</v>
      </c>
      <c r="H123" s="40"/>
      <c r="I123" s="40"/>
      <c r="J123" s="40"/>
      <c r="K123" s="40"/>
      <c r="L123" s="171">
        <f t="shared" ref="L123:L132" si="17">IFERROR(VLOOKUP(A123,IC_PR_BS,7,0),"")</f>
        <v>0</v>
      </c>
      <c r="M123" s="171">
        <f t="shared" ref="M123:M132" si="18">IFERROR(VLOOKUP(A123,IC_PR_BS,8,0),"")</f>
        <v>0</v>
      </c>
      <c r="N123" s="171">
        <f t="shared" ref="N123:N132" si="19">IFERROR(VLOOKUP(A123,IC_PR_BS,9,0),"")</f>
        <v>0</v>
      </c>
      <c r="O123" s="170">
        <f t="shared" si="1"/>
        <v>0</v>
      </c>
      <c r="P123" s="113"/>
      <c r="Q123" s="113"/>
      <c r="R123" s="113"/>
      <c r="S123" s="388"/>
      <c r="T123" s="388"/>
      <c r="U123" s="388"/>
      <c r="W123" s="388"/>
      <c r="X123" s="388"/>
      <c r="Y123" s="388"/>
    </row>
    <row r="124" spans="1:25" x14ac:dyDescent="0.3">
      <c r="A124" s="3" t="s">
        <v>133</v>
      </c>
      <c r="B124" s="5" t="s">
        <v>1282</v>
      </c>
      <c r="C124"/>
      <c r="D124" s="38"/>
      <c r="E124" s="40"/>
      <c r="F124" s="40"/>
      <c r="G124" s="40" t="s">
        <v>30</v>
      </c>
      <c r="H124" s="40"/>
      <c r="I124" s="40"/>
      <c r="J124" s="40"/>
      <c r="K124" s="40"/>
      <c r="L124" s="171">
        <f t="shared" si="17"/>
        <v>0</v>
      </c>
      <c r="M124" s="171">
        <f t="shared" si="18"/>
        <v>0</v>
      </c>
      <c r="N124" s="171">
        <f t="shared" si="19"/>
        <v>0</v>
      </c>
      <c r="O124" s="170">
        <f t="shared" si="1"/>
        <v>0</v>
      </c>
      <c r="P124" s="113"/>
      <c r="Q124" s="113"/>
      <c r="R124" s="113"/>
      <c r="S124" s="388"/>
      <c r="T124" s="388"/>
      <c r="U124" s="388"/>
      <c r="W124" s="388"/>
      <c r="X124" s="388"/>
      <c r="Y124" s="388"/>
    </row>
    <row r="125" spans="1:25" x14ac:dyDescent="0.3">
      <c r="A125" s="3" t="s">
        <v>134</v>
      </c>
      <c r="B125" s="5" t="s">
        <v>1283</v>
      </c>
      <c r="C125"/>
      <c r="D125" s="38"/>
      <c r="E125" s="40"/>
      <c r="F125" s="40"/>
      <c r="G125" s="40" t="s">
        <v>66</v>
      </c>
      <c r="H125" s="40"/>
      <c r="I125" s="40"/>
      <c r="J125" s="40"/>
      <c r="K125" s="40"/>
      <c r="L125" s="171">
        <f t="shared" si="17"/>
        <v>0</v>
      </c>
      <c r="M125" s="171">
        <f t="shared" si="18"/>
        <v>0</v>
      </c>
      <c r="N125" s="171">
        <f t="shared" si="19"/>
        <v>0</v>
      </c>
      <c r="O125" s="170">
        <f t="shared" si="1"/>
        <v>0</v>
      </c>
      <c r="P125" s="113"/>
      <c r="Q125" s="113"/>
      <c r="R125" s="113"/>
      <c r="S125" s="388"/>
      <c r="T125" s="388"/>
      <c r="U125" s="388"/>
      <c r="W125" s="388"/>
      <c r="X125" s="388"/>
      <c r="Y125" s="388"/>
    </row>
    <row r="126" spans="1:25" x14ac:dyDescent="0.3">
      <c r="A126" s="3" t="s">
        <v>135</v>
      </c>
      <c r="B126" s="5" t="s">
        <v>1284</v>
      </c>
      <c r="C126"/>
      <c r="D126" s="38"/>
      <c r="E126" s="40"/>
      <c r="F126" s="40"/>
      <c r="G126" s="40" t="s">
        <v>67</v>
      </c>
      <c r="H126" s="40"/>
      <c r="I126" s="40"/>
      <c r="J126" s="40"/>
      <c r="K126" s="40"/>
      <c r="L126" s="171">
        <f t="shared" si="17"/>
        <v>0</v>
      </c>
      <c r="M126" s="171">
        <f t="shared" si="18"/>
        <v>0</v>
      </c>
      <c r="N126" s="171">
        <f t="shared" si="19"/>
        <v>0</v>
      </c>
      <c r="O126" s="170">
        <f t="shared" si="1"/>
        <v>0</v>
      </c>
      <c r="P126" s="113"/>
      <c r="Q126" s="113"/>
      <c r="R126" s="113"/>
      <c r="S126" s="388"/>
      <c r="T126" s="388"/>
      <c r="U126" s="388"/>
      <c r="W126" s="388"/>
      <c r="X126" s="388"/>
      <c r="Y126" s="388"/>
    </row>
    <row r="127" spans="1:25" x14ac:dyDescent="0.3">
      <c r="A127" s="3" t="s">
        <v>136</v>
      </c>
      <c r="B127" s="5" t="s">
        <v>1285</v>
      </c>
      <c r="C127"/>
      <c r="D127" s="38"/>
      <c r="E127" s="40"/>
      <c r="F127" s="40"/>
      <c r="G127" s="40" t="s">
        <v>68</v>
      </c>
      <c r="H127" s="40"/>
      <c r="I127" s="40"/>
      <c r="J127" s="40"/>
      <c r="K127" s="40"/>
      <c r="L127" s="171">
        <f t="shared" si="17"/>
        <v>0</v>
      </c>
      <c r="M127" s="171">
        <f t="shared" si="18"/>
        <v>0</v>
      </c>
      <c r="N127" s="171">
        <f t="shared" si="19"/>
        <v>0</v>
      </c>
      <c r="O127" s="170">
        <f t="shared" si="1"/>
        <v>0</v>
      </c>
      <c r="P127" s="113"/>
      <c r="Q127" s="113"/>
      <c r="R127" s="113"/>
      <c r="S127" s="388"/>
      <c r="T127" s="388"/>
      <c r="U127" s="388"/>
      <c r="W127" s="388"/>
      <c r="X127" s="388"/>
      <c r="Y127" s="388"/>
    </row>
    <row r="128" spans="1:25" x14ac:dyDescent="0.3">
      <c r="A128" s="3" t="s">
        <v>137</v>
      </c>
      <c r="B128" s="5" t="s">
        <v>1286</v>
      </c>
      <c r="C128"/>
      <c r="D128" s="38"/>
      <c r="E128" s="40"/>
      <c r="F128" s="40"/>
      <c r="G128" s="40" t="s">
        <v>69</v>
      </c>
      <c r="H128" s="40"/>
      <c r="I128" s="40"/>
      <c r="J128" s="40"/>
      <c r="K128" s="40"/>
      <c r="L128" s="171">
        <f t="shared" si="17"/>
        <v>0</v>
      </c>
      <c r="M128" s="171">
        <f t="shared" si="18"/>
        <v>0</v>
      </c>
      <c r="N128" s="171">
        <f t="shared" si="19"/>
        <v>0</v>
      </c>
      <c r="O128" s="170">
        <f t="shared" si="1"/>
        <v>0</v>
      </c>
      <c r="P128" s="113"/>
      <c r="Q128" s="113"/>
      <c r="R128" s="113"/>
      <c r="S128" s="388"/>
      <c r="T128" s="388"/>
      <c r="U128" s="388"/>
      <c r="W128" s="388"/>
      <c r="X128" s="388"/>
      <c r="Y128" s="388"/>
    </row>
    <row r="129" spans="1:25" x14ac:dyDescent="0.3">
      <c r="A129" s="3" t="s">
        <v>138</v>
      </c>
      <c r="B129" s="5" t="s">
        <v>1287</v>
      </c>
      <c r="C129"/>
      <c r="D129" s="38"/>
      <c r="E129" s="40"/>
      <c r="F129" s="40"/>
      <c r="G129" s="40" t="s">
        <v>70</v>
      </c>
      <c r="H129" s="40"/>
      <c r="I129" s="40"/>
      <c r="J129" s="40"/>
      <c r="K129" s="40"/>
      <c r="L129" s="171">
        <f t="shared" si="17"/>
        <v>0</v>
      </c>
      <c r="M129" s="171">
        <f t="shared" si="18"/>
        <v>0</v>
      </c>
      <c r="N129" s="171">
        <f t="shared" si="19"/>
        <v>0</v>
      </c>
      <c r="O129" s="170">
        <f t="shared" si="1"/>
        <v>0</v>
      </c>
      <c r="P129" s="113"/>
      <c r="Q129" s="113"/>
      <c r="R129" s="113"/>
      <c r="S129" s="388"/>
      <c r="T129" s="388"/>
      <c r="U129" s="388"/>
      <c r="W129" s="388"/>
      <c r="X129" s="388"/>
      <c r="Y129" s="388"/>
    </row>
    <row r="130" spans="1:25" x14ac:dyDescent="0.3">
      <c r="A130" s="3" t="s">
        <v>139</v>
      </c>
      <c r="B130" s="5" t="s">
        <v>1288</v>
      </c>
      <c r="C130"/>
      <c r="D130" s="38"/>
      <c r="E130" s="40"/>
      <c r="F130" s="40"/>
      <c r="G130" s="40" t="s">
        <v>96</v>
      </c>
      <c r="H130" s="40"/>
      <c r="I130" s="40"/>
      <c r="J130" s="40"/>
      <c r="K130" s="40"/>
      <c r="L130" s="171">
        <f t="shared" si="17"/>
        <v>0</v>
      </c>
      <c r="M130" s="171">
        <f t="shared" si="18"/>
        <v>0</v>
      </c>
      <c r="N130" s="171">
        <f t="shared" si="19"/>
        <v>0</v>
      </c>
      <c r="O130" s="170">
        <f t="shared" si="1"/>
        <v>0</v>
      </c>
      <c r="P130" s="113"/>
      <c r="Q130" s="113"/>
      <c r="R130" s="113"/>
      <c r="S130" s="388"/>
      <c r="T130" s="388"/>
      <c r="U130" s="388"/>
      <c r="W130" s="388"/>
      <c r="X130" s="388"/>
      <c r="Y130" s="388"/>
    </row>
    <row r="131" spans="1:25" x14ac:dyDescent="0.3">
      <c r="A131" s="3" t="s">
        <v>140</v>
      </c>
      <c r="B131" s="5" t="s">
        <v>1289</v>
      </c>
      <c r="C131"/>
      <c r="D131" s="38"/>
      <c r="E131" s="40"/>
      <c r="F131" s="40"/>
      <c r="G131" s="40" t="s">
        <v>25</v>
      </c>
      <c r="H131" s="40"/>
      <c r="I131" s="40"/>
      <c r="J131" s="40"/>
      <c r="K131" s="40"/>
      <c r="L131" s="171">
        <f t="shared" si="17"/>
        <v>0</v>
      </c>
      <c r="M131" s="171">
        <f t="shared" si="18"/>
        <v>0</v>
      </c>
      <c r="N131" s="171">
        <f t="shared" si="19"/>
        <v>0</v>
      </c>
      <c r="O131" s="170">
        <f t="shared" si="1"/>
        <v>0</v>
      </c>
      <c r="P131" s="113"/>
      <c r="Q131" s="113"/>
      <c r="R131" s="113"/>
      <c r="S131" s="388"/>
      <c r="T131" s="388"/>
      <c r="U131" s="388"/>
      <c r="W131" s="388"/>
      <c r="X131" s="388"/>
      <c r="Y131" s="388"/>
    </row>
    <row r="132" spans="1:25" x14ac:dyDescent="0.3">
      <c r="A132" s="3" t="s">
        <v>1186</v>
      </c>
      <c r="B132" s="5"/>
      <c r="C132"/>
      <c r="D132" s="38"/>
      <c r="E132" s="51"/>
      <c r="F132" s="40"/>
      <c r="G132" s="40"/>
      <c r="H132" s="40"/>
      <c r="I132" s="40"/>
      <c r="J132" s="40"/>
      <c r="K132" s="50" t="s">
        <v>1152</v>
      </c>
      <c r="L132" s="171">
        <f t="shared" si="17"/>
        <v>0</v>
      </c>
      <c r="M132" s="171">
        <f t="shared" si="18"/>
        <v>0</v>
      </c>
      <c r="N132" s="171">
        <f t="shared" si="19"/>
        <v>0</v>
      </c>
      <c r="O132" s="170">
        <f t="shared" si="1"/>
        <v>0</v>
      </c>
      <c r="P132" s="113"/>
      <c r="Q132" s="113"/>
      <c r="R132" s="113"/>
      <c r="S132" s="388"/>
      <c r="T132" s="388"/>
      <c r="U132" s="388"/>
      <c r="W132" s="388"/>
      <c r="X132" s="388"/>
      <c r="Y132" s="388"/>
    </row>
    <row r="133" spans="1:25" x14ac:dyDescent="0.3">
      <c r="A133" s="5"/>
      <c r="C133"/>
      <c r="D133" s="45"/>
      <c r="E133" s="46"/>
      <c r="F133" s="46"/>
      <c r="G133" s="46"/>
      <c r="H133" s="47" t="s">
        <v>970</v>
      </c>
      <c r="I133" s="46"/>
      <c r="J133" s="46"/>
      <c r="K133" s="46"/>
      <c r="L133" s="169">
        <f>SUM(L134:L142)</f>
        <v>0</v>
      </c>
      <c r="M133" s="169">
        <f>SUM(M134:M142)</f>
        <v>0</v>
      </c>
      <c r="N133" s="169">
        <f>SUM(N134:N142)</f>
        <v>0</v>
      </c>
      <c r="O133" s="170">
        <f t="shared" si="1"/>
        <v>0</v>
      </c>
      <c r="P133" s="113"/>
      <c r="Q133" s="113"/>
      <c r="R133" s="113"/>
      <c r="S133" s="388"/>
      <c r="T133" s="388"/>
      <c r="U133" s="388"/>
      <c r="W133" s="388"/>
      <c r="X133" s="388"/>
      <c r="Y133" s="388"/>
    </row>
    <row r="134" spans="1:25" x14ac:dyDescent="0.3">
      <c r="A134" s="3" t="s">
        <v>132</v>
      </c>
      <c r="B134" s="5"/>
      <c r="C134"/>
      <c r="D134" s="45"/>
      <c r="E134" s="46"/>
      <c r="F134" s="46"/>
      <c r="G134" s="46"/>
      <c r="H134" s="46"/>
      <c r="I134" s="46" t="s">
        <v>22</v>
      </c>
      <c r="J134" s="46"/>
      <c r="K134" s="46"/>
      <c r="L134" s="171">
        <f t="shared" ref="L134:L142" si="20">IFERROR(VLOOKUP(A134,IC_PR_BS,12,0),"")</f>
        <v>0</v>
      </c>
      <c r="M134" s="171">
        <f t="shared" ref="M134:M142" si="21">IFERROR(VLOOKUP(A134,IC_PR_BS,13,0),"")</f>
        <v>0</v>
      </c>
      <c r="N134" s="171">
        <f t="shared" ref="N134:N142" si="22">IFERROR(VLOOKUP(A134,IC_PR_BS,14,0),"")</f>
        <v>0</v>
      </c>
      <c r="O134" s="170">
        <f t="shared" si="1"/>
        <v>0</v>
      </c>
      <c r="P134" s="113"/>
      <c r="Q134" s="113"/>
      <c r="R134" s="113"/>
      <c r="S134" s="388"/>
      <c r="T134" s="388"/>
      <c r="U134" s="388"/>
      <c r="W134" s="388"/>
      <c r="X134" s="388"/>
      <c r="Y134" s="388"/>
    </row>
    <row r="135" spans="1:25" x14ac:dyDescent="0.3">
      <c r="A135" s="3" t="s">
        <v>133</v>
      </c>
      <c r="B135" s="5"/>
      <c r="C135"/>
      <c r="D135" s="45"/>
      <c r="E135" s="46"/>
      <c r="F135" s="46"/>
      <c r="G135" s="46"/>
      <c r="H135" s="46"/>
      <c r="I135" s="46" t="s">
        <v>30</v>
      </c>
      <c r="J135" s="46"/>
      <c r="K135" s="46"/>
      <c r="L135" s="171">
        <f t="shared" si="20"/>
        <v>0</v>
      </c>
      <c r="M135" s="171">
        <f t="shared" si="21"/>
        <v>0</v>
      </c>
      <c r="N135" s="171">
        <f t="shared" si="22"/>
        <v>0</v>
      </c>
      <c r="O135" s="170">
        <f t="shared" si="1"/>
        <v>0</v>
      </c>
      <c r="P135" s="113"/>
      <c r="Q135" s="113"/>
      <c r="R135" s="113"/>
      <c r="S135" s="388"/>
      <c r="T135" s="388"/>
      <c r="U135" s="388"/>
      <c r="W135" s="388"/>
      <c r="X135" s="388"/>
      <c r="Y135" s="388"/>
    </row>
    <row r="136" spans="1:25" x14ac:dyDescent="0.3">
      <c r="A136" s="3" t="s">
        <v>134</v>
      </c>
      <c r="B136" s="5"/>
      <c r="C136"/>
      <c r="D136" s="45"/>
      <c r="E136" s="46"/>
      <c r="F136" s="46"/>
      <c r="G136" s="46"/>
      <c r="H136" s="46"/>
      <c r="I136" s="46" t="s">
        <v>66</v>
      </c>
      <c r="J136" s="46"/>
      <c r="K136" s="46"/>
      <c r="L136" s="171">
        <f t="shared" si="20"/>
        <v>0</v>
      </c>
      <c r="M136" s="171">
        <f t="shared" si="21"/>
        <v>0</v>
      </c>
      <c r="N136" s="171">
        <f t="shared" si="22"/>
        <v>0</v>
      </c>
      <c r="O136" s="170">
        <f t="shared" ref="O136:O199" si="23">SUM(L136,N136)</f>
        <v>0</v>
      </c>
      <c r="P136" s="113"/>
      <c r="Q136" s="113"/>
      <c r="R136" s="113"/>
      <c r="S136" s="388"/>
      <c r="T136" s="388"/>
      <c r="U136" s="388"/>
      <c r="W136" s="388"/>
      <c r="X136" s="388"/>
      <c r="Y136" s="388"/>
    </row>
    <row r="137" spans="1:25" x14ac:dyDescent="0.3">
      <c r="A137" s="3" t="s">
        <v>135</v>
      </c>
      <c r="B137" s="5"/>
      <c r="C137"/>
      <c r="D137" s="45"/>
      <c r="E137" s="46"/>
      <c r="F137" s="46"/>
      <c r="G137" s="46"/>
      <c r="H137" s="46"/>
      <c r="I137" s="46" t="s">
        <v>67</v>
      </c>
      <c r="J137" s="46"/>
      <c r="K137" s="46"/>
      <c r="L137" s="171">
        <f t="shared" si="20"/>
        <v>0</v>
      </c>
      <c r="M137" s="171">
        <f t="shared" si="21"/>
        <v>0</v>
      </c>
      <c r="N137" s="171">
        <f t="shared" si="22"/>
        <v>0</v>
      </c>
      <c r="O137" s="170">
        <f t="shared" si="23"/>
        <v>0</v>
      </c>
      <c r="P137" s="113"/>
      <c r="Q137" s="113"/>
      <c r="R137" s="113"/>
      <c r="S137" s="388"/>
      <c r="T137" s="388"/>
      <c r="U137" s="388"/>
      <c r="W137" s="388"/>
      <c r="X137" s="388"/>
      <c r="Y137" s="388"/>
    </row>
    <row r="138" spans="1:25" x14ac:dyDescent="0.3">
      <c r="A138" s="3" t="s">
        <v>136</v>
      </c>
      <c r="B138" s="5"/>
      <c r="C138"/>
      <c r="D138" s="45"/>
      <c r="E138" s="46"/>
      <c r="F138" s="46"/>
      <c r="G138" s="46"/>
      <c r="H138" s="46"/>
      <c r="I138" s="46" t="s">
        <v>68</v>
      </c>
      <c r="J138" s="46"/>
      <c r="K138" s="46"/>
      <c r="L138" s="171">
        <f t="shared" si="20"/>
        <v>0</v>
      </c>
      <c r="M138" s="171">
        <f t="shared" si="21"/>
        <v>0</v>
      </c>
      <c r="N138" s="171">
        <f t="shared" si="22"/>
        <v>0</v>
      </c>
      <c r="O138" s="170">
        <f t="shared" si="23"/>
        <v>0</v>
      </c>
      <c r="P138" s="113"/>
      <c r="Q138" s="113"/>
      <c r="R138" s="113"/>
      <c r="S138" s="388"/>
      <c r="T138" s="388"/>
      <c r="U138" s="388"/>
      <c r="W138" s="388"/>
      <c r="X138" s="388"/>
      <c r="Y138" s="388"/>
    </row>
    <row r="139" spans="1:25" x14ac:dyDescent="0.3">
      <c r="A139" s="3" t="s">
        <v>137</v>
      </c>
      <c r="B139" s="5"/>
      <c r="C139"/>
      <c r="D139" s="45"/>
      <c r="E139" s="46"/>
      <c r="F139" s="46"/>
      <c r="G139" s="46"/>
      <c r="H139" s="46"/>
      <c r="I139" s="46" t="s">
        <v>69</v>
      </c>
      <c r="J139" s="46"/>
      <c r="K139" s="46"/>
      <c r="L139" s="171">
        <f t="shared" si="20"/>
        <v>0</v>
      </c>
      <c r="M139" s="171">
        <f t="shared" si="21"/>
        <v>0</v>
      </c>
      <c r="N139" s="171">
        <f t="shared" si="22"/>
        <v>0</v>
      </c>
      <c r="O139" s="170">
        <f t="shared" si="23"/>
        <v>0</v>
      </c>
      <c r="P139" s="113"/>
      <c r="Q139" s="113"/>
      <c r="R139" s="113"/>
      <c r="S139" s="388"/>
      <c r="T139" s="388"/>
      <c r="U139" s="388"/>
      <c r="W139" s="388"/>
      <c r="X139" s="388"/>
      <c r="Y139" s="388"/>
    </row>
    <row r="140" spans="1:25" x14ac:dyDescent="0.3">
      <c r="A140" s="3" t="s">
        <v>138</v>
      </c>
      <c r="B140" s="5"/>
      <c r="C140"/>
      <c r="D140" s="45"/>
      <c r="E140" s="46"/>
      <c r="F140" s="46"/>
      <c r="G140" s="46"/>
      <c r="H140" s="46"/>
      <c r="I140" s="46" t="s">
        <v>70</v>
      </c>
      <c r="J140" s="46"/>
      <c r="K140" s="46"/>
      <c r="L140" s="171">
        <f t="shared" si="20"/>
        <v>0</v>
      </c>
      <c r="M140" s="171">
        <f t="shared" si="21"/>
        <v>0</v>
      </c>
      <c r="N140" s="171">
        <f t="shared" si="22"/>
        <v>0</v>
      </c>
      <c r="O140" s="170">
        <f t="shared" si="23"/>
        <v>0</v>
      </c>
      <c r="P140" s="113"/>
      <c r="Q140" s="113"/>
      <c r="R140" s="113"/>
      <c r="S140" s="388"/>
      <c r="T140" s="388"/>
      <c r="U140" s="388"/>
      <c r="W140" s="388"/>
      <c r="X140" s="388"/>
      <c r="Y140" s="388"/>
    </row>
    <row r="141" spans="1:25" x14ac:dyDescent="0.3">
      <c r="A141" s="3" t="s">
        <v>139</v>
      </c>
      <c r="B141" s="5"/>
      <c r="C141"/>
      <c r="D141" s="45"/>
      <c r="E141" s="46"/>
      <c r="F141" s="46"/>
      <c r="G141" s="46"/>
      <c r="H141" s="46"/>
      <c r="I141" s="46" t="s">
        <v>96</v>
      </c>
      <c r="J141" s="46"/>
      <c r="K141" s="46"/>
      <c r="L141" s="171">
        <f t="shared" si="20"/>
        <v>0</v>
      </c>
      <c r="M141" s="171">
        <f t="shared" si="21"/>
        <v>0</v>
      </c>
      <c r="N141" s="171">
        <f t="shared" si="22"/>
        <v>0</v>
      </c>
      <c r="O141" s="170">
        <f t="shared" si="23"/>
        <v>0</v>
      </c>
      <c r="P141" s="113"/>
      <c r="Q141" s="113"/>
      <c r="R141" s="113"/>
      <c r="S141" s="388"/>
      <c r="T141" s="388"/>
      <c r="U141" s="388"/>
      <c r="W141" s="388"/>
      <c r="X141" s="388"/>
      <c r="Y141" s="388"/>
    </row>
    <row r="142" spans="1:25" x14ac:dyDescent="0.3">
      <c r="A142" s="3" t="s">
        <v>140</v>
      </c>
      <c r="B142" s="5"/>
      <c r="C142"/>
      <c r="D142" s="45"/>
      <c r="E142" s="46"/>
      <c r="F142" s="46"/>
      <c r="G142" s="46"/>
      <c r="H142" s="46"/>
      <c r="I142" s="46" t="s">
        <v>25</v>
      </c>
      <c r="J142" s="46"/>
      <c r="K142" s="46"/>
      <c r="L142" s="171">
        <f t="shared" si="20"/>
        <v>0</v>
      </c>
      <c r="M142" s="171">
        <f t="shared" si="21"/>
        <v>0</v>
      </c>
      <c r="N142" s="171">
        <f t="shared" si="22"/>
        <v>0</v>
      </c>
      <c r="O142" s="170">
        <f t="shared" si="23"/>
        <v>0</v>
      </c>
      <c r="P142" s="113"/>
      <c r="Q142" s="113"/>
      <c r="R142" s="113"/>
      <c r="S142" s="388"/>
      <c r="T142" s="388"/>
      <c r="U142" s="388"/>
      <c r="W142" s="388"/>
      <c r="X142" s="388"/>
      <c r="Y142" s="388"/>
    </row>
    <row r="143" spans="1:25" x14ac:dyDescent="0.3">
      <c r="A143" s="5"/>
      <c r="B143" s="5"/>
      <c r="C143"/>
      <c r="D143" s="38" t="s">
        <v>1182</v>
      </c>
      <c r="E143" s="39"/>
      <c r="F143" s="40"/>
      <c r="G143" s="40"/>
      <c r="H143" s="40"/>
      <c r="I143" s="40"/>
      <c r="J143" s="40"/>
      <c r="K143" s="40"/>
      <c r="L143" s="169">
        <f>SUM(L144,L151,L158,L165,L171,L182,L192)</f>
        <v>0</v>
      </c>
      <c r="M143" s="169">
        <f>SUM(M144,M151,M158,M165,M171,M182,M192)</f>
        <v>0</v>
      </c>
      <c r="N143" s="169">
        <f>SUM(N144,N151,N158,N165,N171,N182,N192)</f>
        <v>0</v>
      </c>
      <c r="O143" s="170">
        <f t="shared" si="23"/>
        <v>0</v>
      </c>
      <c r="P143" s="113"/>
      <c r="Q143" s="113"/>
      <c r="R143" s="113"/>
      <c r="S143" s="388"/>
      <c r="T143" s="388"/>
      <c r="U143" s="388"/>
      <c r="W143" s="388"/>
      <c r="X143" s="388"/>
      <c r="Y143" s="388"/>
    </row>
    <row r="144" spans="1:25" x14ac:dyDescent="0.3">
      <c r="A144"/>
      <c r="B144"/>
      <c r="C144" t="s">
        <v>99</v>
      </c>
      <c r="D144" s="38"/>
      <c r="E144" s="39">
        <v>1</v>
      </c>
      <c r="F144" s="39" t="s">
        <v>1179</v>
      </c>
      <c r="G144" s="40"/>
      <c r="H144" s="40"/>
      <c r="I144" s="40"/>
      <c r="J144" s="40"/>
      <c r="K144" s="40"/>
      <c r="L144" s="169">
        <f>SUM(L145:L150)</f>
        <v>0</v>
      </c>
      <c r="M144" s="169">
        <f>SUM(M145:M150)</f>
        <v>0</v>
      </c>
      <c r="N144" s="169">
        <f>SUM(N145:N150)</f>
        <v>0</v>
      </c>
      <c r="O144" s="170">
        <f t="shared" si="23"/>
        <v>0</v>
      </c>
      <c r="P144" s="113"/>
      <c r="Q144" s="113"/>
      <c r="R144" s="113"/>
      <c r="S144" s="388"/>
      <c r="T144" s="388"/>
      <c r="U144" s="388"/>
      <c r="W144" s="388"/>
      <c r="X144" s="388"/>
      <c r="Y144" s="388"/>
    </row>
    <row r="145" spans="1:25" x14ac:dyDescent="0.3">
      <c r="A145" s="3" t="s">
        <v>101</v>
      </c>
      <c r="B145" s="5"/>
      <c r="C145" t="s">
        <v>103</v>
      </c>
      <c r="D145" s="38"/>
      <c r="E145" s="40"/>
      <c r="F145" s="40"/>
      <c r="G145" s="40" t="s">
        <v>66</v>
      </c>
      <c r="H145" s="40"/>
      <c r="I145" s="40"/>
      <c r="J145" s="40"/>
      <c r="K145" s="40"/>
      <c r="L145" s="171">
        <f t="shared" ref="L145:L150" si="24">IFERROR(VLOOKUP(A145,IC_PR_BS,7,0),"")</f>
        <v>0</v>
      </c>
      <c r="M145" s="171">
        <f t="shared" ref="M145:M150" si="25">IFERROR(VLOOKUP(A145,IC_PR_BS,8,0),"")</f>
        <v>0</v>
      </c>
      <c r="N145" s="171">
        <f t="shared" ref="N145:N150" si="26">IFERROR(VLOOKUP(A145,IC_PR_BS,9,0),"")</f>
        <v>0</v>
      </c>
      <c r="O145" s="170">
        <f t="shared" si="23"/>
        <v>0</v>
      </c>
      <c r="P145" s="113"/>
      <c r="Q145" s="113"/>
      <c r="R145" s="113"/>
      <c r="S145" s="388"/>
      <c r="T145" s="388"/>
      <c r="U145" s="388"/>
      <c r="W145" s="388"/>
      <c r="X145" s="388"/>
      <c r="Y145" s="388"/>
    </row>
    <row r="146" spans="1:25" x14ac:dyDescent="0.3">
      <c r="A146" s="3" t="s">
        <v>105</v>
      </c>
      <c r="B146" s="5"/>
      <c r="C146" t="s">
        <v>106</v>
      </c>
      <c r="D146" s="38"/>
      <c r="E146" s="40"/>
      <c r="F146" s="40"/>
      <c r="G146" s="40" t="s">
        <v>67</v>
      </c>
      <c r="H146" s="40"/>
      <c r="I146" s="40"/>
      <c r="J146" s="40"/>
      <c r="K146" s="40"/>
      <c r="L146" s="171">
        <f t="shared" si="24"/>
        <v>0</v>
      </c>
      <c r="M146" s="171">
        <f t="shared" si="25"/>
        <v>0</v>
      </c>
      <c r="N146" s="171">
        <f t="shared" si="26"/>
        <v>0</v>
      </c>
      <c r="O146" s="170">
        <f t="shared" si="23"/>
        <v>0</v>
      </c>
      <c r="P146" s="113"/>
      <c r="Q146" s="113"/>
      <c r="R146" s="113"/>
      <c r="S146" s="388"/>
      <c r="T146" s="388"/>
      <c r="U146" s="388"/>
      <c r="W146" s="388"/>
      <c r="X146" s="388"/>
      <c r="Y146" s="388"/>
    </row>
    <row r="147" spans="1:25" x14ac:dyDescent="0.3">
      <c r="A147" s="3" t="s">
        <v>108</v>
      </c>
      <c r="B147" s="5"/>
      <c r="C147" t="s">
        <v>109</v>
      </c>
      <c r="D147" s="38"/>
      <c r="E147" s="51"/>
      <c r="F147" s="40"/>
      <c r="G147" s="40" t="s">
        <v>68</v>
      </c>
      <c r="H147" s="40"/>
      <c r="I147" s="40"/>
      <c r="J147" s="40"/>
      <c r="K147" s="40"/>
      <c r="L147" s="171">
        <f t="shared" si="24"/>
        <v>0</v>
      </c>
      <c r="M147" s="171">
        <f t="shared" si="25"/>
        <v>0</v>
      </c>
      <c r="N147" s="171">
        <f t="shared" si="26"/>
        <v>0</v>
      </c>
      <c r="O147" s="170">
        <f t="shared" si="23"/>
        <v>0</v>
      </c>
      <c r="P147" s="113"/>
      <c r="Q147" s="113"/>
      <c r="R147" s="113"/>
      <c r="S147" s="388"/>
      <c r="T147" s="388"/>
      <c r="U147" s="388"/>
      <c r="W147" s="388"/>
      <c r="X147" s="388"/>
      <c r="Y147" s="388"/>
    </row>
    <row r="148" spans="1:25" x14ac:dyDescent="0.3">
      <c r="A148" s="3" t="s">
        <v>111</v>
      </c>
      <c r="B148" s="5"/>
      <c r="C148" t="s">
        <v>112</v>
      </c>
      <c r="D148" s="38"/>
      <c r="E148" s="51"/>
      <c r="F148" s="40"/>
      <c r="G148" s="40" t="s">
        <v>69</v>
      </c>
      <c r="H148" s="40"/>
      <c r="I148" s="40"/>
      <c r="J148" s="40"/>
      <c r="K148" s="40"/>
      <c r="L148" s="171">
        <f t="shared" si="24"/>
        <v>0</v>
      </c>
      <c r="M148" s="171">
        <f t="shared" si="25"/>
        <v>0</v>
      </c>
      <c r="N148" s="171">
        <f t="shared" si="26"/>
        <v>0</v>
      </c>
      <c r="O148" s="170">
        <f t="shared" si="23"/>
        <v>0</v>
      </c>
      <c r="P148" s="113"/>
      <c r="Q148" s="113"/>
      <c r="R148" s="113"/>
      <c r="S148" s="388"/>
      <c r="T148" s="388"/>
      <c r="U148" s="388"/>
      <c r="W148" s="388"/>
      <c r="X148" s="388"/>
      <c r="Y148" s="388"/>
    </row>
    <row r="149" spans="1:25" x14ac:dyDescent="0.3">
      <c r="A149" s="3" t="s">
        <v>114</v>
      </c>
      <c r="B149"/>
      <c r="C149" t="s">
        <v>115</v>
      </c>
      <c r="D149" s="38"/>
      <c r="E149" s="51"/>
      <c r="F149" s="40"/>
      <c r="G149" s="40" t="s">
        <v>30</v>
      </c>
      <c r="H149" s="40"/>
      <c r="I149" s="40"/>
      <c r="J149" s="40"/>
      <c r="K149" s="40"/>
      <c r="L149" s="171">
        <f t="shared" si="24"/>
        <v>0</v>
      </c>
      <c r="M149" s="171">
        <f t="shared" si="25"/>
        <v>0</v>
      </c>
      <c r="N149" s="171">
        <f t="shared" si="26"/>
        <v>0</v>
      </c>
      <c r="O149" s="170">
        <f t="shared" si="23"/>
        <v>0</v>
      </c>
      <c r="P149" s="113"/>
      <c r="Q149" s="113"/>
      <c r="R149" s="113"/>
      <c r="S149" s="388"/>
      <c r="T149" s="388"/>
      <c r="U149" s="388"/>
      <c r="W149" s="388"/>
      <c r="X149" s="388"/>
      <c r="Y149" s="388"/>
    </row>
    <row r="150" spans="1:25" x14ac:dyDescent="0.3">
      <c r="A150" s="3" t="s">
        <v>117</v>
      </c>
      <c r="B150"/>
      <c r="C150" t="s">
        <v>118</v>
      </c>
      <c r="D150" s="38"/>
      <c r="E150" s="51"/>
      <c r="F150" s="40"/>
      <c r="G150" s="40" t="s">
        <v>25</v>
      </c>
      <c r="H150" s="40"/>
      <c r="I150" s="40"/>
      <c r="J150" s="40"/>
      <c r="K150" s="40"/>
      <c r="L150" s="171">
        <f t="shared" si="24"/>
        <v>0</v>
      </c>
      <c r="M150" s="171">
        <f t="shared" si="25"/>
        <v>0</v>
      </c>
      <c r="N150" s="171">
        <f t="shared" si="26"/>
        <v>0</v>
      </c>
      <c r="O150" s="170">
        <f t="shared" si="23"/>
        <v>0</v>
      </c>
      <c r="P150" s="113"/>
      <c r="Q150" s="113"/>
      <c r="R150" s="113"/>
      <c r="S150" s="388"/>
      <c r="T150" s="388"/>
      <c r="U150" s="388"/>
      <c r="W150" s="388"/>
      <c r="X150" s="388"/>
      <c r="Y150" s="388"/>
    </row>
    <row r="151" spans="1:25" x14ac:dyDescent="0.3">
      <c r="A151" s="5"/>
      <c r="B151"/>
      <c r="C151"/>
      <c r="D151" s="45"/>
      <c r="E151" s="46"/>
      <c r="F151" s="46"/>
      <c r="G151" s="47"/>
      <c r="H151" s="47" t="s">
        <v>970</v>
      </c>
      <c r="I151" s="46"/>
      <c r="J151" s="46"/>
      <c r="K151" s="46"/>
      <c r="L151" s="169">
        <f>SUM(L152:L157)</f>
        <v>0</v>
      </c>
      <c r="M151" s="169">
        <f>SUM(M152:M157)</f>
        <v>0</v>
      </c>
      <c r="N151" s="169">
        <f>SUM(N152:N157)</f>
        <v>0</v>
      </c>
      <c r="O151" s="170">
        <f t="shared" si="23"/>
        <v>0</v>
      </c>
      <c r="P151" s="113"/>
      <c r="Q151" s="113"/>
      <c r="R151" s="113"/>
      <c r="S151" s="388"/>
      <c r="T151" s="388"/>
      <c r="U151" s="388"/>
      <c r="W151" s="388"/>
      <c r="X151" s="388"/>
      <c r="Y151" s="388"/>
    </row>
    <row r="152" spans="1:25" x14ac:dyDescent="0.3">
      <c r="A152" s="3" t="s">
        <v>101</v>
      </c>
      <c r="B152" s="5"/>
      <c r="C152"/>
      <c r="D152" s="45"/>
      <c r="E152" s="46"/>
      <c r="F152" s="46"/>
      <c r="G152" s="46"/>
      <c r="H152" s="46"/>
      <c r="I152" s="46" t="s">
        <v>66</v>
      </c>
      <c r="J152" s="46"/>
      <c r="K152" s="46"/>
      <c r="L152" s="171">
        <f t="shared" ref="L152:L157" si="27">IFERROR(VLOOKUP(A152,IC_PR_BS,12,0),"")</f>
        <v>0</v>
      </c>
      <c r="M152" s="171">
        <f t="shared" ref="M152:M157" si="28">IFERROR(VLOOKUP(A152,IC_PR_BS,13,0),"")</f>
        <v>0</v>
      </c>
      <c r="N152" s="171">
        <f t="shared" ref="N152:N157" si="29">IFERROR(VLOOKUP(A152,IC_PR_BS,14,0),"")</f>
        <v>0</v>
      </c>
      <c r="O152" s="170">
        <f t="shared" si="23"/>
        <v>0</v>
      </c>
      <c r="P152" s="113"/>
      <c r="Q152" s="113"/>
      <c r="R152" s="113"/>
      <c r="S152" s="388"/>
      <c r="T152" s="388"/>
      <c r="U152" s="388"/>
      <c r="W152" s="388"/>
      <c r="X152" s="388"/>
      <c r="Y152" s="388"/>
    </row>
    <row r="153" spans="1:25" x14ac:dyDescent="0.3">
      <c r="A153" s="3" t="s">
        <v>105</v>
      </c>
      <c r="B153" s="5"/>
      <c r="C153"/>
      <c r="D153" s="45"/>
      <c r="E153" s="46"/>
      <c r="F153" s="46"/>
      <c r="G153" s="46"/>
      <c r="H153" s="46"/>
      <c r="I153" s="46" t="s">
        <v>67</v>
      </c>
      <c r="J153" s="46"/>
      <c r="K153" s="46"/>
      <c r="L153" s="171">
        <f t="shared" si="27"/>
        <v>0</v>
      </c>
      <c r="M153" s="171">
        <f t="shared" si="28"/>
        <v>0</v>
      </c>
      <c r="N153" s="171">
        <f t="shared" si="29"/>
        <v>0</v>
      </c>
      <c r="O153" s="170">
        <f t="shared" si="23"/>
        <v>0</v>
      </c>
      <c r="P153" s="113"/>
      <c r="Q153" s="113"/>
      <c r="R153" s="113"/>
      <c r="S153" s="388"/>
      <c r="T153" s="388"/>
      <c r="U153" s="388"/>
      <c r="W153" s="388"/>
      <c r="X153" s="388"/>
      <c r="Y153" s="388"/>
    </row>
    <row r="154" spans="1:25" x14ac:dyDescent="0.3">
      <c r="A154" s="3" t="s">
        <v>108</v>
      </c>
      <c r="B154" s="5"/>
      <c r="C154"/>
      <c r="D154" s="45"/>
      <c r="E154" s="52"/>
      <c r="F154" s="46"/>
      <c r="G154" s="46"/>
      <c r="H154" s="46"/>
      <c r="I154" s="46" t="s">
        <v>68</v>
      </c>
      <c r="J154" s="46"/>
      <c r="K154" s="46"/>
      <c r="L154" s="171">
        <f t="shared" si="27"/>
        <v>0</v>
      </c>
      <c r="M154" s="171">
        <f t="shared" si="28"/>
        <v>0</v>
      </c>
      <c r="N154" s="171">
        <f t="shared" si="29"/>
        <v>0</v>
      </c>
      <c r="O154" s="170">
        <f t="shared" si="23"/>
        <v>0</v>
      </c>
      <c r="P154" s="113"/>
      <c r="Q154" s="113"/>
      <c r="R154" s="113"/>
      <c r="S154" s="388"/>
      <c r="T154" s="388"/>
      <c r="U154" s="388"/>
      <c r="W154" s="388"/>
      <c r="X154" s="388"/>
      <c r="Y154" s="388"/>
    </row>
    <row r="155" spans="1:25" x14ac:dyDescent="0.3">
      <c r="A155" s="3" t="s">
        <v>111</v>
      </c>
      <c r="B155" s="5"/>
      <c r="C155"/>
      <c r="D155" s="45"/>
      <c r="E155" s="52"/>
      <c r="F155" s="46"/>
      <c r="G155" s="46"/>
      <c r="H155" s="46"/>
      <c r="I155" s="46" t="s">
        <v>69</v>
      </c>
      <c r="J155" s="46"/>
      <c r="K155" s="46"/>
      <c r="L155" s="171">
        <f t="shared" si="27"/>
        <v>0</v>
      </c>
      <c r="M155" s="171">
        <f t="shared" si="28"/>
        <v>0</v>
      </c>
      <c r="N155" s="171">
        <f t="shared" si="29"/>
        <v>0</v>
      </c>
      <c r="O155" s="170">
        <f t="shared" si="23"/>
        <v>0</v>
      </c>
      <c r="P155" s="113"/>
      <c r="Q155" s="113"/>
      <c r="R155" s="113"/>
      <c r="S155" s="388"/>
      <c r="T155" s="388"/>
      <c r="U155" s="388"/>
      <c r="W155" s="388"/>
      <c r="X155" s="388"/>
      <c r="Y155" s="388"/>
    </row>
    <row r="156" spans="1:25" x14ac:dyDescent="0.3">
      <c r="A156" s="3" t="s">
        <v>114</v>
      </c>
      <c r="B156"/>
      <c r="C156"/>
      <c r="D156" s="45"/>
      <c r="E156" s="52"/>
      <c r="F156" s="46"/>
      <c r="G156" s="46"/>
      <c r="H156" s="46"/>
      <c r="I156" s="46" t="s">
        <v>30</v>
      </c>
      <c r="J156" s="46"/>
      <c r="K156" s="46"/>
      <c r="L156" s="171">
        <f t="shared" si="27"/>
        <v>0</v>
      </c>
      <c r="M156" s="171">
        <f t="shared" si="28"/>
        <v>0</v>
      </c>
      <c r="N156" s="171">
        <f t="shared" si="29"/>
        <v>0</v>
      </c>
      <c r="O156" s="170">
        <f t="shared" si="23"/>
        <v>0</v>
      </c>
      <c r="P156" s="113"/>
      <c r="Q156" s="113"/>
      <c r="R156" s="113"/>
      <c r="S156" s="388"/>
      <c r="T156" s="388"/>
      <c r="U156" s="388"/>
      <c r="W156" s="388"/>
      <c r="X156" s="388"/>
      <c r="Y156" s="388"/>
    </row>
    <row r="157" spans="1:25" x14ac:dyDescent="0.3">
      <c r="A157" s="3" t="s">
        <v>117</v>
      </c>
      <c r="B157"/>
      <c r="C157"/>
      <c r="D157" s="45"/>
      <c r="E157" s="52"/>
      <c r="F157" s="46"/>
      <c r="G157" s="46"/>
      <c r="H157" s="46"/>
      <c r="I157" s="46" t="s">
        <v>25</v>
      </c>
      <c r="J157" s="46"/>
      <c r="K157" s="46"/>
      <c r="L157" s="171">
        <f t="shared" si="27"/>
        <v>0</v>
      </c>
      <c r="M157" s="171">
        <f t="shared" si="28"/>
        <v>0</v>
      </c>
      <c r="N157" s="171">
        <f t="shared" si="29"/>
        <v>0</v>
      </c>
      <c r="O157" s="170">
        <f t="shared" si="23"/>
        <v>0</v>
      </c>
      <c r="P157" s="113"/>
      <c r="Q157" s="113"/>
      <c r="R157" s="113"/>
      <c r="S157" s="388"/>
      <c r="T157" s="388"/>
      <c r="U157" s="388"/>
      <c r="W157" s="388"/>
      <c r="X157" s="388"/>
      <c r="Y157" s="388"/>
    </row>
    <row r="158" spans="1:25" x14ac:dyDescent="0.3">
      <c r="A158"/>
      <c r="B158"/>
      <c r="C158" t="s">
        <v>119</v>
      </c>
      <c r="D158" s="38"/>
      <c r="E158" s="39">
        <v>2</v>
      </c>
      <c r="F158" s="39" t="s">
        <v>1180</v>
      </c>
      <c r="G158" s="40"/>
      <c r="H158" s="40"/>
      <c r="I158" s="40"/>
      <c r="J158" s="40"/>
      <c r="K158" s="40"/>
      <c r="L158" s="169">
        <f>SUM(L159:L163)</f>
        <v>0</v>
      </c>
      <c r="M158" s="169">
        <f>SUM(M159:M163)</f>
        <v>0</v>
      </c>
      <c r="N158" s="169">
        <f>SUM(N159:N163)</f>
        <v>0</v>
      </c>
      <c r="O158" s="170">
        <f t="shared" si="23"/>
        <v>0</v>
      </c>
      <c r="P158" s="113"/>
      <c r="Q158" s="113"/>
      <c r="R158" s="113"/>
      <c r="S158" s="388"/>
      <c r="T158" s="388"/>
      <c r="U158" s="388"/>
      <c r="W158" s="388"/>
      <c r="X158" s="388"/>
      <c r="Y158" s="388"/>
    </row>
    <row r="159" spans="1:25" x14ac:dyDescent="0.3">
      <c r="A159" s="3" t="s">
        <v>120</v>
      </c>
      <c r="B159" s="5"/>
      <c r="C159" t="s">
        <v>121</v>
      </c>
      <c r="D159" s="38"/>
      <c r="E159" s="40"/>
      <c r="F159" s="40"/>
      <c r="G159" s="40" t="s">
        <v>22</v>
      </c>
      <c r="H159" s="40"/>
      <c r="I159" s="40"/>
      <c r="J159" s="40"/>
      <c r="K159" s="40"/>
      <c r="L159" s="171">
        <f t="shared" ref="L159:L164" si="30">IFERROR(VLOOKUP(A159,IC_PR_BS,7,0),"")</f>
        <v>0</v>
      </c>
      <c r="M159" s="171">
        <f t="shared" ref="M159:M164" si="31">IFERROR(VLOOKUP(A159,IC_PR_BS,8,0),"")</f>
        <v>0</v>
      </c>
      <c r="N159" s="171">
        <f t="shared" ref="N159:N164" si="32">IFERROR(VLOOKUP(A159,IC_PR_BS,9,0),"")</f>
        <v>0</v>
      </c>
      <c r="O159" s="170">
        <f t="shared" si="23"/>
        <v>0</v>
      </c>
      <c r="P159" s="113"/>
      <c r="Q159" s="113"/>
      <c r="R159" s="113"/>
      <c r="S159" s="388"/>
      <c r="T159" s="388"/>
      <c r="U159" s="388"/>
      <c r="W159" s="388"/>
      <c r="X159" s="388"/>
      <c r="Y159" s="388"/>
    </row>
    <row r="160" spans="1:25" x14ac:dyDescent="0.3">
      <c r="A160" s="3" t="s">
        <v>122</v>
      </c>
      <c r="B160" s="5"/>
      <c r="C160" t="s">
        <v>124</v>
      </c>
      <c r="D160" s="38"/>
      <c r="E160" s="40"/>
      <c r="F160" s="40"/>
      <c r="G160" s="40" t="s">
        <v>30</v>
      </c>
      <c r="H160" s="40"/>
      <c r="I160" s="40"/>
      <c r="J160" s="40"/>
      <c r="K160" s="40"/>
      <c r="L160" s="171">
        <f t="shared" si="30"/>
        <v>0</v>
      </c>
      <c r="M160" s="171">
        <f t="shared" si="31"/>
        <v>0</v>
      </c>
      <c r="N160" s="171">
        <f t="shared" si="32"/>
        <v>0</v>
      </c>
      <c r="O160" s="170">
        <f t="shared" si="23"/>
        <v>0</v>
      </c>
      <c r="P160" s="113"/>
      <c r="Q160" s="113"/>
      <c r="R160" s="113"/>
      <c r="S160" s="388"/>
      <c r="T160" s="388"/>
      <c r="U160" s="388"/>
      <c r="W160" s="388"/>
      <c r="X160" s="388"/>
      <c r="Y160" s="388"/>
    </row>
    <row r="161" spans="1:25" x14ac:dyDescent="0.3">
      <c r="A161" s="3" t="s">
        <v>125</v>
      </c>
      <c r="B161" s="5"/>
      <c r="C161" t="s">
        <v>126</v>
      </c>
      <c r="D161" s="38"/>
      <c r="E161" s="40"/>
      <c r="F161" s="40"/>
      <c r="G161" s="40" t="s">
        <v>70</v>
      </c>
      <c r="H161" s="40"/>
      <c r="I161" s="40"/>
      <c r="J161" s="40"/>
      <c r="K161" s="40"/>
      <c r="L161" s="171">
        <f t="shared" si="30"/>
        <v>0</v>
      </c>
      <c r="M161" s="171">
        <f t="shared" si="31"/>
        <v>0</v>
      </c>
      <c r="N161" s="171">
        <f t="shared" si="32"/>
        <v>0</v>
      </c>
      <c r="O161" s="170">
        <f t="shared" si="23"/>
        <v>0</v>
      </c>
      <c r="P161" s="113"/>
      <c r="Q161" s="113"/>
      <c r="R161" s="113"/>
      <c r="S161" s="388"/>
      <c r="T161" s="388"/>
      <c r="U161" s="388"/>
      <c r="W161" s="388"/>
      <c r="X161" s="388"/>
      <c r="Y161" s="388"/>
    </row>
    <row r="162" spans="1:25" x14ac:dyDescent="0.3">
      <c r="A162" s="3" t="s">
        <v>127</v>
      </c>
      <c r="B162" s="5"/>
      <c r="C162" t="s">
        <v>128</v>
      </c>
      <c r="D162" s="38"/>
      <c r="E162" s="40"/>
      <c r="F162" s="40"/>
      <c r="G162" s="40" t="s">
        <v>96</v>
      </c>
      <c r="H162" s="40"/>
      <c r="I162" s="40"/>
      <c r="J162" s="40"/>
      <c r="K162" s="40"/>
      <c r="L162" s="171">
        <f t="shared" si="30"/>
        <v>0</v>
      </c>
      <c r="M162" s="171">
        <f t="shared" si="31"/>
        <v>0</v>
      </c>
      <c r="N162" s="171">
        <f t="shared" si="32"/>
        <v>0</v>
      </c>
      <c r="O162" s="170">
        <f t="shared" si="23"/>
        <v>0</v>
      </c>
      <c r="P162" s="113"/>
      <c r="Q162" s="113"/>
      <c r="R162" s="113"/>
      <c r="S162" s="388"/>
      <c r="T162" s="388"/>
      <c r="U162" s="388"/>
      <c r="W162" s="388"/>
      <c r="X162" s="388"/>
      <c r="Y162" s="388"/>
    </row>
    <row r="163" spans="1:25" x14ac:dyDescent="0.3">
      <c r="A163" s="3" t="s">
        <v>129</v>
      </c>
      <c r="B163" s="5"/>
      <c r="C163" t="s">
        <v>130</v>
      </c>
      <c r="D163" s="38"/>
      <c r="E163" s="40"/>
      <c r="F163" s="40"/>
      <c r="G163" s="40" t="s">
        <v>25</v>
      </c>
      <c r="H163" s="40"/>
      <c r="I163" s="40"/>
      <c r="J163" s="40"/>
      <c r="K163" s="40"/>
      <c r="L163" s="171">
        <f t="shared" si="30"/>
        <v>0</v>
      </c>
      <c r="M163" s="171">
        <f t="shared" si="31"/>
        <v>0</v>
      </c>
      <c r="N163" s="171">
        <f t="shared" si="32"/>
        <v>0</v>
      </c>
      <c r="O163" s="170">
        <f t="shared" si="23"/>
        <v>0</v>
      </c>
      <c r="P163" s="113"/>
      <c r="Q163" s="113"/>
      <c r="R163" s="113"/>
      <c r="S163" s="388"/>
      <c r="T163" s="388"/>
      <c r="U163" s="388"/>
      <c r="W163" s="388"/>
      <c r="X163" s="388"/>
      <c r="Y163" s="388"/>
    </row>
    <row r="164" spans="1:25" x14ac:dyDescent="0.3">
      <c r="A164" s="3" t="s">
        <v>1185</v>
      </c>
      <c r="B164" s="5"/>
      <c r="C164"/>
      <c r="D164" s="38"/>
      <c r="E164" s="51"/>
      <c r="F164" s="40"/>
      <c r="G164" s="40"/>
      <c r="H164" s="40"/>
      <c r="I164" s="40"/>
      <c r="J164" s="40"/>
      <c r="K164" s="50" t="s">
        <v>1152</v>
      </c>
      <c r="L164" s="171">
        <f t="shared" si="30"/>
        <v>0</v>
      </c>
      <c r="M164" s="171">
        <f t="shared" si="31"/>
        <v>0</v>
      </c>
      <c r="N164" s="171">
        <f t="shared" si="32"/>
        <v>0</v>
      </c>
      <c r="O164" s="170">
        <f t="shared" si="23"/>
        <v>0</v>
      </c>
      <c r="P164" s="113"/>
      <c r="Q164" s="113"/>
      <c r="R164" s="113"/>
      <c r="S164" s="388"/>
      <c r="T164" s="388"/>
      <c r="U164" s="388"/>
      <c r="W164" s="388"/>
      <c r="X164" s="388"/>
      <c r="Y164" s="388"/>
    </row>
    <row r="165" spans="1:25" x14ac:dyDescent="0.3">
      <c r="A165" s="5"/>
      <c r="B165" s="5"/>
      <c r="C165"/>
      <c r="D165" s="45"/>
      <c r="E165" s="46"/>
      <c r="F165" s="46"/>
      <c r="G165" s="46"/>
      <c r="H165" s="47" t="s">
        <v>970</v>
      </c>
      <c r="I165" s="46"/>
      <c r="J165" s="46"/>
      <c r="K165" s="46"/>
      <c r="L165" s="169">
        <f>SUM(L166:L170)</f>
        <v>0</v>
      </c>
      <c r="M165" s="169">
        <f>SUM(M166:M170)</f>
        <v>0</v>
      </c>
      <c r="N165" s="169">
        <f>SUM(N166:N170)</f>
        <v>0</v>
      </c>
      <c r="O165" s="170">
        <f t="shared" si="23"/>
        <v>0</v>
      </c>
      <c r="P165" s="113"/>
      <c r="Q165" s="113"/>
      <c r="R165" s="113"/>
      <c r="S165" s="388"/>
      <c r="T165" s="388"/>
      <c r="U165" s="388"/>
      <c r="W165" s="388"/>
      <c r="X165" s="388"/>
      <c r="Y165" s="388"/>
    </row>
    <row r="166" spans="1:25" x14ac:dyDescent="0.3">
      <c r="A166" s="3" t="s">
        <v>120</v>
      </c>
      <c r="B166" s="5"/>
      <c r="C166"/>
      <c r="D166" s="45"/>
      <c r="E166" s="46"/>
      <c r="F166" s="46"/>
      <c r="G166" s="46"/>
      <c r="H166" s="46"/>
      <c r="I166" s="46" t="s">
        <v>22</v>
      </c>
      <c r="J166" s="46"/>
      <c r="K166" s="46"/>
      <c r="L166" s="171">
        <f>IFERROR(VLOOKUP(A166,IC_PR_BS,12,0),"")</f>
        <v>0</v>
      </c>
      <c r="M166" s="171">
        <f>IFERROR(VLOOKUP(A166,IC_PR_BS,13,0),"")</f>
        <v>0</v>
      </c>
      <c r="N166" s="171">
        <f>IFERROR(VLOOKUP(A166,IC_PR_BS,14,0),"")</f>
        <v>0</v>
      </c>
      <c r="O166" s="170">
        <f t="shared" si="23"/>
        <v>0</v>
      </c>
      <c r="P166" s="113"/>
      <c r="Q166" s="113"/>
      <c r="R166" s="113"/>
      <c r="S166" s="388"/>
      <c r="T166" s="388"/>
      <c r="U166" s="388"/>
      <c r="W166" s="388"/>
      <c r="X166" s="388"/>
      <c r="Y166" s="388"/>
    </row>
    <row r="167" spans="1:25" x14ac:dyDescent="0.3">
      <c r="A167" s="3" t="s">
        <v>122</v>
      </c>
      <c r="B167" s="5"/>
      <c r="C167"/>
      <c r="D167" s="45"/>
      <c r="E167" s="46"/>
      <c r="F167" s="46"/>
      <c r="G167" s="46"/>
      <c r="H167" s="46"/>
      <c r="I167" s="46" t="s">
        <v>30</v>
      </c>
      <c r="J167" s="46"/>
      <c r="K167" s="46"/>
      <c r="L167" s="171">
        <f>IFERROR(VLOOKUP(A167,IC_PR_BS,12,0),"")</f>
        <v>0</v>
      </c>
      <c r="M167" s="171">
        <f>IFERROR(VLOOKUP(A167,IC_PR_BS,13,0),"")</f>
        <v>0</v>
      </c>
      <c r="N167" s="171">
        <f>IFERROR(VLOOKUP(A167,IC_PR_BS,14,0),"")</f>
        <v>0</v>
      </c>
      <c r="O167" s="170">
        <f t="shared" si="23"/>
        <v>0</v>
      </c>
      <c r="P167" s="113"/>
      <c r="Q167" s="113"/>
      <c r="R167" s="113"/>
      <c r="S167" s="388"/>
      <c r="T167" s="388"/>
      <c r="U167" s="388"/>
      <c r="W167" s="388"/>
      <c r="X167" s="388"/>
      <c r="Y167" s="388"/>
    </row>
    <row r="168" spans="1:25" x14ac:dyDescent="0.3">
      <c r="A168" s="3" t="s">
        <v>125</v>
      </c>
      <c r="B168" s="5"/>
      <c r="C168"/>
      <c r="D168" s="45"/>
      <c r="E168" s="46"/>
      <c r="F168" s="46"/>
      <c r="G168" s="46"/>
      <c r="H168" s="46"/>
      <c r="I168" s="46" t="s">
        <v>70</v>
      </c>
      <c r="J168" s="46"/>
      <c r="K168" s="46"/>
      <c r="L168" s="171">
        <f>IFERROR(VLOOKUP(A168,IC_PR_BS,12,0),"")</f>
        <v>0</v>
      </c>
      <c r="M168" s="171">
        <f>IFERROR(VLOOKUP(A168,IC_PR_BS,13,0),"")</f>
        <v>0</v>
      </c>
      <c r="N168" s="171">
        <f>IFERROR(VLOOKUP(A168,IC_PR_BS,14,0),"")</f>
        <v>0</v>
      </c>
      <c r="O168" s="170">
        <f t="shared" si="23"/>
        <v>0</v>
      </c>
      <c r="P168" s="113"/>
      <c r="Q168" s="113"/>
      <c r="R168" s="113"/>
      <c r="S168" s="388"/>
      <c r="T168" s="388"/>
      <c r="U168" s="388"/>
      <c r="W168" s="388"/>
      <c r="X168" s="388"/>
      <c r="Y168" s="388"/>
    </row>
    <row r="169" spans="1:25" x14ac:dyDescent="0.3">
      <c r="A169" s="3" t="s">
        <v>127</v>
      </c>
      <c r="B169" s="5"/>
      <c r="C169"/>
      <c r="D169" s="45"/>
      <c r="E169" s="46"/>
      <c r="F169" s="46"/>
      <c r="G169" s="46"/>
      <c r="H169" s="46"/>
      <c r="I169" s="46" t="s">
        <v>96</v>
      </c>
      <c r="J169" s="46"/>
      <c r="K169" s="46"/>
      <c r="L169" s="171">
        <f>IFERROR(VLOOKUP(A169,IC_PR_BS,12,0),"")</f>
        <v>0</v>
      </c>
      <c r="M169" s="171">
        <f>IFERROR(VLOOKUP(A169,IC_PR_BS,13,0),"")</f>
        <v>0</v>
      </c>
      <c r="N169" s="171">
        <f>IFERROR(VLOOKUP(A169,IC_PR_BS,14,0),"")</f>
        <v>0</v>
      </c>
      <c r="O169" s="170">
        <f t="shared" si="23"/>
        <v>0</v>
      </c>
      <c r="P169" s="113"/>
      <c r="Q169" s="113"/>
      <c r="R169" s="113"/>
      <c r="S169" s="388"/>
      <c r="T169" s="388"/>
      <c r="U169" s="388"/>
      <c r="W169" s="388"/>
      <c r="X169" s="388"/>
      <c r="Y169" s="388"/>
    </row>
    <row r="170" spans="1:25" x14ac:dyDescent="0.3">
      <c r="A170" s="3" t="s">
        <v>129</v>
      </c>
      <c r="B170" s="5"/>
      <c r="C170"/>
      <c r="D170" s="45"/>
      <c r="E170" s="46"/>
      <c r="F170" s="46"/>
      <c r="G170" s="46"/>
      <c r="H170" s="46"/>
      <c r="I170" s="46" t="s">
        <v>25</v>
      </c>
      <c r="J170" s="46"/>
      <c r="K170" s="46"/>
      <c r="L170" s="171">
        <f>IFERROR(VLOOKUP(A170,IC_PR_BS,12,0),"")</f>
        <v>0</v>
      </c>
      <c r="M170" s="171">
        <f>IFERROR(VLOOKUP(A170,IC_PR_BS,13,0),"")</f>
        <v>0</v>
      </c>
      <c r="N170" s="171">
        <f>IFERROR(VLOOKUP(A170,IC_PR_BS,14,0),"")</f>
        <v>0</v>
      </c>
      <c r="O170" s="170">
        <f t="shared" si="23"/>
        <v>0</v>
      </c>
      <c r="P170" s="113"/>
      <c r="Q170" s="113"/>
      <c r="R170" s="113"/>
      <c r="S170" s="388"/>
      <c r="T170" s="388"/>
      <c r="U170" s="388"/>
      <c r="W170" s="388"/>
      <c r="X170" s="388"/>
      <c r="Y170" s="388"/>
    </row>
    <row r="171" spans="1:25" x14ac:dyDescent="0.3">
      <c r="A171"/>
      <c r="B171"/>
      <c r="C171" t="s">
        <v>141</v>
      </c>
      <c r="D171" s="38"/>
      <c r="E171" s="39">
        <v>3</v>
      </c>
      <c r="F171" s="39" t="s">
        <v>1183</v>
      </c>
      <c r="G171" s="40"/>
      <c r="H171" s="40"/>
      <c r="I171" s="40"/>
      <c r="J171" s="40"/>
      <c r="K171" s="40"/>
      <c r="L171" s="169">
        <f>SUM(L172:L180)</f>
        <v>0</v>
      </c>
      <c r="M171" s="169">
        <f>SUM(M172:M180)</f>
        <v>0</v>
      </c>
      <c r="N171" s="169">
        <f>SUM(N172:N180)</f>
        <v>0</v>
      </c>
      <c r="O171" s="170">
        <f t="shared" si="23"/>
        <v>0</v>
      </c>
      <c r="P171" s="113"/>
      <c r="Q171" s="113"/>
      <c r="R171" s="113"/>
      <c r="S171" s="388"/>
      <c r="T171" s="388"/>
      <c r="U171" s="388"/>
      <c r="W171" s="388"/>
      <c r="X171" s="388"/>
      <c r="Y171" s="388"/>
    </row>
    <row r="172" spans="1:25" x14ac:dyDescent="0.3">
      <c r="A172" s="3" t="s">
        <v>142</v>
      </c>
      <c r="B172" s="5"/>
      <c r="C172" t="s">
        <v>144</v>
      </c>
      <c r="D172" s="38"/>
      <c r="E172" s="40"/>
      <c r="F172" s="40"/>
      <c r="G172" s="40" t="s">
        <v>22</v>
      </c>
      <c r="H172" s="40"/>
      <c r="I172" s="40"/>
      <c r="J172" s="40"/>
      <c r="K172" s="40"/>
      <c r="L172" s="171">
        <f t="shared" ref="L172:L181" si="33">IFERROR(VLOOKUP(A172,IC_PR_BS,7,0),"")</f>
        <v>0</v>
      </c>
      <c r="M172" s="171">
        <f t="shared" ref="M172:M181" si="34">IFERROR(VLOOKUP(A172,IC_PR_BS,8,0),"")</f>
        <v>0</v>
      </c>
      <c r="N172" s="171">
        <f t="shared" ref="N172:N181" si="35">IFERROR(VLOOKUP(A172,IC_PR_BS,9,0),"")</f>
        <v>0</v>
      </c>
      <c r="O172" s="170">
        <f t="shared" si="23"/>
        <v>0</v>
      </c>
      <c r="P172" s="113"/>
      <c r="Q172" s="113"/>
      <c r="R172" s="113"/>
      <c r="S172" s="388"/>
      <c r="T172" s="388"/>
      <c r="U172" s="388"/>
      <c r="W172" s="388"/>
      <c r="X172" s="388"/>
      <c r="Y172" s="388"/>
    </row>
    <row r="173" spans="1:25" x14ac:dyDescent="0.3">
      <c r="A173" s="3" t="s">
        <v>145</v>
      </c>
      <c r="B173" s="5"/>
      <c r="C173" t="s">
        <v>147</v>
      </c>
      <c r="D173" s="38"/>
      <c r="E173" s="40"/>
      <c r="F173" s="40"/>
      <c r="G173" s="40" t="s">
        <v>30</v>
      </c>
      <c r="H173" s="40"/>
      <c r="I173" s="40"/>
      <c r="J173" s="40"/>
      <c r="K173" s="40"/>
      <c r="L173" s="171">
        <f t="shared" si="33"/>
        <v>0</v>
      </c>
      <c r="M173" s="171">
        <f t="shared" si="34"/>
        <v>0</v>
      </c>
      <c r="N173" s="171">
        <f t="shared" si="35"/>
        <v>0</v>
      </c>
      <c r="O173" s="170">
        <f t="shared" si="23"/>
        <v>0</v>
      </c>
      <c r="P173" s="113"/>
      <c r="Q173" s="113"/>
      <c r="R173" s="113"/>
      <c r="S173" s="388"/>
      <c r="T173" s="388"/>
      <c r="U173" s="388"/>
      <c r="W173" s="388"/>
      <c r="X173" s="388"/>
      <c r="Y173" s="388"/>
    </row>
    <row r="174" spans="1:25" x14ac:dyDescent="0.3">
      <c r="A174" s="3" t="s">
        <v>148</v>
      </c>
      <c r="B174" s="5"/>
      <c r="C174" t="s">
        <v>150</v>
      </c>
      <c r="D174" s="38"/>
      <c r="E174" s="40"/>
      <c r="F174" s="40"/>
      <c r="G174" s="40" t="s">
        <v>66</v>
      </c>
      <c r="H174" s="40"/>
      <c r="I174" s="40"/>
      <c r="J174" s="40"/>
      <c r="K174" s="40"/>
      <c r="L174" s="171">
        <f t="shared" si="33"/>
        <v>0</v>
      </c>
      <c r="M174" s="171">
        <f t="shared" si="34"/>
        <v>0</v>
      </c>
      <c r="N174" s="171">
        <f t="shared" si="35"/>
        <v>0</v>
      </c>
      <c r="O174" s="170">
        <f t="shared" si="23"/>
        <v>0</v>
      </c>
      <c r="P174" s="113"/>
      <c r="Q174" s="113"/>
      <c r="R174" s="113"/>
      <c r="S174" s="388"/>
      <c r="T174" s="388"/>
      <c r="U174" s="388"/>
      <c r="W174" s="388"/>
      <c r="X174" s="388"/>
      <c r="Y174" s="388"/>
    </row>
    <row r="175" spans="1:25" x14ac:dyDescent="0.3">
      <c r="A175" s="3" t="s">
        <v>151</v>
      </c>
      <c r="B175" s="5"/>
      <c r="C175" t="s">
        <v>153</v>
      </c>
      <c r="D175" s="38"/>
      <c r="E175" s="40"/>
      <c r="F175" s="40"/>
      <c r="G175" s="40" t="s">
        <v>67</v>
      </c>
      <c r="H175" s="40"/>
      <c r="I175" s="40"/>
      <c r="J175" s="40"/>
      <c r="K175" s="40"/>
      <c r="L175" s="171">
        <f t="shared" si="33"/>
        <v>0</v>
      </c>
      <c r="M175" s="171">
        <f t="shared" si="34"/>
        <v>0</v>
      </c>
      <c r="N175" s="171">
        <f t="shared" si="35"/>
        <v>0</v>
      </c>
      <c r="O175" s="170">
        <f t="shared" si="23"/>
        <v>0</v>
      </c>
      <c r="P175" s="113"/>
      <c r="Q175" s="113"/>
      <c r="R175" s="113"/>
      <c r="S175" s="388"/>
      <c r="T175" s="388"/>
      <c r="U175" s="388"/>
      <c r="W175" s="388"/>
      <c r="X175" s="388"/>
      <c r="Y175" s="388"/>
    </row>
    <row r="176" spans="1:25" x14ac:dyDescent="0.3">
      <c r="A176" s="3" t="s">
        <v>154</v>
      </c>
      <c r="B176" s="5"/>
      <c r="C176" t="s">
        <v>155</v>
      </c>
      <c r="D176" s="38"/>
      <c r="E176" s="40"/>
      <c r="F176" s="40"/>
      <c r="G176" s="40" t="s">
        <v>68</v>
      </c>
      <c r="H176" s="40"/>
      <c r="I176" s="40"/>
      <c r="J176" s="40"/>
      <c r="K176" s="40"/>
      <c r="L176" s="171">
        <f t="shared" si="33"/>
        <v>0</v>
      </c>
      <c r="M176" s="171">
        <f t="shared" si="34"/>
        <v>0</v>
      </c>
      <c r="N176" s="171">
        <f t="shared" si="35"/>
        <v>0</v>
      </c>
      <c r="O176" s="170">
        <f t="shared" si="23"/>
        <v>0</v>
      </c>
      <c r="P176" s="113"/>
      <c r="Q176" s="113"/>
      <c r="R176" s="113"/>
      <c r="S176" s="388"/>
      <c r="T176" s="388"/>
      <c r="U176" s="388"/>
      <c r="W176" s="388"/>
      <c r="X176" s="388"/>
      <c r="Y176" s="388"/>
    </row>
    <row r="177" spans="1:25" x14ac:dyDescent="0.3">
      <c r="A177" s="3" t="s">
        <v>156</v>
      </c>
      <c r="B177" s="5"/>
      <c r="C177" t="s">
        <v>157</v>
      </c>
      <c r="D177" s="38"/>
      <c r="E177" s="40"/>
      <c r="F177" s="40"/>
      <c r="G177" s="40" t="s">
        <v>69</v>
      </c>
      <c r="H177" s="40"/>
      <c r="I177" s="40"/>
      <c r="J177" s="40"/>
      <c r="K177" s="40"/>
      <c r="L177" s="171">
        <f t="shared" si="33"/>
        <v>0</v>
      </c>
      <c r="M177" s="171">
        <f t="shared" si="34"/>
        <v>0</v>
      </c>
      <c r="N177" s="171">
        <f t="shared" si="35"/>
        <v>0</v>
      </c>
      <c r="O177" s="170">
        <f t="shared" si="23"/>
        <v>0</v>
      </c>
      <c r="P177" s="113"/>
      <c r="Q177" s="113"/>
      <c r="R177" s="113"/>
      <c r="S177" s="388"/>
      <c r="T177" s="388"/>
      <c r="U177" s="388"/>
      <c r="W177" s="388"/>
      <c r="X177" s="388"/>
      <c r="Y177" s="388"/>
    </row>
    <row r="178" spans="1:25" x14ac:dyDescent="0.3">
      <c r="A178" s="3" t="s">
        <v>158</v>
      </c>
      <c r="B178" s="5"/>
      <c r="C178" t="s">
        <v>159</v>
      </c>
      <c r="D178" s="38"/>
      <c r="E178" s="40"/>
      <c r="F178" s="40"/>
      <c r="G178" s="40" t="s">
        <v>70</v>
      </c>
      <c r="H178" s="40"/>
      <c r="I178" s="40"/>
      <c r="J178" s="40"/>
      <c r="K178" s="40"/>
      <c r="L178" s="171">
        <f t="shared" si="33"/>
        <v>0</v>
      </c>
      <c r="M178" s="171">
        <f t="shared" si="34"/>
        <v>0</v>
      </c>
      <c r="N178" s="171">
        <f t="shared" si="35"/>
        <v>0</v>
      </c>
      <c r="O178" s="170">
        <f t="shared" si="23"/>
        <v>0</v>
      </c>
      <c r="P178" s="113"/>
      <c r="Q178" s="113"/>
      <c r="R178" s="113"/>
      <c r="S178" s="388"/>
      <c r="T178" s="388"/>
      <c r="U178" s="388"/>
      <c r="W178" s="388"/>
      <c r="X178" s="388"/>
      <c r="Y178" s="388"/>
    </row>
    <row r="179" spans="1:25" x14ac:dyDescent="0.3">
      <c r="A179" s="3" t="s">
        <v>160</v>
      </c>
      <c r="B179" s="5"/>
      <c r="C179" t="s">
        <v>161</v>
      </c>
      <c r="D179" s="38"/>
      <c r="E179" s="40"/>
      <c r="F179" s="40"/>
      <c r="G179" s="40" t="s">
        <v>96</v>
      </c>
      <c r="H179" s="40"/>
      <c r="I179" s="40"/>
      <c r="J179" s="40"/>
      <c r="K179" s="40"/>
      <c r="L179" s="171">
        <f t="shared" si="33"/>
        <v>0</v>
      </c>
      <c r="M179" s="171">
        <f t="shared" si="34"/>
        <v>0</v>
      </c>
      <c r="N179" s="171">
        <f t="shared" si="35"/>
        <v>0</v>
      </c>
      <c r="O179" s="170">
        <f t="shared" si="23"/>
        <v>0</v>
      </c>
      <c r="P179" s="113"/>
      <c r="Q179" s="113"/>
      <c r="R179" s="113"/>
      <c r="S179" s="388"/>
      <c r="T179" s="388"/>
      <c r="U179" s="388"/>
      <c r="W179" s="388"/>
      <c r="X179" s="388"/>
      <c r="Y179" s="388"/>
    </row>
    <row r="180" spans="1:25" x14ac:dyDescent="0.3">
      <c r="A180" s="3" t="s">
        <v>162</v>
      </c>
      <c r="B180" s="5"/>
      <c r="C180" t="s">
        <v>163</v>
      </c>
      <c r="D180" s="38"/>
      <c r="E180" s="40"/>
      <c r="F180" s="40"/>
      <c r="G180" s="40" t="s">
        <v>25</v>
      </c>
      <c r="H180" s="40"/>
      <c r="I180" s="40"/>
      <c r="J180" s="40"/>
      <c r="K180" s="40"/>
      <c r="L180" s="171">
        <f t="shared" si="33"/>
        <v>0</v>
      </c>
      <c r="M180" s="171">
        <f t="shared" si="34"/>
        <v>0</v>
      </c>
      <c r="N180" s="171">
        <f t="shared" si="35"/>
        <v>0</v>
      </c>
      <c r="O180" s="170">
        <f t="shared" si="23"/>
        <v>0</v>
      </c>
      <c r="P180" s="113"/>
      <c r="Q180" s="113"/>
      <c r="R180" s="113"/>
      <c r="S180" s="388"/>
      <c r="T180" s="388"/>
      <c r="U180" s="388"/>
      <c r="W180" s="388"/>
      <c r="X180" s="388"/>
      <c r="Y180" s="388"/>
    </row>
    <row r="181" spans="1:25" x14ac:dyDescent="0.3">
      <c r="A181" s="3" t="s">
        <v>1187</v>
      </c>
      <c r="B181" s="5"/>
      <c r="C181"/>
      <c r="D181" s="38"/>
      <c r="E181" s="51"/>
      <c r="F181" s="40"/>
      <c r="G181" s="40"/>
      <c r="H181" s="40"/>
      <c r="I181" s="40"/>
      <c r="J181" s="40"/>
      <c r="K181" s="50" t="s">
        <v>1152</v>
      </c>
      <c r="L181" s="171">
        <f t="shared" si="33"/>
        <v>0</v>
      </c>
      <c r="M181" s="171">
        <f t="shared" si="34"/>
        <v>0</v>
      </c>
      <c r="N181" s="171">
        <f t="shared" si="35"/>
        <v>0</v>
      </c>
      <c r="O181" s="170">
        <f t="shared" si="23"/>
        <v>0</v>
      </c>
      <c r="P181" s="113"/>
      <c r="Q181" s="113"/>
      <c r="R181" s="113"/>
      <c r="S181" s="388"/>
      <c r="T181" s="388"/>
      <c r="U181" s="388"/>
      <c r="W181" s="388"/>
      <c r="X181" s="388"/>
      <c r="Y181" s="388"/>
    </row>
    <row r="182" spans="1:25" x14ac:dyDescent="0.3">
      <c r="A182" s="5"/>
      <c r="B182" s="5"/>
      <c r="C182"/>
      <c r="D182" s="45"/>
      <c r="E182" s="46"/>
      <c r="F182" s="46"/>
      <c r="G182" s="46"/>
      <c r="H182" s="47" t="s">
        <v>970</v>
      </c>
      <c r="I182" s="46"/>
      <c r="J182" s="46"/>
      <c r="K182" s="46"/>
      <c r="L182" s="169">
        <f>SUM(L183:L191)</f>
        <v>0</v>
      </c>
      <c r="M182" s="169">
        <f>SUM(M183:M191)</f>
        <v>0</v>
      </c>
      <c r="N182" s="169">
        <f>SUM(N183:N191)</f>
        <v>0</v>
      </c>
      <c r="O182" s="170">
        <f t="shared" si="23"/>
        <v>0</v>
      </c>
      <c r="P182" s="113"/>
      <c r="Q182" s="113"/>
      <c r="R182" s="113"/>
      <c r="S182" s="388"/>
      <c r="T182" s="388"/>
      <c r="U182" s="388"/>
      <c r="W182" s="388"/>
      <c r="X182" s="388"/>
      <c r="Y182" s="388"/>
    </row>
    <row r="183" spans="1:25" x14ac:dyDescent="0.3">
      <c r="A183" s="3" t="s">
        <v>142</v>
      </c>
      <c r="B183" s="5"/>
      <c r="C183"/>
      <c r="D183" s="45"/>
      <c r="E183" s="46"/>
      <c r="F183" s="46"/>
      <c r="G183" s="46"/>
      <c r="H183" s="46"/>
      <c r="I183" s="46" t="s">
        <v>22</v>
      </c>
      <c r="J183" s="46"/>
      <c r="K183" s="46"/>
      <c r="L183" s="171">
        <f t="shared" ref="L183:L191" si="36">IFERROR(VLOOKUP(A183,IC_PR_BS,12,0),"")</f>
        <v>0</v>
      </c>
      <c r="M183" s="171">
        <f t="shared" ref="M183:M191" si="37">IFERROR(VLOOKUP(A183,IC_PR_BS,13,0),"")</f>
        <v>0</v>
      </c>
      <c r="N183" s="171">
        <f t="shared" ref="N183:N191" si="38">IFERROR(VLOOKUP(A183,IC_PR_BS,14,0),"")</f>
        <v>0</v>
      </c>
      <c r="O183" s="170">
        <f t="shared" si="23"/>
        <v>0</v>
      </c>
      <c r="P183" s="113"/>
      <c r="Q183" s="113"/>
      <c r="R183" s="113"/>
      <c r="S183" s="388"/>
      <c r="T183" s="388"/>
      <c r="U183" s="388"/>
      <c r="W183" s="388"/>
      <c r="X183" s="388"/>
      <c r="Y183" s="388"/>
    </row>
    <row r="184" spans="1:25" x14ac:dyDescent="0.3">
      <c r="A184" s="3" t="s">
        <v>145</v>
      </c>
      <c r="B184" s="5"/>
      <c r="C184"/>
      <c r="D184" s="45"/>
      <c r="E184" s="46"/>
      <c r="F184" s="46"/>
      <c r="G184" s="46"/>
      <c r="H184" s="46"/>
      <c r="I184" s="46" t="s">
        <v>30</v>
      </c>
      <c r="J184" s="46"/>
      <c r="K184" s="46"/>
      <c r="L184" s="171">
        <f t="shared" si="36"/>
        <v>0</v>
      </c>
      <c r="M184" s="171">
        <f t="shared" si="37"/>
        <v>0</v>
      </c>
      <c r="N184" s="171">
        <f t="shared" si="38"/>
        <v>0</v>
      </c>
      <c r="O184" s="170">
        <f t="shared" si="23"/>
        <v>0</v>
      </c>
      <c r="P184" s="113"/>
      <c r="Q184" s="113"/>
      <c r="R184" s="113"/>
      <c r="S184" s="388"/>
      <c r="T184" s="388"/>
      <c r="U184" s="388"/>
      <c r="W184" s="388"/>
      <c r="X184" s="388"/>
      <c r="Y184" s="388"/>
    </row>
    <row r="185" spans="1:25" x14ac:dyDescent="0.3">
      <c r="A185" s="3" t="s">
        <v>148</v>
      </c>
      <c r="B185" s="5"/>
      <c r="C185"/>
      <c r="D185" s="45"/>
      <c r="E185" s="46"/>
      <c r="F185" s="46"/>
      <c r="G185" s="46"/>
      <c r="H185" s="46"/>
      <c r="I185" s="46" t="s">
        <v>66</v>
      </c>
      <c r="J185" s="46"/>
      <c r="K185" s="46"/>
      <c r="L185" s="171">
        <f t="shared" si="36"/>
        <v>0</v>
      </c>
      <c r="M185" s="171">
        <f t="shared" si="37"/>
        <v>0</v>
      </c>
      <c r="N185" s="171">
        <f t="shared" si="38"/>
        <v>0</v>
      </c>
      <c r="O185" s="170">
        <f t="shared" si="23"/>
        <v>0</v>
      </c>
      <c r="P185" s="113"/>
      <c r="Q185" s="113"/>
      <c r="R185" s="113"/>
      <c r="S185" s="388"/>
      <c r="T185" s="388"/>
      <c r="U185" s="388"/>
      <c r="W185" s="388"/>
      <c r="X185" s="388"/>
      <c r="Y185" s="388"/>
    </row>
    <row r="186" spans="1:25" x14ac:dyDescent="0.3">
      <c r="A186" s="3" t="s">
        <v>151</v>
      </c>
      <c r="B186" s="5"/>
      <c r="C186"/>
      <c r="D186" s="45"/>
      <c r="E186" s="46"/>
      <c r="F186" s="46"/>
      <c r="G186" s="46"/>
      <c r="H186" s="46"/>
      <c r="I186" s="46" t="s">
        <v>67</v>
      </c>
      <c r="J186" s="46"/>
      <c r="K186" s="46"/>
      <c r="L186" s="171">
        <f t="shared" si="36"/>
        <v>0</v>
      </c>
      <c r="M186" s="171">
        <f t="shared" si="37"/>
        <v>0</v>
      </c>
      <c r="N186" s="171">
        <f t="shared" si="38"/>
        <v>0</v>
      </c>
      <c r="O186" s="170">
        <f t="shared" si="23"/>
        <v>0</v>
      </c>
      <c r="P186" s="113"/>
      <c r="Q186" s="113"/>
      <c r="R186" s="113"/>
      <c r="S186" s="388"/>
      <c r="T186" s="388"/>
      <c r="U186" s="388"/>
      <c r="W186" s="388"/>
      <c r="X186" s="388"/>
      <c r="Y186" s="388"/>
    </row>
    <row r="187" spans="1:25" x14ac:dyDescent="0.3">
      <c r="A187" s="3" t="s">
        <v>154</v>
      </c>
      <c r="B187" s="5"/>
      <c r="C187"/>
      <c r="D187" s="45"/>
      <c r="E187" s="46"/>
      <c r="F187" s="46"/>
      <c r="G187" s="46"/>
      <c r="H187" s="46"/>
      <c r="I187" s="46" t="s">
        <v>68</v>
      </c>
      <c r="J187" s="46"/>
      <c r="K187" s="46"/>
      <c r="L187" s="171">
        <f t="shared" si="36"/>
        <v>0</v>
      </c>
      <c r="M187" s="171">
        <f t="shared" si="37"/>
        <v>0</v>
      </c>
      <c r="N187" s="171">
        <f t="shared" si="38"/>
        <v>0</v>
      </c>
      <c r="O187" s="170">
        <f t="shared" si="23"/>
        <v>0</v>
      </c>
      <c r="P187" s="113"/>
      <c r="Q187" s="113"/>
      <c r="R187" s="113"/>
      <c r="S187" s="388"/>
      <c r="T187" s="388"/>
      <c r="U187" s="388"/>
      <c r="W187" s="388"/>
      <c r="X187" s="388"/>
      <c r="Y187" s="388"/>
    </row>
    <row r="188" spans="1:25" x14ac:dyDescent="0.3">
      <c r="A188" s="3" t="s">
        <v>156</v>
      </c>
      <c r="B188" s="5"/>
      <c r="C188"/>
      <c r="D188" s="45"/>
      <c r="E188" s="46"/>
      <c r="F188" s="46"/>
      <c r="G188" s="46"/>
      <c r="H188" s="46"/>
      <c r="I188" s="46" t="s">
        <v>69</v>
      </c>
      <c r="J188" s="46"/>
      <c r="K188" s="46"/>
      <c r="L188" s="171">
        <f t="shared" si="36"/>
        <v>0</v>
      </c>
      <c r="M188" s="171">
        <f t="shared" si="37"/>
        <v>0</v>
      </c>
      <c r="N188" s="171">
        <f t="shared" si="38"/>
        <v>0</v>
      </c>
      <c r="O188" s="170">
        <f t="shared" si="23"/>
        <v>0</v>
      </c>
      <c r="P188" s="113"/>
      <c r="Q188" s="113"/>
      <c r="R188" s="113"/>
      <c r="S188" s="388"/>
      <c r="T188" s="388"/>
      <c r="U188" s="388"/>
      <c r="W188" s="388"/>
      <c r="X188" s="388"/>
      <c r="Y188" s="388"/>
    </row>
    <row r="189" spans="1:25" x14ac:dyDescent="0.3">
      <c r="A189" s="3" t="s">
        <v>158</v>
      </c>
      <c r="B189" s="5"/>
      <c r="C189"/>
      <c r="D189" s="45"/>
      <c r="E189" s="46"/>
      <c r="F189" s="46"/>
      <c r="G189" s="46"/>
      <c r="H189" s="46"/>
      <c r="I189" s="46" t="s">
        <v>70</v>
      </c>
      <c r="J189" s="46"/>
      <c r="K189" s="46"/>
      <c r="L189" s="171">
        <f t="shared" si="36"/>
        <v>0</v>
      </c>
      <c r="M189" s="171">
        <f t="shared" si="37"/>
        <v>0</v>
      </c>
      <c r="N189" s="171">
        <f t="shared" si="38"/>
        <v>0</v>
      </c>
      <c r="O189" s="170">
        <f t="shared" si="23"/>
        <v>0</v>
      </c>
      <c r="P189" s="113"/>
      <c r="Q189" s="113"/>
      <c r="R189" s="113"/>
      <c r="S189" s="388"/>
      <c r="T189" s="388"/>
      <c r="U189" s="388"/>
      <c r="W189" s="388"/>
      <c r="X189" s="388"/>
      <c r="Y189" s="388"/>
    </row>
    <row r="190" spans="1:25" x14ac:dyDescent="0.3">
      <c r="A190" s="3" t="s">
        <v>160</v>
      </c>
      <c r="B190" s="5"/>
      <c r="C190"/>
      <c r="D190" s="45"/>
      <c r="E190" s="46"/>
      <c r="F190" s="46"/>
      <c r="G190" s="46"/>
      <c r="H190" s="46"/>
      <c r="I190" s="46" t="s">
        <v>96</v>
      </c>
      <c r="J190" s="46"/>
      <c r="K190" s="46"/>
      <c r="L190" s="171">
        <f t="shared" si="36"/>
        <v>0</v>
      </c>
      <c r="M190" s="171">
        <f t="shared" si="37"/>
        <v>0</v>
      </c>
      <c r="N190" s="171">
        <f t="shared" si="38"/>
        <v>0</v>
      </c>
      <c r="O190" s="170">
        <f t="shared" si="23"/>
        <v>0</v>
      </c>
      <c r="P190" s="113"/>
      <c r="Q190" s="113"/>
      <c r="R190" s="113"/>
      <c r="S190" s="388"/>
      <c r="T190" s="388"/>
      <c r="U190" s="388"/>
      <c r="W190" s="388"/>
      <c r="X190" s="388"/>
      <c r="Y190" s="388"/>
    </row>
    <row r="191" spans="1:25" x14ac:dyDescent="0.3">
      <c r="A191" s="3" t="s">
        <v>162</v>
      </c>
      <c r="B191" s="5"/>
      <c r="C191"/>
      <c r="D191" s="45"/>
      <c r="E191" s="46"/>
      <c r="F191" s="46"/>
      <c r="G191" s="46"/>
      <c r="H191" s="46"/>
      <c r="I191" s="46" t="s">
        <v>25</v>
      </c>
      <c r="J191" s="46"/>
      <c r="K191" s="46"/>
      <c r="L191" s="171">
        <f t="shared" si="36"/>
        <v>0</v>
      </c>
      <c r="M191" s="171">
        <f t="shared" si="37"/>
        <v>0</v>
      </c>
      <c r="N191" s="171">
        <f t="shared" si="38"/>
        <v>0</v>
      </c>
      <c r="O191" s="170">
        <f t="shared" si="23"/>
        <v>0</v>
      </c>
      <c r="P191" s="113"/>
      <c r="Q191" s="113"/>
      <c r="R191" s="113"/>
      <c r="S191" s="388"/>
      <c r="T191" s="388"/>
      <c r="U191" s="388"/>
      <c r="W191" s="388"/>
      <c r="X191" s="388"/>
      <c r="Y191" s="388"/>
    </row>
    <row r="192" spans="1:25" x14ac:dyDescent="0.3">
      <c r="A192"/>
      <c r="B192"/>
      <c r="C192" t="s">
        <v>164</v>
      </c>
      <c r="D192" s="38"/>
      <c r="E192" s="39">
        <v>4</v>
      </c>
      <c r="F192" s="39" t="s">
        <v>165</v>
      </c>
      <c r="G192" s="40"/>
      <c r="H192" s="40"/>
      <c r="I192" s="40"/>
      <c r="J192" s="40"/>
      <c r="K192" s="40"/>
      <c r="L192" s="169">
        <f>SUM(L193:L199)</f>
        <v>0</v>
      </c>
      <c r="M192" s="169">
        <f>SUM(M193:M199)</f>
        <v>0</v>
      </c>
      <c r="N192" s="169">
        <f>SUM(N193:N199)</f>
        <v>0</v>
      </c>
      <c r="O192" s="170">
        <f t="shared" si="23"/>
        <v>0</v>
      </c>
      <c r="P192" s="113"/>
      <c r="Q192" s="113"/>
      <c r="R192" s="113"/>
      <c r="S192" s="388"/>
      <c r="T192" s="388"/>
      <c r="U192" s="388"/>
      <c r="W192" s="388"/>
      <c r="X192" s="388"/>
      <c r="Y192" s="388"/>
    </row>
    <row r="193" spans="1:25" x14ac:dyDescent="0.3">
      <c r="A193" s="3" t="s">
        <v>100</v>
      </c>
      <c r="B193" s="5"/>
      <c r="C193" t="s">
        <v>168</v>
      </c>
      <c r="D193" s="38"/>
      <c r="E193" s="40"/>
      <c r="F193" s="40"/>
      <c r="G193" s="40" t="s">
        <v>22</v>
      </c>
      <c r="H193" s="40"/>
      <c r="I193" s="40"/>
      <c r="J193" s="40"/>
      <c r="K193" s="40"/>
      <c r="L193" s="171">
        <f t="shared" ref="L193:L200" si="39">IFERROR(VLOOKUP(A193,IC_PR_BS,7,0),"")</f>
        <v>0</v>
      </c>
      <c r="M193" s="171">
        <f t="shared" ref="M193:M200" si="40">IFERROR(VLOOKUP(A193,IC_PR_BS,8,0),"")</f>
        <v>0</v>
      </c>
      <c r="N193" s="171">
        <f t="shared" ref="N193:N200" si="41">IFERROR(VLOOKUP(A193,IC_PR_BS,9,0),"")</f>
        <v>0</v>
      </c>
      <c r="O193" s="170">
        <f t="shared" si="23"/>
        <v>0</v>
      </c>
      <c r="P193" s="113"/>
      <c r="Q193" s="113"/>
      <c r="R193" s="113"/>
      <c r="S193" s="388"/>
      <c r="T193" s="388"/>
      <c r="U193" s="388"/>
      <c r="W193" s="388"/>
      <c r="X193" s="388"/>
      <c r="Y193" s="388"/>
    </row>
    <row r="194" spans="1:25" x14ac:dyDescent="0.3">
      <c r="A194" s="3" t="s">
        <v>104</v>
      </c>
      <c r="B194" s="5"/>
      <c r="C194" t="s">
        <v>171</v>
      </c>
      <c r="D194" s="38"/>
      <c r="E194" s="40"/>
      <c r="F194" s="40"/>
      <c r="G194" s="40" t="s">
        <v>30</v>
      </c>
      <c r="H194" s="40"/>
      <c r="I194" s="40"/>
      <c r="J194" s="40"/>
      <c r="K194" s="40"/>
      <c r="L194" s="171">
        <f t="shared" si="39"/>
        <v>0</v>
      </c>
      <c r="M194" s="171">
        <f t="shared" si="40"/>
        <v>0</v>
      </c>
      <c r="N194" s="171">
        <f t="shared" si="41"/>
        <v>0</v>
      </c>
      <c r="O194" s="170">
        <f t="shared" si="23"/>
        <v>0</v>
      </c>
      <c r="P194" s="113"/>
      <c r="Q194" s="113"/>
      <c r="R194" s="113"/>
      <c r="S194" s="388"/>
      <c r="T194" s="388"/>
      <c r="U194" s="388"/>
      <c r="W194" s="388"/>
      <c r="X194" s="388"/>
      <c r="Y194" s="388"/>
    </row>
    <row r="195" spans="1:25" x14ac:dyDescent="0.3">
      <c r="A195" s="3" t="s">
        <v>107</v>
      </c>
      <c r="B195" s="5"/>
      <c r="C195" t="s">
        <v>173</v>
      </c>
      <c r="D195" s="38"/>
      <c r="E195" s="40"/>
      <c r="F195" s="40"/>
      <c r="G195" s="40" t="s">
        <v>67</v>
      </c>
      <c r="H195" s="40"/>
      <c r="I195" s="40"/>
      <c r="J195" s="40"/>
      <c r="K195" s="40"/>
      <c r="L195" s="171">
        <f t="shared" si="39"/>
        <v>0</v>
      </c>
      <c r="M195" s="171">
        <f t="shared" si="40"/>
        <v>0</v>
      </c>
      <c r="N195" s="171">
        <f t="shared" si="41"/>
        <v>0</v>
      </c>
      <c r="O195" s="170">
        <f t="shared" si="23"/>
        <v>0</v>
      </c>
      <c r="P195" s="113"/>
      <c r="Q195" s="113"/>
      <c r="R195" s="113"/>
      <c r="S195" s="388"/>
      <c r="T195" s="388"/>
      <c r="U195" s="388"/>
      <c r="W195" s="388"/>
      <c r="X195" s="388"/>
      <c r="Y195" s="388"/>
    </row>
    <row r="196" spans="1:25" x14ac:dyDescent="0.3">
      <c r="A196" s="3" t="s">
        <v>110</v>
      </c>
      <c r="B196" s="5"/>
      <c r="C196" t="s">
        <v>175</v>
      </c>
      <c r="D196" s="38"/>
      <c r="E196" s="40"/>
      <c r="F196" s="40"/>
      <c r="G196" s="40" t="s">
        <v>68</v>
      </c>
      <c r="H196" s="40"/>
      <c r="I196" s="40"/>
      <c r="J196" s="40"/>
      <c r="K196" s="40"/>
      <c r="L196" s="171">
        <f t="shared" si="39"/>
        <v>0</v>
      </c>
      <c r="M196" s="171">
        <f t="shared" si="40"/>
        <v>0</v>
      </c>
      <c r="N196" s="171">
        <f t="shared" si="41"/>
        <v>0</v>
      </c>
      <c r="O196" s="170">
        <f t="shared" si="23"/>
        <v>0</v>
      </c>
      <c r="P196" s="113"/>
      <c r="Q196" s="113"/>
      <c r="R196" s="113"/>
      <c r="S196" s="388"/>
      <c r="T196" s="388"/>
      <c r="U196" s="388"/>
      <c r="W196" s="388"/>
      <c r="X196" s="388"/>
      <c r="Y196" s="388"/>
    </row>
    <row r="197" spans="1:25" x14ac:dyDescent="0.3">
      <c r="A197" s="3" t="s">
        <v>113</v>
      </c>
      <c r="B197" s="5"/>
      <c r="C197" t="s">
        <v>177</v>
      </c>
      <c r="D197" s="38"/>
      <c r="E197" s="40"/>
      <c r="F197" s="40"/>
      <c r="G197" s="40" t="s">
        <v>69</v>
      </c>
      <c r="H197" s="40"/>
      <c r="I197" s="40"/>
      <c r="J197" s="40"/>
      <c r="K197" s="40"/>
      <c r="L197" s="171">
        <f t="shared" si="39"/>
        <v>0</v>
      </c>
      <c r="M197" s="171">
        <f t="shared" si="40"/>
        <v>0</v>
      </c>
      <c r="N197" s="171">
        <f t="shared" si="41"/>
        <v>0</v>
      </c>
      <c r="O197" s="170">
        <f t="shared" si="23"/>
        <v>0</v>
      </c>
      <c r="P197" s="113"/>
      <c r="Q197" s="113"/>
      <c r="R197" s="113"/>
      <c r="S197" s="388"/>
      <c r="T197" s="388"/>
      <c r="U197" s="388"/>
      <c r="W197" s="388"/>
      <c r="X197" s="388"/>
      <c r="Y197" s="388"/>
    </row>
    <row r="198" spans="1:25" x14ac:dyDescent="0.3">
      <c r="A198" s="3" t="s">
        <v>116</v>
      </c>
      <c r="B198" s="5"/>
      <c r="C198" t="s">
        <v>178</v>
      </c>
      <c r="D198" s="38"/>
      <c r="E198" s="40"/>
      <c r="F198" s="40"/>
      <c r="G198" s="40" t="s">
        <v>70</v>
      </c>
      <c r="H198" s="40"/>
      <c r="I198" s="40"/>
      <c r="J198" s="40"/>
      <c r="K198" s="40"/>
      <c r="L198" s="171">
        <f t="shared" si="39"/>
        <v>0</v>
      </c>
      <c r="M198" s="171">
        <f t="shared" si="40"/>
        <v>0</v>
      </c>
      <c r="N198" s="171">
        <f t="shared" si="41"/>
        <v>0</v>
      </c>
      <c r="O198" s="170">
        <f t="shared" si="23"/>
        <v>0</v>
      </c>
      <c r="P198" s="113"/>
      <c r="Q198" s="113"/>
      <c r="R198" s="113"/>
      <c r="S198" s="388"/>
      <c r="T198" s="388"/>
      <c r="U198" s="388"/>
      <c r="W198" s="388"/>
      <c r="X198" s="388"/>
      <c r="Y198" s="388"/>
    </row>
    <row r="199" spans="1:25" x14ac:dyDescent="0.3">
      <c r="A199" s="3" t="s">
        <v>179</v>
      </c>
      <c r="B199" s="5"/>
      <c r="C199" t="s">
        <v>180</v>
      </c>
      <c r="D199" s="38"/>
      <c r="E199" s="40"/>
      <c r="F199" s="40"/>
      <c r="G199" s="40" t="s">
        <v>25</v>
      </c>
      <c r="H199" s="40"/>
      <c r="I199" s="40"/>
      <c r="J199" s="40"/>
      <c r="K199" s="40"/>
      <c r="L199" s="171">
        <f t="shared" si="39"/>
        <v>0</v>
      </c>
      <c r="M199" s="171">
        <f t="shared" si="40"/>
        <v>0</v>
      </c>
      <c r="N199" s="171">
        <f t="shared" si="41"/>
        <v>0</v>
      </c>
      <c r="O199" s="170">
        <f t="shared" si="23"/>
        <v>0</v>
      </c>
      <c r="P199" s="113"/>
      <c r="Q199" s="113"/>
      <c r="R199" s="113"/>
      <c r="S199" s="388"/>
      <c r="T199" s="388"/>
      <c r="U199" s="388"/>
      <c r="W199" s="388"/>
      <c r="X199" s="388"/>
      <c r="Y199" s="388"/>
    </row>
    <row r="200" spans="1:25" ht="15" thickBot="1" x14ac:dyDescent="0.35">
      <c r="A200" s="4" t="s">
        <v>1188</v>
      </c>
      <c r="B200" s="5"/>
      <c r="C200"/>
      <c r="D200" s="82"/>
      <c r="E200" s="83"/>
      <c r="F200" s="83"/>
      <c r="G200" s="83"/>
      <c r="H200" s="83"/>
      <c r="I200" s="83"/>
      <c r="J200" s="83"/>
      <c r="K200" s="194" t="s">
        <v>1152</v>
      </c>
      <c r="L200" s="179">
        <f t="shared" si="39"/>
        <v>0</v>
      </c>
      <c r="M200" s="179">
        <f t="shared" si="40"/>
        <v>0</v>
      </c>
      <c r="N200" s="179">
        <f t="shared" si="41"/>
        <v>0</v>
      </c>
      <c r="O200" s="180">
        <f t="shared" ref="O200:O263" si="42">SUM(L200,N200)</f>
        <v>0</v>
      </c>
      <c r="P200" s="113"/>
      <c r="Q200" s="113"/>
      <c r="R200" s="113"/>
      <c r="S200" s="388"/>
      <c r="T200" s="388"/>
      <c r="U200" s="388"/>
      <c r="W200" s="388"/>
      <c r="X200" s="388"/>
      <c r="Y200" s="388"/>
    </row>
    <row r="201" spans="1:25" ht="15" thickBot="1" x14ac:dyDescent="0.35">
      <c r="A201"/>
      <c r="B201"/>
      <c r="C201" t="s">
        <v>181</v>
      </c>
      <c r="D201" s="188" t="s">
        <v>182</v>
      </c>
      <c r="E201" s="190"/>
      <c r="F201" s="190"/>
      <c r="G201" s="190"/>
      <c r="H201" s="190"/>
      <c r="I201" s="190"/>
      <c r="J201" s="190"/>
      <c r="K201" s="190"/>
      <c r="L201" s="182">
        <f>SUM(L208,L254)</f>
        <v>0</v>
      </c>
      <c r="M201" s="182">
        <f>SUM(M208,M254)</f>
        <v>0</v>
      </c>
      <c r="N201" s="182">
        <f>SUM(N208,N254)</f>
        <v>0</v>
      </c>
      <c r="O201" s="183">
        <f t="shared" si="42"/>
        <v>0</v>
      </c>
      <c r="P201" s="113"/>
      <c r="Q201" s="113"/>
      <c r="R201" s="113"/>
      <c r="S201" s="388"/>
      <c r="T201" s="388"/>
      <c r="U201" s="388"/>
      <c r="W201" s="388"/>
      <c r="X201" s="388"/>
      <c r="Y201" s="388"/>
    </row>
    <row r="202" spans="1:25" x14ac:dyDescent="0.3">
      <c r="A202"/>
      <c r="B202"/>
      <c r="C202"/>
      <c r="D202" s="199"/>
      <c r="E202" s="200"/>
      <c r="F202" s="200"/>
      <c r="G202" s="201" t="s">
        <v>1177</v>
      </c>
      <c r="H202" s="200"/>
      <c r="I202" s="200"/>
      <c r="J202" s="200"/>
      <c r="K202" s="200"/>
      <c r="L202" s="186">
        <f>SUM(L209,L214,L241,L255,L282)</f>
        <v>0</v>
      </c>
      <c r="M202" s="186">
        <f>SUM(M209,M214,M241,M255,M282)</f>
        <v>0</v>
      </c>
      <c r="N202" s="186">
        <f>SUM(N209,N214,N241,N255,N282)</f>
        <v>0</v>
      </c>
      <c r="O202" s="204">
        <f t="shared" si="42"/>
        <v>0</v>
      </c>
      <c r="P202" s="113"/>
      <c r="Q202" s="113"/>
      <c r="R202" s="113"/>
      <c r="S202" s="388"/>
      <c r="T202" s="388"/>
      <c r="U202" s="388"/>
      <c r="W202" s="388"/>
      <c r="X202" s="388"/>
      <c r="Y202" s="388"/>
    </row>
    <row r="203" spans="1:25" x14ac:dyDescent="0.3">
      <c r="A203"/>
      <c r="B203"/>
      <c r="C203" t="s">
        <v>1042</v>
      </c>
      <c r="D203" s="41"/>
      <c r="E203" s="43"/>
      <c r="F203" s="43"/>
      <c r="G203" s="44" t="s">
        <v>1157</v>
      </c>
      <c r="H203" s="43"/>
      <c r="I203" s="43"/>
      <c r="J203" s="43"/>
      <c r="K203" s="43"/>
      <c r="L203" s="169">
        <f>SUM(L228,L248,L269)</f>
        <v>0</v>
      </c>
      <c r="M203" s="169">
        <f>SUM(M228,M248,M269)</f>
        <v>0</v>
      </c>
      <c r="N203" s="169">
        <f>SUM(N228,N248,N269)</f>
        <v>0</v>
      </c>
      <c r="O203" s="172">
        <f t="shared" si="42"/>
        <v>0</v>
      </c>
      <c r="P203" s="113"/>
      <c r="Q203" s="113"/>
      <c r="R203" s="113"/>
      <c r="S203" s="388"/>
      <c r="T203" s="388"/>
      <c r="U203" s="388"/>
      <c r="W203" s="388"/>
      <c r="X203" s="388"/>
      <c r="Y203" s="388"/>
    </row>
    <row r="204" spans="1:25" x14ac:dyDescent="0.3">
      <c r="A204"/>
      <c r="B204"/>
      <c r="C204" t="s">
        <v>1258</v>
      </c>
      <c r="D204" s="41"/>
      <c r="E204" s="43"/>
      <c r="F204" s="43"/>
      <c r="G204" s="44" t="s">
        <v>1260</v>
      </c>
      <c r="H204" s="43"/>
      <c r="I204" s="43"/>
      <c r="J204" s="43"/>
      <c r="K204" s="43"/>
      <c r="L204" s="169">
        <f>SUM(L222,L223,L236,L237,L245,L252,L263,L264,L277,L278,L282)</f>
        <v>0</v>
      </c>
      <c r="M204" s="169">
        <f>SUM(M222,M223,M236,M237,M245,M252,M263,M264,M277,M278,M282)</f>
        <v>0</v>
      </c>
      <c r="N204" s="169">
        <f>SUM(N222,N223,N236,N237,N245,N252,N263,N264,N277,N278,N282)</f>
        <v>0</v>
      </c>
      <c r="O204" s="172">
        <f t="shared" si="42"/>
        <v>0</v>
      </c>
      <c r="P204" s="113"/>
      <c r="Q204" s="113"/>
      <c r="R204" s="113"/>
      <c r="S204" s="388"/>
      <c r="T204" s="388"/>
      <c r="U204" s="388"/>
      <c r="W204" s="388"/>
      <c r="X204" s="388"/>
      <c r="Y204" s="388"/>
    </row>
    <row r="205" spans="1:25" x14ac:dyDescent="0.3">
      <c r="A205"/>
      <c r="B205"/>
      <c r="C205" t="s">
        <v>1259</v>
      </c>
      <c r="D205" s="41"/>
      <c r="E205" s="43"/>
      <c r="F205" s="43"/>
      <c r="G205" s="44"/>
      <c r="H205" s="44" t="s">
        <v>1220</v>
      </c>
      <c r="I205" s="43"/>
      <c r="J205" s="43"/>
      <c r="K205" s="43"/>
      <c r="L205" s="169">
        <f>SUM(L223,L237,L245,L252,L264,L278,L282)</f>
        <v>0</v>
      </c>
      <c r="M205" s="169">
        <f>SUM(M223,M237,M245,M252,M264,M278,M282)</f>
        <v>0</v>
      </c>
      <c r="N205" s="169">
        <f>SUM(N223,N237,N245,N252,N264,N278,N282)</f>
        <v>0</v>
      </c>
      <c r="O205" s="172">
        <f t="shared" si="42"/>
        <v>0</v>
      </c>
      <c r="P205" s="113"/>
      <c r="Q205" s="113"/>
      <c r="R205" s="113"/>
      <c r="S205" s="388"/>
      <c r="T205" s="388"/>
      <c r="U205" s="388"/>
      <c r="W205" s="388"/>
      <c r="X205" s="388"/>
      <c r="Y205" s="388"/>
    </row>
    <row r="206" spans="1:25" x14ac:dyDescent="0.3">
      <c r="A206"/>
      <c r="B206"/>
      <c r="C206" t="s">
        <v>1043</v>
      </c>
      <c r="D206" s="41"/>
      <c r="E206" s="43"/>
      <c r="F206" s="43"/>
      <c r="G206" s="44" t="s">
        <v>1189</v>
      </c>
      <c r="H206" s="43"/>
      <c r="I206" s="43"/>
      <c r="J206" s="43"/>
      <c r="K206" s="43"/>
      <c r="L206" s="169">
        <f t="shared" ref="L206:N207" si="43">SUM(L212,L226,L246,L267)</f>
        <v>0</v>
      </c>
      <c r="M206" s="169">
        <f t="shared" si="43"/>
        <v>0</v>
      </c>
      <c r="N206" s="169">
        <f t="shared" si="43"/>
        <v>0</v>
      </c>
      <c r="O206" s="172">
        <f t="shared" si="42"/>
        <v>0</v>
      </c>
      <c r="P206" s="113"/>
      <c r="Q206" s="113"/>
      <c r="R206" s="113"/>
      <c r="S206" s="388"/>
      <c r="T206" s="388"/>
      <c r="U206" s="388"/>
      <c r="W206" s="388"/>
      <c r="X206" s="388"/>
      <c r="Y206" s="388"/>
    </row>
    <row r="207" spans="1:25" x14ac:dyDescent="0.3">
      <c r="A207"/>
      <c r="B207"/>
      <c r="C207" t="s">
        <v>1044</v>
      </c>
      <c r="D207" s="41"/>
      <c r="E207" s="43"/>
      <c r="F207" s="43"/>
      <c r="G207" s="44"/>
      <c r="H207" s="44" t="s">
        <v>1202</v>
      </c>
      <c r="I207" s="43"/>
      <c r="J207" s="43"/>
      <c r="K207" s="43"/>
      <c r="L207" s="169">
        <f t="shared" si="43"/>
        <v>0</v>
      </c>
      <c r="M207" s="169">
        <f t="shared" si="43"/>
        <v>0</v>
      </c>
      <c r="N207" s="169">
        <f t="shared" si="43"/>
        <v>0</v>
      </c>
      <c r="O207" s="172">
        <f t="shared" si="42"/>
        <v>0</v>
      </c>
      <c r="P207" s="113"/>
      <c r="Q207" s="113"/>
      <c r="R207" s="113"/>
      <c r="S207" s="388"/>
      <c r="T207" s="388"/>
      <c r="U207" s="388"/>
      <c r="W207" s="388"/>
      <c r="X207" s="388"/>
      <c r="Y207" s="388"/>
    </row>
    <row r="208" spans="1:25" x14ac:dyDescent="0.3">
      <c r="A208" s="53"/>
      <c r="B208" s="5"/>
      <c r="C208"/>
      <c r="D208" s="38" t="s">
        <v>1178</v>
      </c>
      <c r="E208" s="39"/>
      <c r="F208" s="40"/>
      <c r="G208" s="40"/>
      <c r="H208" s="40"/>
      <c r="I208" s="40"/>
      <c r="J208" s="40"/>
      <c r="K208" s="40"/>
      <c r="L208" s="169">
        <f>SUM(L209,L214,L241,L228,L248,)</f>
        <v>0</v>
      </c>
      <c r="M208" s="169">
        <f>SUM(M209,M214,M241,M228,M248,)</f>
        <v>0</v>
      </c>
      <c r="N208" s="169">
        <f>SUM(N209,N214,N241,N228,N248,)</f>
        <v>0</v>
      </c>
      <c r="O208" s="172">
        <f t="shared" si="42"/>
        <v>0</v>
      </c>
      <c r="P208" s="113"/>
      <c r="Q208" s="113"/>
      <c r="R208" s="113"/>
      <c r="S208" s="388"/>
      <c r="T208" s="388"/>
      <c r="U208" s="388"/>
      <c r="W208" s="388"/>
      <c r="X208" s="388"/>
      <c r="Y208" s="388"/>
    </row>
    <row r="209" spans="1:25" x14ac:dyDescent="0.3">
      <c r="A209"/>
      <c r="B209"/>
      <c r="C209"/>
      <c r="D209" s="38"/>
      <c r="E209" s="39">
        <v>1</v>
      </c>
      <c r="F209" s="39" t="s">
        <v>184</v>
      </c>
      <c r="G209" s="40"/>
      <c r="H209" s="40"/>
      <c r="I209" s="40"/>
      <c r="J209" s="40"/>
      <c r="K209" s="40"/>
      <c r="L209" s="169">
        <f>SUM(L210:L212)</f>
        <v>0</v>
      </c>
      <c r="M209" s="169">
        <f>SUM(M210:M212)</f>
        <v>0</v>
      </c>
      <c r="N209" s="169">
        <f>SUM(N210:N212)</f>
        <v>0</v>
      </c>
      <c r="O209" s="172">
        <f t="shared" si="42"/>
        <v>0</v>
      </c>
      <c r="P209" s="113"/>
      <c r="Q209" s="113"/>
      <c r="R209" s="113"/>
      <c r="S209" s="388"/>
      <c r="T209" s="388"/>
      <c r="U209" s="388"/>
      <c r="W209" s="388"/>
      <c r="X209" s="388"/>
      <c r="Y209" s="388"/>
    </row>
    <row r="210" spans="1:25" x14ac:dyDescent="0.3">
      <c r="A210" s="28"/>
      <c r="B210" t="s">
        <v>1272</v>
      </c>
      <c r="C210" t="s">
        <v>1263</v>
      </c>
      <c r="D210" s="38"/>
      <c r="E210" s="40"/>
      <c r="F210" s="40"/>
      <c r="G210" s="40" t="s">
        <v>22</v>
      </c>
      <c r="H210" s="40"/>
      <c r="I210" s="40"/>
      <c r="J210" s="40"/>
      <c r="K210" s="40"/>
      <c r="L210" s="171" t="str">
        <f>IFERROR(VLOOKUP(A210,IC_PR_BS,7,0),"")</f>
        <v/>
      </c>
      <c r="M210" s="171" t="str">
        <f>IFERROR(VLOOKUP(A210,IC_PR_BS,8,0),"")</f>
        <v/>
      </c>
      <c r="N210" s="171" t="str">
        <f>IFERROR(VLOOKUP(A210,IC_PR_BS,9,0),"")</f>
        <v/>
      </c>
      <c r="O210" s="172">
        <f t="shared" si="42"/>
        <v>0</v>
      </c>
      <c r="P210" s="113"/>
      <c r="Q210" s="113"/>
      <c r="R210" s="113"/>
      <c r="S210" s="388"/>
      <c r="T210" s="388"/>
      <c r="U210" s="388"/>
      <c r="W210" s="388"/>
      <c r="X210" s="388"/>
      <c r="Y210" s="388"/>
    </row>
    <row r="211" spans="1:25" x14ac:dyDescent="0.3">
      <c r="A211" s="28"/>
      <c r="B211" t="s">
        <v>1273</v>
      </c>
      <c r="C211" t="s">
        <v>1264</v>
      </c>
      <c r="D211" s="38"/>
      <c r="E211" s="40"/>
      <c r="F211" s="40"/>
      <c r="G211" s="40" t="s">
        <v>30</v>
      </c>
      <c r="H211" s="40"/>
      <c r="I211" s="40"/>
      <c r="J211" s="40"/>
      <c r="K211" s="40"/>
      <c r="L211" s="171" t="str">
        <f>IFERROR(VLOOKUP(A211,IC_PR_BS,7,0),"")</f>
        <v/>
      </c>
      <c r="M211" s="171" t="str">
        <f>IFERROR(VLOOKUP(A211,IC_PR_BS,8,0),"")</f>
        <v/>
      </c>
      <c r="N211" s="171" t="str">
        <f>IFERROR(VLOOKUP(A211,IC_PR_BS,9,0),"")</f>
        <v/>
      </c>
      <c r="O211" s="172">
        <f t="shared" si="42"/>
        <v>0</v>
      </c>
      <c r="P211" s="113"/>
      <c r="Q211" s="113"/>
      <c r="R211" s="113"/>
      <c r="S211" s="388"/>
      <c r="T211" s="388"/>
      <c r="U211" s="388"/>
      <c r="W211" s="388"/>
      <c r="X211" s="388"/>
      <c r="Y211" s="388"/>
    </row>
    <row r="212" spans="1:25" x14ac:dyDescent="0.3">
      <c r="A212" s="28"/>
      <c r="B212" t="s">
        <v>1279</v>
      </c>
      <c r="C212" t="s">
        <v>1265</v>
      </c>
      <c r="D212" s="38"/>
      <c r="E212" s="40"/>
      <c r="F212" s="40"/>
      <c r="G212" s="40" t="s">
        <v>25</v>
      </c>
      <c r="H212" s="40"/>
      <c r="I212" s="40"/>
      <c r="J212" s="40"/>
      <c r="K212" s="40"/>
      <c r="L212" s="171" t="str">
        <f>IFERROR(VLOOKUP(A212,IC_PR_BS,7,0),"")</f>
        <v/>
      </c>
      <c r="M212" s="171" t="str">
        <f>IFERROR(VLOOKUP(A212,IC_PR_BS,8,0),"")</f>
        <v/>
      </c>
      <c r="N212" s="171" t="str">
        <f>IFERROR(VLOOKUP(A212,IC_PR_BS,9,0),"")</f>
        <v/>
      </c>
      <c r="O212" s="172">
        <f t="shared" si="42"/>
        <v>0</v>
      </c>
      <c r="P212" s="113"/>
      <c r="Q212" s="113"/>
      <c r="R212" s="113"/>
      <c r="S212" s="388"/>
      <c r="T212" s="388"/>
      <c r="U212" s="388"/>
      <c r="W212" s="388"/>
      <c r="X212" s="388"/>
      <c r="Y212" s="388"/>
    </row>
    <row r="213" spans="1:25" x14ac:dyDescent="0.3">
      <c r="A213" s="53"/>
      <c r="B213" s="6"/>
      <c r="C213"/>
      <c r="D213" s="38"/>
      <c r="E213" s="40"/>
      <c r="F213" s="40"/>
      <c r="G213" s="40"/>
      <c r="H213" s="40"/>
      <c r="I213" s="40"/>
      <c r="J213" s="40"/>
      <c r="K213" s="50" t="s">
        <v>1152</v>
      </c>
      <c r="L213" s="171" t="str">
        <f>IFERROR(VLOOKUP(A213,IC_PR_BS,7,0),"")</f>
        <v/>
      </c>
      <c r="M213" s="171" t="str">
        <f>IFERROR(VLOOKUP(A213,IC_PR_BS,8,0),"")</f>
        <v/>
      </c>
      <c r="N213" s="171" t="str">
        <f>IFERROR(VLOOKUP(A213,IC_PR_BS,9,0),"")</f>
        <v/>
      </c>
      <c r="O213" s="172">
        <f t="shared" si="42"/>
        <v>0</v>
      </c>
      <c r="P213" s="113"/>
      <c r="Q213" s="113"/>
      <c r="R213" s="113"/>
      <c r="S213" s="388"/>
      <c r="T213" s="388"/>
      <c r="U213" s="388"/>
      <c r="W213" s="388"/>
      <c r="X213" s="388"/>
      <c r="Y213" s="388"/>
    </row>
    <row r="214" spans="1:25" x14ac:dyDescent="0.3">
      <c r="A214"/>
      <c r="B214"/>
      <c r="C214"/>
      <c r="D214" s="38"/>
      <c r="E214" s="39">
        <v>2</v>
      </c>
      <c r="F214" s="39" t="s">
        <v>1190</v>
      </c>
      <c r="G214" s="40"/>
      <c r="H214" s="40"/>
      <c r="I214" s="40"/>
      <c r="J214" s="40"/>
      <c r="K214" s="40"/>
      <c r="L214" s="169">
        <f>SUM(L215:L223,L226)</f>
        <v>0</v>
      </c>
      <c r="M214" s="169">
        <f>SUM(M215:M223,M226)</f>
        <v>0</v>
      </c>
      <c r="N214" s="169">
        <f>SUM(N215:N223,N226)</f>
        <v>0</v>
      </c>
      <c r="O214" s="172">
        <f t="shared" si="42"/>
        <v>0</v>
      </c>
      <c r="P214" s="113"/>
      <c r="Q214" s="113"/>
      <c r="R214" s="113"/>
      <c r="S214" s="388"/>
      <c r="T214" s="388"/>
      <c r="U214" s="388"/>
      <c r="W214" s="388"/>
      <c r="X214" s="388"/>
      <c r="Y214" s="388"/>
    </row>
    <row r="215" spans="1:25" x14ac:dyDescent="0.3">
      <c r="A215"/>
      <c r="B215" t="s">
        <v>1272</v>
      </c>
      <c r="C215" t="s">
        <v>1263</v>
      </c>
      <c r="D215" s="38"/>
      <c r="E215" s="39"/>
      <c r="F215" s="40"/>
      <c r="G215" s="40" t="s">
        <v>22</v>
      </c>
      <c r="H215" s="40"/>
      <c r="I215" s="40"/>
      <c r="J215" s="40"/>
      <c r="K215" s="40"/>
      <c r="L215" s="171" t="str">
        <f t="shared" ref="L215:L222" si="44">IFERROR(VLOOKUP(A215,IC_PR_BS,7,0),"")</f>
        <v/>
      </c>
      <c r="M215" s="171" t="str">
        <f t="shared" ref="M215:M222" si="45">IFERROR(VLOOKUP(A215,IC_PR_BS,8,0),"")</f>
        <v/>
      </c>
      <c r="N215" s="171" t="str">
        <f t="shared" ref="N215:N222" si="46">IFERROR(VLOOKUP(A215,IC_PR_BS,9,0),"")</f>
        <v/>
      </c>
      <c r="O215" s="172">
        <f t="shared" si="42"/>
        <v>0</v>
      </c>
      <c r="P215" s="113"/>
      <c r="Q215" s="113"/>
      <c r="R215" s="113"/>
      <c r="S215" s="388"/>
      <c r="T215" s="388"/>
      <c r="U215" s="388"/>
      <c r="W215" s="388"/>
      <c r="X215" s="388"/>
      <c r="Y215" s="388"/>
    </row>
    <row r="216" spans="1:25" x14ac:dyDescent="0.3">
      <c r="A216"/>
      <c r="B216" t="s">
        <v>1273</v>
      </c>
      <c r="C216" t="s">
        <v>1264</v>
      </c>
      <c r="D216" s="38"/>
      <c r="E216" s="39"/>
      <c r="F216" s="40"/>
      <c r="G216" s="40" t="s">
        <v>30</v>
      </c>
      <c r="H216" s="40"/>
      <c r="I216" s="40"/>
      <c r="J216" s="40"/>
      <c r="K216" s="40"/>
      <c r="L216" s="171" t="str">
        <f t="shared" si="44"/>
        <v/>
      </c>
      <c r="M216" s="171" t="str">
        <f t="shared" si="45"/>
        <v/>
      </c>
      <c r="N216" s="171" t="str">
        <f t="shared" si="46"/>
        <v/>
      </c>
      <c r="O216" s="170">
        <f t="shared" si="42"/>
        <v>0</v>
      </c>
      <c r="P216" s="113"/>
      <c r="Q216" s="113"/>
      <c r="R216" s="113"/>
      <c r="S216" s="388"/>
      <c r="T216" s="388"/>
      <c r="U216" s="388"/>
      <c r="W216" s="388"/>
      <c r="X216" s="388"/>
      <c r="Y216" s="388"/>
    </row>
    <row r="217" spans="1:25" x14ac:dyDescent="0.3">
      <c r="A217"/>
      <c r="B217" t="s">
        <v>1290</v>
      </c>
      <c r="C217" t="s">
        <v>1266</v>
      </c>
      <c r="D217" s="38"/>
      <c r="E217" s="39"/>
      <c r="F217" s="40"/>
      <c r="G217" s="40" t="s">
        <v>66</v>
      </c>
      <c r="H217" s="40"/>
      <c r="I217" s="40"/>
      <c r="J217" s="40"/>
      <c r="K217" s="40"/>
      <c r="L217" s="171" t="str">
        <f t="shared" si="44"/>
        <v/>
      </c>
      <c r="M217" s="171" t="str">
        <f t="shared" si="45"/>
        <v/>
      </c>
      <c r="N217" s="171" t="str">
        <f t="shared" si="46"/>
        <v/>
      </c>
      <c r="O217" s="170">
        <f t="shared" si="42"/>
        <v>0</v>
      </c>
      <c r="P217" s="113"/>
      <c r="Q217" s="113"/>
      <c r="R217" s="113"/>
      <c r="S217" s="388"/>
      <c r="T217" s="388"/>
      <c r="U217" s="388"/>
      <c r="W217" s="388"/>
      <c r="X217" s="388"/>
      <c r="Y217" s="388"/>
    </row>
    <row r="218" spans="1:25" x14ac:dyDescent="0.3">
      <c r="A218"/>
      <c r="B218" t="s">
        <v>1274</v>
      </c>
      <c r="C218" t="s">
        <v>1267</v>
      </c>
      <c r="D218" s="38"/>
      <c r="E218" s="39"/>
      <c r="F218" s="40"/>
      <c r="G218" s="40" t="s">
        <v>67</v>
      </c>
      <c r="H218" s="40"/>
      <c r="I218" s="40"/>
      <c r="J218" s="40"/>
      <c r="K218" s="40"/>
      <c r="L218" s="171" t="str">
        <f t="shared" si="44"/>
        <v/>
      </c>
      <c r="M218" s="171" t="str">
        <f t="shared" si="45"/>
        <v/>
      </c>
      <c r="N218" s="171" t="str">
        <f t="shared" si="46"/>
        <v/>
      </c>
      <c r="O218" s="170">
        <f t="shared" si="42"/>
        <v>0</v>
      </c>
      <c r="P218" s="113"/>
      <c r="Q218" s="113"/>
      <c r="R218" s="113"/>
      <c r="S218" s="388"/>
      <c r="T218" s="388"/>
      <c r="U218" s="388"/>
      <c r="W218" s="388"/>
      <c r="X218" s="388"/>
      <c r="Y218" s="388"/>
    </row>
    <row r="219" spans="1:25" x14ac:dyDescent="0.3">
      <c r="A219"/>
      <c r="B219" t="s">
        <v>1275</v>
      </c>
      <c r="C219" t="s">
        <v>1268</v>
      </c>
      <c r="D219" s="38"/>
      <c r="E219" s="39"/>
      <c r="F219" s="40"/>
      <c r="G219" s="40" t="s">
        <v>68</v>
      </c>
      <c r="H219" s="40"/>
      <c r="I219" s="40"/>
      <c r="J219" s="40"/>
      <c r="K219" s="40"/>
      <c r="L219" s="171" t="str">
        <f t="shared" si="44"/>
        <v/>
      </c>
      <c r="M219" s="171" t="str">
        <f t="shared" si="45"/>
        <v/>
      </c>
      <c r="N219" s="171" t="str">
        <f t="shared" si="46"/>
        <v/>
      </c>
      <c r="O219" s="170">
        <f t="shared" si="42"/>
        <v>0</v>
      </c>
      <c r="P219" s="113"/>
      <c r="Q219" s="113"/>
      <c r="R219" s="113"/>
      <c r="S219" s="388"/>
      <c r="T219" s="388"/>
      <c r="U219" s="388"/>
      <c r="W219" s="388"/>
      <c r="X219" s="388"/>
      <c r="Y219" s="388"/>
    </row>
    <row r="220" spans="1:25" x14ac:dyDescent="0.3">
      <c r="A220"/>
      <c r="B220" t="s">
        <v>1276</v>
      </c>
      <c r="C220" t="s">
        <v>1269</v>
      </c>
      <c r="D220" s="38"/>
      <c r="E220" s="39"/>
      <c r="F220" s="40"/>
      <c r="G220" s="40" t="s">
        <v>69</v>
      </c>
      <c r="H220" s="40"/>
      <c r="I220" s="40"/>
      <c r="J220" s="40"/>
      <c r="K220" s="40"/>
      <c r="L220" s="171" t="str">
        <f t="shared" si="44"/>
        <v/>
      </c>
      <c r="M220" s="171" t="str">
        <f t="shared" si="45"/>
        <v/>
      </c>
      <c r="N220" s="171" t="str">
        <f t="shared" si="46"/>
        <v/>
      </c>
      <c r="O220" s="170">
        <f t="shared" si="42"/>
        <v>0</v>
      </c>
      <c r="P220" s="113"/>
      <c r="Q220" s="113"/>
      <c r="R220" s="113"/>
      <c r="S220" s="388"/>
      <c r="T220" s="388"/>
      <c r="U220" s="388"/>
      <c r="W220" s="388"/>
      <c r="X220" s="388"/>
      <c r="Y220" s="388"/>
    </row>
    <row r="221" spans="1:25" x14ac:dyDescent="0.3">
      <c r="A221"/>
      <c r="B221" t="s">
        <v>1277</v>
      </c>
      <c r="C221" t="s">
        <v>1270</v>
      </c>
      <c r="D221" s="38"/>
      <c r="E221" s="39"/>
      <c r="F221" s="40"/>
      <c r="G221" s="40" t="s">
        <v>70</v>
      </c>
      <c r="H221" s="40"/>
      <c r="I221" s="40"/>
      <c r="J221" s="40"/>
      <c r="K221" s="40"/>
      <c r="L221" s="171" t="str">
        <f t="shared" si="44"/>
        <v/>
      </c>
      <c r="M221" s="171" t="str">
        <f t="shared" si="45"/>
        <v/>
      </c>
      <c r="N221" s="171" t="str">
        <f t="shared" si="46"/>
        <v/>
      </c>
      <c r="O221" s="170">
        <f t="shared" si="42"/>
        <v>0</v>
      </c>
      <c r="P221" s="113"/>
      <c r="Q221" s="113"/>
      <c r="R221" s="113"/>
      <c r="S221" s="388"/>
      <c r="T221" s="388"/>
      <c r="U221" s="388"/>
      <c r="W221" s="388"/>
      <c r="X221" s="388"/>
      <c r="Y221" s="388"/>
    </row>
    <row r="222" spans="1:25" x14ac:dyDescent="0.3">
      <c r="A222"/>
      <c r="B222" t="s">
        <v>1278</v>
      </c>
      <c r="C222" t="s">
        <v>1271</v>
      </c>
      <c r="D222" s="38"/>
      <c r="E222" s="39"/>
      <c r="F222" s="40"/>
      <c r="G222" s="40" t="s">
        <v>193</v>
      </c>
      <c r="H222" s="40"/>
      <c r="I222" s="40"/>
      <c r="J222" s="40"/>
      <c r="K222" s="40"/>
      <c r="L222" s="171" t="str">
        <f t="shared" si="44"/>
        <v/>
      </c>
      <c r="M222" s="171" t="str">
        <f t="shared" si="45"/>
        <v/>
      </c>
      <c r="N222" s="171" t="str">
        <f t="shared" si="46"/>
        <v/>
      </c>
      <c r="O222" s="170">
        <f t="shared" si="42"/>
        <v>0</v>
      </c>
      <c r="P222" s="113"/>
      <c r="Q222" s="113"/>
      <c r="R222" s="113"/>
      <c r="S222" s="388"/>
      <c r="T222" s="388"/>
      <c r="U222" s="388"/>
      <c r="W222" s="388"/>
      <c r="X222" s="388"/>
      <c r="Y222" s="388"/>
    </row>
    <row r="223" spans="1:25" x14ac:dyDescent="0.3">
      <c r="A223"/>
      <c r="B223" t="s">
        <v>1278</v>
      </c>
      <c r="C223" t="s">
        <v>1271</v>
      </c>
      <c r="D223" s="38"/>
      <c r="E223" s="39"/>
      <c r="F223" s="40"/>
      <c r="G223" s="40" t="s">
        <v>194</v>
      </c>
      <c r="H223" s="40"/>
      <c r="I223" s="40"/>
      <c r="J223" s="40"/>
      <c r="K223" s="40"/>
      <c r="L223" s="169">
        <f>SUM(L224:L225)</f>
        <v>0</v>
      </c>
      <c r="M223" s="169">
        <f>SUM(M224:M225)</f>
        <v>0</v>
      </c>
      <c r="N223" s="169">
        <f>SUM(N224:N225)</f>
        <v>0</v>
      </c>
      <c r="O223" s="170">
        <f t="shared" si="42"/>
        <v>0</v>
      </c>
      <c r="P223" s="113"/>
      <c r="Q223" s="113"/>
      <c r="R223" s="113"/>
      <c r="S223" s="388"/>
      <c r="T223" s="388"/>
      <c r="U223" s="388"/>
      <c r="W223" s="388"/>
      <c r="X223" s="388"/>
      <c r="Y223" s="388"/>
    </row>
    <row r="224" spans="1:25" x14ac:dyDescent="0.3">
      <c r="A224" s="26" t="s">
        <v>195</v>
      </c>
      <c r="B224"/>
      <c r="C224"/>
      <c r="D224" s="38"/>
      <c r="E224" s="39"/>
      <c r="F224" s="40"/>
      <c r="G224" s="40"/>
      <c r="H224" s="40" t="s">
        <v>196</v>
      </c>
      <c r="I224" s="40"/>
      <c r="J224" s="40"/>
      <c r="K224" s="40"/>
      <c r="L224" s="171">
        <f>IFERROR(VLOOKUP(A224,IC_PR_BS,7,0),"")</f>
        <v>0</v>
      </c>
      <c r="M224" s="171">
        <f>IFERROR(VLOOKUP(A224,IC_PR_BS,8,0),"")</f>
        <v>0</v>
      </c>
      <c r="N224" s="171">
        <f>IFERROR(VLOOKUP(A224,IC_PR_BS,9,0),"")</f>
        <v>0</v>
      </c>
      <c r="O224" s="170">
        <f t="shared" si="42"/>
        <v>0</v>
      </c>
      <c r="P224" s="113"/>
      <c r="Q224" s="113"/>
      <c r="R224" s="113"/>
      <c r="S224" s="388"/>
      <c r="T224" s="388"/>
      <c r="U224" s="388"/>
      <c r="W224" s="388"/>
      <c r="X224" s="388"/>
      <c r="Y224" s="388"/>
    </row>
    <row r="225" spans="1:25" x14ac:dyDescent="0.3">
      <c r="A225" s="26" t="s">
        <v>197</v>
      </c>
      <c r="B225"/>
      <c r="C225"/>
      <c r="D225" s="38"/>
      <c r="E225" s="39"/>
      <c r="F225" s="40"/>
      <c r="G225" s="40"/>
      <c r="H225" s="40" t="s">
        <v>198</v>
      </c>
      <c r="I225" s="40"/>
      <c r="J225" s="40"/>
      <c r="K225" s="40"/>
      <c r="L225" s="171">
        <f>IFERROR(VLOOKUP(A225,IC_PR_BS,7,0),"")</f>
        <v>0</v>
      </c>
      <c r="M225" s="171">
        <f>IFERROR(VLOOKUP(A225,IC_PR_BS,8,0),"")</f>
        <v>0</v>
      </c>
      <c r="N225" s="171">
        <f>IFERROR(VLOOKUP(A225,IC_PR_BS,9,0),"")</f>
        <v>0</v>
      </c>
      <c r="O225" s="170">
        <f t="shared" si="42"/>
        <v>0</v>
      </c>
      <c r="P225" s="113"/>
      <c r="Q225" s="113"/>
      <c r="R225" s="113"/>
      <c r="S225" s="388"/>
      <c r="T225" s="388"/>
      <c r="U225" s="388"/>
      <c r="W225" s="388"/>
      <c r="X225" s="388"/>
      <c r="Y225" s="388"/>
    </row>
    <row r="226" spans="1:25" x14ac:dyDescent="0.3">
      <c r="A226"/>
      <c r="B226" t="s">
        <v>1279</v>
      </c>
      <c r="C226" t="s">
        <v>1265</v>
      </c>
      <c r="D226" s="38"/>
      <c r="E226" s="39"/>
      <c r="F226" s="40"/>
      <c r="G226" s="40" t="s">
        <v>25</v>
      </c>
      <c r="H226" s="40"/>
      <c r="I226" s="40"/>
      <c r="J226" s="40"/>
      <c r="K226" s="40"/>
      <c r="L226" s="171" t="str">
        <f>IFERROR(VLOOKUP(A226,IC_PR_BS,7,0),"")</f>
        <v/>
      </c>
      <c r="M226" s="171" t="str">
        <f>IFERROR(VLOOKUP(A226,IC_PR_BS,8,0),"")</f>
        <v/>
      </c>
      <c r="N226" s="171" t="str">
        <f>IFERROR(VLOOKUP(A226,IC_PR_BS,9,0),"")</f>
        <v/>
      </c>
      <c r="O226" s="170">
        <f t="shared" si="42"/>
        <v>0</v>
      </c>
      <c r="P226" s="113"/>
      <c r="Q226" s="113"/>
      <c r="R226" s="113"/>
      <c r="S226" s="388"/>
      <c r="T226" s="388"/>
      <c r="U226" s="388"/>
      <c r="W226" s="388"/>
      <c r="X226" s="388"/>
      <c r="Y226" s="388"/>
    </row>
    <row r="227" spans="1:25" x14ac:dyDescent="0.3">
      <c r="A227"/>
      <c r="B227" s="5"/>
      <c r="C227"/>
      <c r="D227" s="38"/>
      <c r="E227" s="39"/>
      <c r="F227" s="40"/>
      <c r="G227" s="40"/>
      <c r="H227" s="40"/>
      <c r="I227" s="40"/>
      <c r="J227" s="40"/>
      <c r="K227" s="50" t="s">
        <v>1152</v>
      </c>
      <c r="L227" s="171" t="str">
        <f>IFERROR(VLOOKUP(A227,IC_PR_BS,7,0),"")</f>
        <v/>
      </c>
      <c r="M227" s="171" t="str">
        <f>IFERROR(VLOOKUP(A227,IC_PR_BS,8,0),"")</f>
        <v/>
      </c>
      <c r="N227" s="171" t="str">
        <f>IFERROR(VLOOKUP(A227,IC_PR_BS,9,0),"")</f>
        <v/>
      </c>
      <c r="O227" s="170">
        <f t="shared" si="42"/>
        <v>0</v>
      </c>
      <c r="P227" s="113"/>
      <c r="Q227" s="113"/>
      <c r="R227" s="113"/>
      <c r="S227" s="388"/>
      <c r="T227" s="388"/>
      <c r="U227" s="388"/>
      <c r="W227" s="388"/>
      <c r="X227" s="388"/>
      <c r="Y227" s="388"/>
    </row>
    <row r="228" spans="1:25" x14ac:dyDescent="0.3">
      <c r="A228" s="54"/>
      <c r="B228" s="55"/>
      <c r="C228" s="54"/>
      <c r="D228" s="45"/>
      <c r="E228" s="46"/>
      <c r="F228" s="46"/>
      <c r="G228" s="46"/>
      <c r="H228" s="47" t="s">
        <v>970</v>
      </c>
      <c r="I228" s="46"/>
      <c r="J228" s="46"/>
      <c r="K228" s="46"/>
      <c r="L228" s="169">
        <f>SUM(L229:L237,L240)</f>
        <v>0</v>
      </c>
      <c r="M228" s="169">
        <f>SUM(M229:M237,M240)</f>
        <v>0</v>
      </c>
      <c r="N228" s="169">
        <f>SUM(N229:N237,N240)</f>
        <v>0</v>
      </c>
      <c r="O228" s="170">
        <f t="shared" si="42"/>
        <v>0</v>
      </c>
      <c r="P228" s="113"/>
      <c r="Q228" s="113"/>
      <c r="R228" s="113"/>
      <c r="S228" s="388"/>
      <c r="T228" s="388"/>
      <c r="U228" s="388"/>
      <c r="W228" s="388"/>
      <c r="X228" s="388"/>
      <c r="Y228" s="388"/>
    </row>
    <row r="229" spans="1:25" x14ac:dyDescent="0.3">
      <c r="A229" s="54"/>
      <c r="B229" s="55"/>
      <c r="C229" s="54"/>
      <c r="D229" s="45"/>
      <c r="E229" s="47"/>
      <c r="F229" s="46"/>
      <c r="G229" s="46"/>
      <c r="H229" s="46"/>
      <c r="I229" s="46" t="s">
        <v>22</v>
      </c>
      <c r="J229" s="46"/>
      <c r="K229" s="46"/>
      <c r="L229" s="171" t="str">
        <f t="shared" ref="L229:L236" si="47">IFERROR(VLOOKUP(A229,IC_PR_BS,12,0),"")</f>
        <v/>
      </c>
      <c r="M229" s="171" t="str">
        <f t="shared" ref="M229:M236" si="48">IFERROR(VLOOKUP(A229,IC_PR_BS,13,0),"")</f>
        <v/>
      </c>
      <c r="N229" s="171" t="str">
        <f t="shared" ref="N229:N236" si="49">IFERROR(VLOOKUP(A229,IC_PR_BS,14,0),"")</f>
        <v/>
      </c>
      <c r="O229" s="170">
        <f t="shared" si="42"/>
        <v>0</v>
      </c>
      <c r="P229" s="113"/>
      <c r="Q229" s="113"/>
      <c r="R229" s="113"/>
      <c r="S229" s="388"/>
      <c r="T229" s="388"/>
      <c r="U229" s="388"/>
      <c r="W229" s="388"/>
      <c r="X229" s="388"/>
      <c r="Y229" s="388"/>
    </row>
    <row r="230" spans="1:25" x14ac:dyDescent="0.3">
      <c r="A230" s="54"/>
      <c r="B230" s="55"/>
      <c r="C230" s="54"/>
      <c r="D230" s="45"/>
      <c r="E230" s="47"/>
      <c r="F230" s="46"/>
      <c r="G230" s="46"/>
      <c r="H230" s="46"/>
      <c r="I230" s="46" t="s">
        <v>30</v>
      </c>
      <c r="J230" s="46"/>
      <c r="K230" s="46"/>
      <c r="L230" s="171" t="str">
        <f t="shared" si="47"/>
        <v/>
      </c>
      <c r="M230" s="171" t="str">
        <f t="shared" si="48"/>
        <v/>
      </c>
      <c r="N230" s="171" t="str">
        <f t="shared" si="49"/>
        <v/>
      </c>
      <c r="O230" s="170">
        <f t="shared" si="42"/>
        <v>0</v>
      </c>
      <c r="P230" s="113"/>
      <c r="Q230" s="113"/>
      <c r="R230" s="113"/>
      <c r="S230" s="388"/>
      <c r="T230" s="388"/>
      <c r="U230" s="388"/>
      <c r="W230" s="388"/>
      <c r="X230" s="388"/>
      <c r="Y230" s="388"/>
    </row>
    <row r="231" spans="1:25" x14ac:dyDescent="0.3">
      <c r="A231" s="54"/>
      <c r="B231" s="55"/>
      <c r="C231" s="54"/>
      <c r="D231" s="45"/>
      <c r="E231" s="47"/>
      <c r="F231" s="46"/>
      <c r="G231" s="46"/>
      <c r="H231" s="46"/>
      <c r="I231" s="46" t="s">
        <v>66</v>
      </c>
      <c r="J231" s="46"/>
      <c r="K231" s="46"/>
      <c r="L231" s="171" t="str">
        <f t="shared" si="47"/>
        <v/>
      </c>
      <c r="M231" s="171" t="str">
        <f t="shared" si="48"/>
        <v/>
      </c>
      <c r="N231" s="171" t="str">
        <f t="shared" si="49"/>
        <v/>
      </c>
      <c r="O231" s="170">
        <f t="shared" si="42"/>
        <v>0</v>
      </c>
      <c r="P231" s="113"/>
      <c r="Q231" s="113"/>
      <c r="R231" s="113"/>
      <c r="S231" s="388"/>
      <c r="T231" s="388"/>
      <c r="U231" s="388"/>
      <c r="W231" s="388"/>
      <c r="X231" s="388"/>
      <c r="Y231" s="388"/>
    </row>
    <row r="232" spans="1:25" x14ac:dyDescent="0.3">
      <c r="A232" s="54"/>
      <c r="B232" s="55"/>
      <c r="C232" s="54"/>
      <c r="D232" s="45"/>
      <c r="E232" s="47"/>
      <c r="F232" s="46"/>
      <c r="G232" s="46"/>
      <c r="H232" s="46"/>
      <c r="I232" s="46" t="s">
        <v>67</v>
      </c>
      <c r="J232" s="46"/>
      <c r="K232" s="46"/>
      <c r="L232" s="171" t="str">
        <f t="shared" si="47"/>
        <v/>
      </c>
      <c r="M232" s="171" t="str">
        <f t="shared" si="48"/>
        <v/>
      </c>
      <c r="N232" s="171" t="str">
        <f t="shared" si="49"/>
        <v/>
      </c>
      <c r="O232" s="170">
        <f t="shared" si="42"/>
        <v>0</v>
      </c>
      <c r="P232" s="113"/>
      <c r="Q232" s="113"/>
      <c r="R232" s="113"/>
      <c r="S232" s="388"/>
      <c r="T232" s="388"/>
      <c r="U232" s="388"/>
      <c r="W232" s="388"/>
      <c r="X232" s="388"/>
      <c r="Y232" s="388"/>
    </row>
    <row r="233" spans="1:25" x14ac:dyDescent="0.3">
      <c r="A233" s="54"/>
      <c r="B233" s="55"/>
      <c r="C233" s="54"/>
      <c r="D233" s="45"/>
      <c r="E233" s="47"/>
      <c r="F233" s="46"/>
      <c r="G233" s="46"/>
      <c r="H233" s="46"/>
      <c r="I233" s="46" t="s">
        <v>68</v>
      </c>
      <c r="J233" s="46"/>
      <c r="K233" s="46"/>
      <c r="L233" s="171" t="str">
        <f t="shared" si="47"/>
        <v/>
      </c>
      <c r="M233" s="171" t="str">
        <f t="shared" si="48"/>
        <v/>
      </c>
      <c r="N233" s="171" t="str">
        <f t="shared" si="49"/>
        <v/>
      </c>
      <c r="O233" s="170">
        <f t="shared" si="42"/>
        <v>0</v>
      </c>
      <c r="P233" s="113"/>
      <c r="Q233" s="113"/>
      <c r="R233" s="113"/>
      <c r="S233" s="388"/>
      <c r="T233" s="388"/>
      <c r="U233" s="388"/>
      <c r="W233" s="388"/>
      <c r="X233" s="388"/>
      <c r="Y233" s="388"/>
    </row>
    <row r="234" spans="1:25" x14ac:dyDescent="0.3">
      <c r="A234" s="54"/>
      <c r="B234" s="55"/>
      <c r="C234" s="54"/>
      <c r="D234" s="45"/>
      <c r="E234" s="47"/>
      <c r="F234" s="46"/>
      <c r="G234" s="46"/>
      <c r="H234" s="46"/>
      <c r="I234" s="46" t="s">
        <v>69</v>
      </c>
      <c r="J234" s="46"/>
      <c r="K234" s="46"/>
      <c r="L234" s="171" t="str">
        <f t="shared" si="47"/>
        <v/>
      </c>
      <c r="M234" s="171" t="str">
        <f t="shared" si="48"/>
        <v/>
      </c>
      <c r="N234" s="171" t="str">
        <f t="shared" si="49"/>
        <v/>
      </c>
      <c r="O234" s="170">
        <f t="shared" si="42"/>
        <v>0</v>
      </c>
      <c r="P234" s="113"/>
      <c r="Q234" s="113"/>
      <c r="R234" s="113"/>
      <c r="S234" s="388"/>
      <c r="T234" s="388"/>
      <c r="U234" s="388"/>
      <c r="W234" s="388"/>
      <c r="X234" s="388"/>
      <c r="Y234" s="388"/>
    </row>
    <row r="235" spans="1:25" x14ac:dyDescent="0.3">
      <c r="A235" s="54"/>
      <c r="B235" s="55"/>
      <c r="C235" s="54"/>
      <c r="D235" s="45"/>
      <c r="E235" s="47"/>
      <c r="F235" s="46"/>
      <c r="G235" s="46"/>
      <c r="H235" s="46"/>
      <c r="I235" s="46" t="s">
        <v>70</v>
      </c>
      <c r="J235" s="46"/>
      <c r="K235" s="46"/>
      <c r="L235" s="171" t="str">
        <f t="shared" si="47"/>
        <v/>
      </c>
      <c r="M235" s="171" t="str">
        <f t="shared" si="48"/>
        <v/>
      </c>
      <c r="N235" s="171" t="str">
        <f t="shared" si="49"/>
        <v/>
      </c>
      <c r="O235" s="170">
        <f t="shared" si="42"/>
        <v>0</v>
      </c>
      <c r="P235" s="113"/>
      <c r="Q235" s="113"/>
      <c r="R235" s="113"/>
      <c r="S235" s="388"/>
      <c r="T235" s="388"/>
      <c r="U235" s="388"/>
      <c r="W235" s="388"/>
      <c r="X235" s="388"/>
      <c r="Y235" s="388"/>
    </row>
    <row r="236" spans="1:25" x14ac:dyDescent="0.3">
      <c r="A236" s="54"/>
      <c r="B236" s="55"/>
      <c r="C236" s="54"/>
      <c r="D236" s="45"/>
      <c r="E236" s="47"/>
      <c r="F236" s="46"/>
      <c r="G236" s="46"/>
      <c r="H236" s="46"/>
      <c r="I236" s="46" t="s">
        <v>193</v>
      </c>
      <c r="J236" s="46"/>
      <c r="K236" s="46"/>
      <c r="L236" s="171" t="str">
        <f t="shared" si="47"/>
        <v/>
      </c>
      <c r="M236" s="171" t="str">
        <f t="shared" si="48"/>
        <v/>
      </c>
      <c r="N236" s="171" t="str">
        <f t="shared" si="49"/>
        <v/>
      </c>
      <c r="O236" s="170">
        <f t="shared" si="42"/>
        <v>0</v>
      </c>
      <c r="P236" s="113"/>
      <c r="Q236" s="113"/>
      <c r="R236" s="113"/>
      <c r="S236" s="388"/>
      <c r="T236" s="388"/>
      <c r="U236" s="388"/>
      <c r="W236" s="388"/>
      <c r="X236" s="388"/>
      <c r="Y236" s="388"/>
    </row>
    <row r="237" spans="1:25" x14ac:dyDescent="0.3">
      <c r="A237" s="54"/>
      <c r="B237" s="55"/>
      <c r="C237" s="54"/>
      <c r="D237" s="45"/>
      <c r="E237" s="47"/>
      <c r="F237" s="46"/>
      <c r="G237" s="46"/>
      <c r="H237" s="46"/>
      <c r="I237" s="46" t="s">
        <v>194</v>
      </c>
      <c r="J237" s="46"/>
      <c r="K237" s="46"/>
      <c r="L237" s="169">
        <f>SUM(L238:L239)</f>
        <v>0</v>
      </c>
      <c r="M237" s="169">
        <f>SUM(M238:M239)</f>
        <v>0</v>
      </c>
      <c r="N237" s="169">
        <f>SUM(N238:N239)</f>
        <v>0</v>
      </c>
      <c r="O237" s="170">
        <f t="shared" si="42"/>
        <v>0</v>
      </c>
      <c r="P237" s="113"/>
      <c r="Q237" s="113"/>
      <c r="R237" s="113"/>
      <c r="S237" s="388"/>
      <c r="T237" s="388"/>
      <c r="U237" s="388"/>
      <c r="W237" s="388"/>
      <c r="X237" s="388"/>
      <c r="Y237" s="388"/>
    </row>
    <row r="238" spans="1:25" x14ac:dyDescent="0.3">
      <c r="A238" s="56" t="s">
        <v>195</v>
      </c>
      <c r="B238" s="55"/>
      <c r="C238" s="54"/>
      <c r="D238" s="45"/>
      <c r="E238" s="47"/>
      <c r="F238" s="46"/>
      <c r="G238" s="46"/>
      <c r="H238" s="46"/>
      <c r="I238" s="46"/>
      <c r="J238" s="46"/>
      <c r="K238" s="46" t="s">
        <v>196</v>
      </c>
      <c r="L238" s="171">
        <f>IFERROR(VLOOKUP(A238,IC_PR_BS,12,0),"")</f>
        <v>0</v>
      </c>
      <c r="M238" s="171">
        <f>IFERROR(VLOOKUP(A238,IC_PR_BS,13,0),"")</f>
        <v>0</v>
      </c>
      <c r="N238" s="171">
        <f>IFERROR(VLOOKUP(A238,IC_PR_BS,14,0),"")</f>
        <v>0</v>
      </c>
      <c r="O238" s="170">
        <f t="shared" si="42"/>
        <v>0</v>
      </c>
      <c r="P238" s="113"/>
      <c r="Q238" s="113"/>
      <c r="R238" s="113"/>
      <c r="S238" s="388"/>
      <c r="T238" s="388"/>
      <c r="U238" s="388"/>
      <c r="W238" s="388"/>
      <c r="X238" s="388"/>
      <c r="Y238" s="388"/>
    </row>
    <row r="239" spans="1:25" x14ac:dyDescent="0.3">
      <c r="A239" s="56" t="s">
        <v>197</v>
      </c>
      <c r="B239" s="55"/>
      <c r="C239" s="54"/>
      <c r="D239" s="45"/>
      <c r="E239" s="47"/>
      <c r="F239" s="46"/>
      <c r="G239" s="46"/>
      <c r="H239" s="46"/>
      <c r="I239" s="46"/>
      <c r="J239" s="46"/>
      <c r="K239" s="46" t="s">
        <v>198</v>
      </c>
      <c r="L239" s="171">
        <f>IFERROR(VLOOKUP(A239,IC_PR_BS,12,0),"")</f>
        <v>0</v>
      </c>
      <c r="M239" s="171">
        <f>IFERROR(VLOOKUP(A239,IC_PR_BS,13,0),"")</f>
        <v>0</v>
      </c>
      <c r="N239" s="171">
        <f>IFERROR(VLOOKUP(A239,IC_PR_BS,14,0),"")</f>
        <v>0</v>
      </c>
      <c r="O239" s="170">
        <f t="shared" si="42"/>
        <v>0</v>
      </c>
      <c r="P239" s="113"/>
      <c r="Q239" s="113"/>
      <c r="R239" s="113"/>
      <c r="S239" s="388"/>
      <c r="T239" s="388"/>
      <c r="U239" s="388"/>
      <c r="W239" s="388"/>
      <c r="X239" s="388"/>
      <c r="Y239" s="388"/>
    </row>
    <row r="240" spans="1:25" x14ac:dyDescent="0.3">
      <c r="A240" s="54"/>
      <c r="B240" s="55"/>
      <c r="C240" s="54"/>
      <c r="D240" s="45"/>
      <c r="E240" s="47"/>
      <c r="F240" s="46"/>
      <c r="G240" s="46"/>
      <c r="H240" s="46"/>
      <c r="I240" s="46" t="s">
        <v>25</v>
      </c>
      <c r="J240" s="46" t="s">
        <v>25</v>
      </c>
      <c r="K240" s="46"/>
      <c r="L240" s="171" t="str">
        <f>IFERROR(VLOOKUP(A240,IC_PR_BS,12,0),"")</f>
        <v/>
      </c>
      <c r="M240" s="171" t="str">
        <f>IFERROR(VLOOKUP(A240,IC_PR_BS,13,0),"")</f>
        <v/>
      </c>
      <c r="N240" s="171" t="str">
        <f>IFERROR(VLOOKUP(A240,IC_PR_BS,14,0),"")</f>
        <v/>
      </c>
      <c r="O240" s="170">
        <f t="shared" si="42"/>
        <v>0</v>
      </c>
      <c r="P240" s="113"/>
      <c r="Q240" s="113"/>
      <c r="R240" s="113"/>
      <c r="S240" s="388"/>
      <c r="T240" s="388"/>
      <c r="U240" s="388"/>
      <c r="W240" s="388"/>
      <c r="X240" s="388"/>
      <c r="Y240" s="388"/>
    </row>
    <row r="241" spans="1:25" x14ac:dyDescent="0.3">
      <c r="A241"/>
      <c r="B241" s="5" t="s">
        <v>387</v>
      </c>
      <c r="C241" s="5"/>
      <c r="D241" s="38"/>
      <c r="E241" s="39">
        <v>3</v>
      </c>
      <c r="F241" s="39" t="s">
        <v>1172</v>
      </c>
      <c r="G241" s="40"/>
      <c r="H241" s="40"/>
      <c r="I241" s="40"/>
      <c r="J241" s="40"/>
      <c r="K241" s="40"/>
      <c r="L241" s="169">
        <f>SUM(L242:L246)</f>
        <v>0</v>
      </c>
      <c r="M241" s="169">
        <f>SUM(M242:M246)</f>
        <v>0</v>
      </c>
      <c r="N241" s="169">
        <f>SUM(N242:N246)</f>
        <v>0</v>
      </c>
      <c r="O241" s="170">
        <f t="shared" si="42"/>
        <v>0</v>
      </c>
      <c r="P241" s="113"/>
      <c r="Q241" s="113"/>
      <c r="R241" s="113"/>
      <c r="S241" s="388"/>
      <c r="T241" s="388"/>
      <c r="U241" s="388"/>
      <c r="W241" s="388"/>
      <c r="X241" s="388"/>
      <c r="Y241" s="388"/>
    </row>
    <row r="242" spans="1:25" x14ac:dyDescent="0.3">
      <c r="A242"/>
      <c r="B242" t="s">
        <v>1272</v>
      </c>
      <c r="C242" t="s">
        <v>1263</v>
      </c>
      <c r="D242" s="38"/>
      <c r="E242" s="40"/>
      <c r="F242" s="51"/>
      <c r="G242" s="40" t="s">
        <v>22</v>
      </c>
      <c r="H242" s="40"/>
      <c r="I242" s="40"/>
      <c r="J242" s="40"/>
      <c r="K242" s="40"/>
      <c r="L242" s="171" t="str">
        <f t="shared" ref="L242:L247" si="50">IFERROR(VLOOKUP(A242,IC_PR_BS,7,0),"")</f>
        <v/>
      </c>
      <c r="M242" s="171" t="str">
        <f t="shared" ref="M242:M247" si="51">IFERROR(VLOOKUP(A242,IC_PR_BS,8,0),"")</f>
        <v/>
      </c>
      <c r="N242" s="171" t="str">
        <f t="shared" ref="N242:N247" si="52">IFERROR(VLOOKUP(A242,IC_PR_BS,9,0),"")</f>
        <v/>
      </c>
      <c r="O242" s="170">
        <f t="shared" si="42"/>
        <v>0</v>
      </c>
      <c r="P242" s="113"/>
      <c r="Q242" s="113"/>
      <c r="R242" s="113"/>
      <c r="S242" s="388"/>
      <c r="T242" s="388"/>
      <c r="U242" s="388"/>
      <c r="W242" s="388"/>
      <c r="X242" s="388"/>
      <c r="Y242" s="388"/>
    </row>
    <row r="243" spans="1:25" x14ac:dyDescent="0.3">
      <c r="A243"/>
      <c r="B243" t="s">
        <v>1273</v>
      </c>
      <c r="C243" t="s">
        <v>1264</v>
      </c>
      <c r="D243" s="38"/>
      <c r="E243" s="40"/>
      <c r="F243" s="51"/>
      <c r="G243" s="40" t="s">
        <v>30</v>
      </c>
      <c r="H243" s="40"/>
      <c r="I243" s="40"/>
      <c r="J243" s="40"/>
      <c r="K243" s="40"/>
      <c r="L243" s="171" t="str">
        <f t="shared" si="50"/>
        <v/>
      </c>
      <c r="M243" s="171" t="str">
        <f t="shared" si="51"/>
        <v/>
      </c>
      <c r="N243" s="171" t="str">
        <f t="shared" si="52"/>
        <v/>
      </c>
      <c r="O243" s="170">
        <f t="shared" si="42"/>
        <v>0</v>
      </c>
      <c r="P243" s="113"/>
      <c r="Q243" s="113"/>
      <c r="R243" s="113"/>
      <c r="S243" s="388"/>
      <c r="T243" s="388"/>
      <c r="U243" s="388"/>
      <c r="W243" s="388"/>
      <c r="X243" s="388"/>
      <c r="Y243" s="388"/>
    </row>
    <row r="244" spans="1:25" x14ac:dyDescent="0.3">
      <c r="A244"/>
      <c r="B244" t="s">
        <v>1277</v>
      </c>
      <c r="C244" t="s">
        <v>1270</v>
      </c>
      <c r="D244" s="38"/>
      <c r="E244" s="40"/>
      <c r="F244" s="51"/>
      <c r="G244" s="40" t="s">
        <v>70</v>
      </c>
      <c r="H244" s="40"/>
      <c r="I244" s="40"/>
      <c r="J244" s="40"/>
      <c r="K244" s="40"/>
      <c r="L244" s="171" t="str">
        <f t="shared" si="50"/>
        <v/>
      </c>
      <c r="M244" s="171" t="str">
        <f t="shared" si="51"/>
        <v/>
      </c>
      <c r="N244" s="171" t="str">
        <f t="shared" si="52"/>
        <v/>
      </c>
      <c r="O244" s="170">
        <f t="shared" si="42"/>
        <v>0</v>
      </c>
      <c r="P244" s="113"/>
      <c r="Q244" s="113"/>
      <c r="R244" s="113"/>
      <c r="S244" s="388"/>
      <c r="T244" s="388"/>
      <c r="U244" s="388"/>
      <c r="W244" s="388"/>
      <c r="X244" s="388"/>
      <c r="Y244" s="388"/>
    </row>
    <row r="245" spans="1:25" x14ac:dyDescent="0.3">
      <c r="A245"/>
      <c r="B245" t="s">
        <v>1278</v>
      </c>
      <c r="C245" t="s">
        <v>1271</v>
      </c>
      <c r="D245" s="38"/>
      <c r="E245" s="40"/>
      <c r="F245" s="51"/>
      <c r="G245" s="40" t="s">
        <v>265</v>
      </c>
      <c r="H245" s="40"/>
      <c r="I245" s="40"/>
      <c r="J245" s="40"/>
      <c r="K245" s="40"/>
      <c r="L245" s="171" t="str">
        <f t="shared" si="50"/>
        <v/>
      </c>
      <c r="M245" s="171" t="str">
        <f t="shared" si="51"/>
        <v/>
      </c>
      <c r="N245" s="171" t="str">
        <f t="shared" si="52"/>
        <v/>
      </c>
      <c r="O245" s="170">
        <f t="shared" si="42"/>
        <v>0</v>
      </c>
      <c r="P245" s="113"/>
      <c r="Q245" s="113"/>
      <c r="R245" s="113"/>
      <c r="S245" s="388"/>
      <c r="T245" s="388"/>
      <c r="U245" s="388"/>
      <c r="W245" s="388"/>
      <c r="X245" s="388"/>
      <c r="Y245" s="388"/>
    </row>
    <row r="246" spans="1:25" x14ac:dyDescent="0.3">
      <c r="A246"/>
      <c r="B246" t="s">
        <v>1279</v>
      </c>
      <c r="C246" t="s">
        <v>1265</v>
      </c>
      <c r="D246" s="38"/>
      <c r="E246" s="40"/>
      <c r="F246" s="51"/>
      <c r="G246" s="40" t="s">
        <v>25</v>
      </c>
      <c r="H246" s="40"/>
      <c r="I246" s="40"/>
      <c r="J246" s="40"/>
      <c r="K246" s="40"/>
      <c r="L246" s="171" t="str">
        <f t="shared" si="50"/>
        <v/>
      </c>
      <c r="M246" s="171" t="str">
        <f t="shared" si="51"/>
        <v/>
      </c>
      <c r="N246" s="171" t="str">
        <f t="shared" si="52"/>
        <v/>
      </c>
      <c r="O246" s="170">
        <f t="shared" si="42"/>
        <v>0</v>
      </c>
      <c r="P246" s="113"/>
      <c r="Q246" s="113"/>
      <c r="R246" s="113"/>
      <c r="S246" s="388"/>
      <c r="T246" s="388"/>
      <c r="U246" s="388"/>
      <c r="W246" s="388"/>
      <c r="X246" s="388"/>
      <c r="Y246" s="388"/>
    </row>
    <row r="247" spans="1:25" x14ac:dyDescent="0.3">
      <c r="A247"/>
      <c r="B247" s="5"/>
      <c r="C247" s="5"/>
      <c r="D247" s="38"/>
      <c r="E247" s="40"/>
      <c r="F247" s="51"/>
      <c r="G247" s="40"/>
      <c r="H247" s="40"/>
      <c r="I247" s="40"/>
      <c r="J247" s="40"/>
      <c r="K247" s="50" t="s">
        <v>1152</v>
      </c>
      <c r="L247" s="171" t="str">
        <f t="shared" si="50"/>
        <v/>
      </c>
      <c r="M247" s="171" t="str">
        <f t="shared" si="51"/>
        <v/>
      </c>
      <c r="N247" s="171" t="str">
        <f t="shared" si="52"/>
        <v/>
      </c>
      <c r="O247" s="170">
        <f t="shared" si="42"/>
        <v>0</v>
      </c>
      <c r="P247" s="113"/>
      <c r="Q247" s="113"/>
      <c r="R247" s="113"/>
      <c r="S247" s="388"/>
      <c r="T247" s="388"/>
      <c r="U247" s="388"/>
      <c r="W247" s="388"/>
      <c r="X247" s="388"/>
      <c r="Y247" s="388"/>
    </row>
    <row r="248" spans="1:25" x14ac:dyDescent="0.3">
      <c r="A248"/>
      <c r="B248" s="5"/>
      <c r="C248" s="5" t="s">
        <v>387</v>
      </c>
      <c r="D248" s="45"/>
      <c r="E248" s="46"/>
      <c r="F248" s="46"/>
      <c r="G248" s="46"/>
      <c r="H248" s="47" t="s">
        <v>970</v>
      </c>
      <c r="I248" s="46"/>
      <c r="J248" s="46"/>
      <c r="K248" s="46"/>
      <c r="L248" s="169">
        <f>SUM(L249:L253)</f>
        <v>0</v>
      </c>
      <c r="M248" s="169">
        <f>SUM(M249:M253)</f>
        <v>0</v>
      </c>
      <c r="N248" s="169">
        <f>SUM(N249:N253)</f>
        <v>0</v>
      </c>
      <c r="O248" s="170">
        <f t="shared" si="42"/>
        <v>0</v>
      </c>
      <c r="P248" s="113"/>
      <c r="Q248" s="113"/>
      <c r="R248" s="113"/>
      <c r="S248" s="388"/>
      <c r="T248" s="388"/>
      <c r="U248" s="388"/>
      <c r="W248" s="388"/>
      <c r="X248" s="388"/>
      <c r="Y248" s="388"/>
    </row>
    <row r="249" spans="1:25" x14ac:dyDescent="0.3">
      <c r="A249"/>
      <c r="B249" s="5"/>
      <c r="C249" s="5" t="s">
        <v>388</v>
      </c>
      <c r="D249" s="45"/>
      <c r="E249" s="46"/>
      <c r="F249" s="52"/>
      <c r="G249" s="46"/>
      <c r="H249" s="46"/>
      <c r="I249" s="46" t="s">
        <v>22</v>
      </c>
      <c r="J249" s="46"/>
      <c r="K249" s="46"/>
      <c r="L249" s="171" t="str">
        <f>IFERROR(VLOOKUP(A249,IC_PR_BS,12,0),"")</f>
        <v/>
      </c>
      <c r="M249" s="171" t="str">
        <f>IFERROR(VLOOKUP(A249,IC_PR_BS,13,0),"")</f>
        <v/>
      </c>
      <c r="N249" s="171" t="str">
        <f>IFERROR(VLOOKUP(A249,IC_PR_BS,14,0),"")</f>
        <v/>
      </c>
      <c r="O249" s="170">
        <f t="shared" si="42"/>
        <v>0</v>
      </c>
      <c r="P249" s="113"/>
      <c r="Q249" s="113"/>
      <c r="R249" s="113"/>
      <c r="S249" s="388"/>
      <c r="T249" s="388"/>
      <c r="U249" s="388"/>
      <c r="W249" s="388"/>
      <c r="X249" s="388"/>
      <c r="Y249" s="388"/>
    </row>
    <row r="250" spans="1:25" x14ac:dyDescent="0.3">
      <c r="A250"/>
      <c r="B250" s="5"/>
      <c r="C250" s="5" t="s">
        <v>389</v>
      </c>
      <c r="D250" s="45"/>
      <c r="E250" s="46"/>
      <c r="F250" s="52"/>
      <c r="G250" s="46"/>
      <c r="H250" s="46"/>
      <c r="I250" s="46" t="s">
        <v>30</v>
      </c>
      <c r="J250" s="46"/>
      <c r="K250" s="46"/>
      <c r="L250" s="171" t="str">
        <f>IFERROR(VLOOKUP(A250,IC_PR_BS,12,0),"")</f>
        <v/>
      </c>
      <c r="M250" s="171" t="str">
        <f>IFERROR(VLOOKUP(A250,IC_PR_BS,13,0),"")</f>
        <v/>
      </c>
      <c r="N250" s="171" t="str">
        <f>IFERROR(VLOOKUP(A250,IC_PR_BS,14,0),"")</f>
        <v/>
      </c>
      <c r="O250" s="170">
        <f t="shared" si="42"/>
        <v>0</v>
      </c>
      <c r="P250" s="113"/>
      <c r="Q250" s="113"/>
      <c r="R250" s="113"/>
      <c r="S250" s="388"/>
      <c r="T250" s="388"/>
      <c r="U250" s="388"/>
      <c r="W250" s="388"/>
      <c r="X250" s="388"/>
      <c r="Y250" s="388"/>
    </row>
    <row r="251" spans="1:25" x14ac:dyDescent="0.3">
      <c r="A251"/>
      <c r="B251" s="5"/>
      <c r="C251" s="5" t="s">
        <v>390</v>
      </c>
      <c r="D251" s="45"/>
      <c r="E251" s="46"/>
      <c r="F251" s="52"/>
      <c r="G251" s="46"/>
      <c r="H251" s="46"/>
      <c r="I251" s="46" t="s">
        <v>70</v>
      </c>
      <c r="J251" s="46"/>
      <c r="K251" s="46"/>
      <c r="L251" s="171" t="str">
        <f>IFERROR(VLOOKUP(A251,IC_PR_BS,12,0),"")</f>
        <v/>
      </c>
      <c r="M251" s="171" t="str">
        <f>IFERROR(VLOOKUP(A251,IC_PR_BS,13,0),"")</f>
        <v/>
      </c>
      <c r="N251" s="171" t="str">
        <f>IFERROR(VLOOKUP(A251,IC_PR_BS,14,0),"")</f>
        <v/>
      </c>
      <c r="O251" s="170">
        <f t="shared" si="42"/>
        <v>0</v>
      </c>
      <c r="P251" s="113"/>
      <c r="Q251" s="113"/>
      <c r="R251" s="113"/>
      <c r="S251" s="388"/>
      <c r="T251" s="388"/>
      <c r="U251" s="388"/>
      <c r="W251" s="388"/>
      <c r="X251" s="388"/>
      <c r="Y251" s="388"/>
    </row>
    <row r="252" spans="1:25" x14ac:dyDescent="0.3">
      <c r="A252"/>
      <c r="B252" s="5"/>
      <c r="C252" s="5" t="s">
        <v>391</v>
      </c>
      <c r="D252" s="45"/>
      <c r="E252" s="46"/>
      <c r="F252" s="52"/>
      <c r="G252" s="46"/>
      <c r="H252" s="46"/>
      <c r="I252" s="46" t="s">
        <v>265</v>
      </c>
      <c r="J252" s="46"/>
      <c r="K252" s="46"/>
      <c r="L252" s="171" t="str">
        <f>IFERROR(VLOOKUP(A252,IC_PR_BS,12,0),"")</f>
        <v/>
      </c>
      <c r="M252" s="171" t="str">
        <f>IFERROR(VLOOKUP(A252,IC_PR_BS,13,0),"")</f>
        <v/>
      </c>
      <c r="N252" s="171" t="str">
        <f>IFERROR(VLOOKUP(A252,IC_PR_BS,14,0),"")</f>
        <v/>
      </c>
      <c r="O252" s="170">
        <f t="shared" si="42"/>
        <v>0</v>
      </c>
      <c r="P252" s="113"/>
      <c r="Q252" s="113"/>
      <c r="R252" s="113"/>
      <c r="S252" s="388"/>
      <c r="T252" s="388"/>
      <c r="U252" s="388"/>
      <c r="W252" s="388"/>
      <c r="X252" s="388"/>
      <c r="Y252" s="388"/>
    </row>
    <row r="253" spans="1:25" x14ac:dyDescent="0.3">
      <c r="A253"/>
      <c r="B253" s="5"/>
      <c r="C253" s="5" t="s">
        <v>392</v>
      </c>
      <c r="D253" s="45"/>
      <c r="E253" s="46"/>
      <c r="F253" s="52"/>
      <c r="G253" s="46"/>
      <c r="H253" s="46"/>
      <c r="I253" s="46" t="s">
        <v>25</v>
      </c>
      <c r="J253" s="46"/>
      <c r="K253" s="46"/>
      <c r="L253" s="171" t="str">
        <f>IFERROR(VLOOKUP(A253,IC_PR_BS,12,0),"")</f>
        <v/>
      </c>
      <c r="M253" s="171" t="str">
        <f>IFERROR(VLOOKUP(A253,IC_PR_BS,13,0),"")</f>
        <v/>
      </c>
      <c r="N253" s="171" t="str">
        <f>IFERROR(VLOOKUP(A253,IC_PR_BS,14,0),"")</f>
        <v/>
      </c>
      <c r="O253" s="170">
        <f t="shared" si="42"/>
        <v>0</v>
      </c>
      <c r="P253" s="113"/>
      <c r="Q253" s="113"/>
      <c r="R253" s="113"/>
      <c r="S253" s="388"/>
      <c r="T253" s="388"/>
      <c r="U253" s="388"/>
      <c r="W253" s="388"/>
      <c r="X253" s="388"/>
      <c r="Y253" s="388"/>
    </row>
    <row r="254" spans="1:25" x14ac:dyDescent="0.3">
      <c r="A254"/>
      <c r="B254" s="5"/>
      <c r="C254"/>
      <c r="D254" s="38" t="s">
        <v>1181</v>
      </c>
      <c r="E254" s="39"/>
      <c r="F254" s="39"/>
      <c r="G254" s="40"/>
      <c r="H254" s="40"/>
      <c r="I254" s="40"/>
      <c r="J254" s="40"/>
      <c r="K254" s="40"/>
      <c r="L254" s="169">
        <f>SUM(L255,L269,L282)</f>
        <v>0</v>
      </c>
      <c r="M254" s="169">
        <f>SUM(M255,M269,M282)</f>
        <v>0</v>
      </c>
      <c r="N254" s="169">
        <f>SUM(N255,N269,N282)</f>
        <v>0</v>
      </c>
      <c r="O254" s="170">
        <f t="shared" si="42"/>
        <v>0</v>
      </c>
      <c r="P254" s="113"/>
      <c r="Q254" s="113"/>
      <c r="R254" s="113"/>
      <c r="S254" s="388"/>
      <c r="T254" s="388"/>
      <c r="U254" s="388"/>
      <c r="W254" s="388"/>
      <c r="X254" s="388"/>
      <c r="Y254" s="388"/>
    </row>
    <row r="255" spans="1:25" x14ac:dyDescent="0.3">
      <c r="A255"/>
      <c r="B255"/>
      <c r="C255" t="s">
        <v>105</v>
      </c>
      <c r="D255" s="38"/>
      <c r="E255" s="39">
        <v>1</v>
      </c>
      <c r="F255" s="39" t="s">
        <v>1190</v>
      </c>
      <c r="G255" s="40"/>
      <c r="H255" s="40"/>
      <c r="I255" s="40"/>
      <c r="J255" s="40"/>
      <c r="K255" s="40"/>
      <c r="L255" s="169">
        <f>SUM(L256:L264,L267)</f>
        <v>0</v>
      </c>
      <c r="M255" s="169">
        <f>SUM(M256:M264,M267)</f>
        <v>0</v>
      </c>
      <c r="N255" s="169">
        <f>SUM(N256:N264,N267)</f>
        <v>0</v>
      </c>
      <c r="O255" s="170">
        <f t="shared" si="42"/>
        <v>0</v>
      </c>
      <c r="P255" s="113"/>
      <c r="Q255" s="113"/>
      <c r="R255" s="113"/>
      <c r="S255" s="388"/>
      <c r="T255" s="388"/>
      <c r="U255" s="388"/>
      <c r="W255" s="388"/>
      <c r="X255" s="388"/>
      <c r="Y255" s="388"/>
    </row>
    <row r="256" spans="1:25" x14ac:dyDescent="0.3">
      <c r="A256"/>
      <c r="B256"/>
      <c r="C256" t="s">
        <v>1263</v>
      </c>
      <c r="D256" s="38"/>
      <c r="E256" s="39"/>
      <c r="F256" s="40"/>
      <c r="G256" s="40" t="s">
        <v>22</v>
      </c>
      <c r="H256" s="40"/>
      <c r="I256" s="40"/>
      <c r="J256" s="40"/>
      <c r="K256" s="40"/>
      <c r="L256" s="171" t="str">
        <f t="shared" ref="L256:L263" si="53">IFERROR(VLOOKUP(A256,IC_PR_BS,7,0),"")</f>
        <v/>
      </c>
      <c r="M256" s="171" t="str">
        <f t="shared" ref="M256:M263" si="54">IFERROR(VLOOKUP(A256,IC_PR_BS,8,0),"")</f>
        <v/>
      </c>
      <c r="N256" s="171" t="str">
        <f t="shared" ref="N256:N263" si="55">IFERROR(VLOOKUP(A256,IC_PR_BS,9,0),"")</f>
        <v/>
      </c>
      <c r="O256" s="170">
        <f t="shared" si="42"/>
        <v>0</v>
      </c>
      <c r="P256" s="113"/>
      <c r="Q256" s="113"/>
      <c r="R256" s="113"/>
      <c r="S256" s="388"/>
      <c r="T256" s="388"/>
      <c r="U256" s="388"/>
      <c r="W256" s="388"/>
      <c r="X256" s="388"/>
      <c r="Y256" s="388"/>
    </row>
    <row r="257" spans="1:25" x14ac:dyDescent="0.3">
      <c r="A257"/>
      <c r="B257"/>
      <c r="C257" t="s">
        <v>1264</v>
      </c>
      <c r="D257" s="38"/>
      <c r="E257" s="39"/>
      <c r="F257" s="40"/>
      <c r="G257" s="40" t="s">
        <v>30</v>
      </c>
      <c r="H257" s="40"/>
      <c r="I257" s="40"/>
      <c r="J257" s="40"/>
      <c r="K257" s="40"/>
      <c r="L257" s="171" t="str">
        <f t="shared" si="53"/>
        <v/>
      </c>
      <c r="M257" s="171" t="str">
        <f t="shared" si="54"/>
        <v/>
      </c>
      <c r="N257" s="171" t="str">
        <f t="shared" si="55"/>
        <v/>
      </c>
      <c r="O257" s="170">
        <f t="shared" si="42"/>
        <v>0</v>
      </c>
      <c r="P257" s="113"/>
      <c r="Q257" s="113"/>
      <c r="R257" s="113"/>
      <c r="S257" s="388"/>
      <c r="T257" s="388"/>
      <c r="U257" s="388"/>
      <c r="W257" s="388"/>
      <c r="X257" s="388"/>
      <c r="Y257" s="388"/>
    </row>
    <row r="258" spans="1:25" x14ac:dyDescent="0.3">
      <c r="A258"/>
      <c r="B258"/>
      <c r="C258" t="s">
        <v>1266</v>
      </c>
      <c r="D258" s="38"/>
      <c r="E258" s="39"/>
      <c r="F258" s="40"/>
      <c r="G258" s="40" t="s">
        <v>66</v>
      </c>
      <c r="H258" s="40"/>
      <c r="I258" s="40"/>
      <c r="J258" s="40"/>
      <c r="K258" s="40"/>
      <c r="L258" s="171" t="str">
        <f t="shared" si="53"/>
        <v/>
      </c>
      <c r="M258" s="171" t="str">
        <f t="shared" si="54"/>
        <v/>
      </c>
      <c r="N258" s="171" t="str">
        <f t="shared" si="55"/>
        <v/>
      </c>
      <c r="O258" s="170">
        <f t="shared" si="42"/>
        <v>0</v>
      </c>
      <c r="P258" s="113"/>
      <c r="Q258" s="113"/>
      <c r="R258" s="113"/>
      <c r="S258" s="388"/>
      <c r="T258" s="388"/>
      <c r="U258" s="388"/>
      <c r="W258" s="388"/>
      <c r="X258" s="388"/>
      <c r="Y258" s="388"/>
    </row>
    <row r="259" spans="1:25" x14ac:dyDescent="0.3">
      <c r="A259"/>
      <c r="B259"/>
      <c r="C259" t="s">
        <v>1267</v>
      </c>
      <c r="D259" s="38"/>
      <c r="E259" s="39"/>
      <c r="F259" s="40"/>
      <c r="G259" s="40" t="s">
        <v>67</v>
      </c>
      <c r="H259" s="40"/>
      <c r="I259" s="40"/>
      <c r="J259" s="40"/>
      <c r="K259" s="40"/>
      <c r="L259" s="171" t="str">
        <f t="shared" si="53"/>
        <v/>
      </c>
      <c r="M259" s="171" t="str">
        <f t="shared" si="54"/>
        <v/>
      </c>
      <c r="N259" s="171" t="str">
        <f t="shared" si="55"/>
        <v/>
      </c>
      <c r="O259" s="170">
        <f t="shared" si="42"/>
        <v>0</v>
      </c>
      <c r="P259" s="113"/>
      <c r="Q259" s="113"/>
      <c r="R259" s="113"/>
      <c r="S259" s="388"/>
      <c r="T259" s="388"/>
      <c r="U259" s="388"/>
      <c r="W259" s="388"/>
      <c r="X259" s="388"/>
      <c r="Y259" s="388"/>
    </row>
    <row r="260" spans="1:25" x14ac:dyDescent="0.3">
      <c r="A260"/>
      <c r="B260"/>
      <c r="C260" t="s">
        <v>1268</v>
      </c>
      <c r="D260" s="38"/>
      <c r="E260" s="39"/>
      <c r="F260" s="40"/>
      <c r="G260" s="40" t="s">
        <v>68</v>
      </c>
      <c r="H260" s="40"/>
      <c r="I260" s="40"/>
      <c r="J260" s="40"/>
      <c r="K260" s="40"/>
      <c r="L260" s="171" t="str">
        <f t="shared" si="53"/>
        <v/>
      </c>
      <c r="M260" s="171" t="str">
        <f t="shared" si="54"/>
        <v/>
      </c>
      <c r="N260" s="171" t="str">
        <f t="shared" si="55"/>
        <v/>
      </c>
      <c r="O260" s="170">
        <f t="shared" si="42"/>
        <v>0</v>
      </c>
      <c r="P260" s="113"/>
      <c r="Q260" s="113"/>
      <c r="R260" s="113"/>
      <c r="S260" s="388"/>
      <c r="T260" s="388"/>
      <c r="U260" s="388"/>
      <c r="W260" s="388"/>
      <c r="X260" s="388"/>
      <c r="Y260" s="388"/>
    </row>
    <row r="261" spans="1:25" x14ac:dyDescent="0.3">
      <c r="A261"/>
      <c r="B261"/>
      <c r="C261" t="s">
        <v>1269</v>
      </c>
      <c r="D261" s="38"/>
      <c r="E261" s="39"/>
      <c r="F261" s="40"/>
      <c r="G261" s="40" t="s">
        <v>69</v>
      </c>
      <c r="H261" s="40"/>
      <c r="I261" s="40"/>
      <c r="J261" s="40"/>
      <c r="K261" s="40"/>
      <c r="L261" s="171" t="str">
        <f t="shared" si="53"/>
        <v/>
      </c>
      <c r="M261" s="171" t="str">
        <f t="shared" si="54"/>
        <v/>
      </c>
      <c r="N261" s="171" t="str">
        <f t="shared" si="55"/>
        <v/>
      </c>
      <c r="O261" s="170">
        <f t="shared" si="42"/>
        <v>0</v>
      </c>
      <c r="P261" s="113"/>
      <c r="Q261" s="113"/>
      <c r="R261" s="113"/>
      <c r="S261" s="388"/>
      <c r="T261" s="388"/>
      <c r="U261" s="388"/>
      <c r="W261" s="388"/>
      <c r="X261" s="388"/>
      <c r="Y261" s="388"/>
    </row>
    <row r="262" spans="1:25" x14ac:dyDescent="0.3">
      <c r="A262"/>
      <c r="B262"/>
      <c r="C262" t="s">
        <v>1270</v>
      </c>
      <c r="D262" s="38"/>
      <c r="E262" s="39"/>
      <c r="F262" s="40"/>
      <c r="G262" s="40" t="s">
        <v>70</v>
      </c>
      <c r="H262" s="40"/>
      <c r="I262" s="40"/>
      <c r="J262" s="40"/>
      <c r="K262" s="40"/>
      <c r="L262" s="171" t="str">
        <f t="shared" si="53"/>
        <v/>
      </c>
      <c r="M262" s="171" t="str">
        <f t="shared" si="54"/>
        <v/>
      </c>
      <c r="N262" s="171" t="str">
        <f t="shared" si="55"/>
        <v/>
      </c>
      <c r="O262" s="170">
        <f t="shared" si="42"/>
        <v>0</v>
      </c>
      <c r="P262" s="113"/>
      <c r="Q262" s="113"/>
      <c r="R262" s="113"/>
      <c r="S262" s="388"/>
      <c r="T262" s="388"/>
      <c r="U262" s="388"/>
      <c r="W262" s="388"/>
      <c r="X262" s="388"/>
      <c r="Y262" s="388"/>
    </row>
    <row r="263" spans="1:25" x14ac:dyDescent="0.3">
      <c r="A263"/>
      <c r="B263"/>
      <c r="C263" t="s">
        <v>1271</v>
      </c>
      <c r="D263" s="38"/>
      <c r="E263" s="39"/>
      <c r="F263" s="40"/>
      <c r="G263" s="40" t="s">
        <v>193</v>
      </c>
      <c r="H263" s="40"/>
      <c r="I263" s="40"/>
      <c r="J263" s="40"/>
      <c r="K263" s="40"/>
      <c r="L263" s="171" t="str">
        <f t="shared" si="53"/>
        <v/>
      </c>
      <c r="M263" s="171" t="str">
        <f t="shared" si="54"/>
        <v/>
      </c>
      <c r="N263" s="171" t="str">
        <f t="shared" si="55"/>
        <v/>
      </c>
      <c r="O263" s="170">
        <f t="shared" si="42"/>
        <v>0</v>
      </c>
      <c r="P263" s="113"/>
      <c r="Q263" s="113"/>
      <c r="R263" s="113"/>
      <c r="S263" s="388"/>
      <c r="T263" s="388"/>
      <c r="U263" s="388"/>
      <c r="W263" s="388"/>
      <c r="X263" s="388"/>
      <c r="Y263" s="388"/>
    </row>
    <row r="264" spans="1:25" x14ac:dyDescent="0.3">
      <c r="A264"/>
      <c r="B264"/>
      <c r="C264" t="s">
        <v>1271</v>
      </c>
      <c r="D264" s="38"/>
      <c r="E264" s="39"/>
      <c r="F264" s="40"/>
      <c r="G264" s="40" t="s">
        <v>194</v>
      </c>
      <c r="H264" s="40"/>
      <c r="I264" s="40"/>
      <c r="J264" s="40"/>
      <c r="K264" s="40"/>
      <c r="L264" s="169">
        <f>SUM(L265:L266)</f>
        <v>0</v>
      </c>
      <c r="M264" s="169">
        <f>SUM(M265:M266)</f>
        <v>0</v>
      </c>
      <c r="N264" s="169">
        <f>SUM(N265:N266)</f>
        <v>0</v>
      </c>
      <c r="O264" s="170">
        <f t="shared" ref="O264:O327" si="56">SUM(L264,N264)</f>
        <v>0</v>
      </c>
      <c r="P264" s="113"/>
      <c r="Q264" s="113"/>
      <c r="R264" s="113"/>
      <c r="S264" s="388"/>
      <c r="T264" s="388"/>
      <c r="U264" s="388"/>
      <c r="W264" s="388"/>
      <c r="X264" s="388"/>
      <c r="Y264" s="388"/>
    </row>
    <row r="265" spans="1:25" x14ac:dyDescent="0.3">
      <c r="A265" s="28" t="s">
        <v>166</v>
      </c>
      <c r="B265"/>
      <c r="C265"/>
      <c r="D265" s="38"/>
      <c r="E265" s="39"/>
      <c r="F265" s="40"/>
      <c r="G265" s="40"/>
      <c r="H265" s="40" t="s">
        <v>196</v>
      </c>
      <c r="I265" s="40"/>
      <c r="J265" s="40"/>
      <c r="K265" s="40"/>
      <c r="L265" s="171">
        <f>IFERROR(VLOOKUP(A265,IC_PR_BS,7,0),"")</f>
        <v>0</v>
      </c>
      <c r="M265" s="171">
        <f>IFERROR(VLOOKUP(A265,IC_PR_BS,8,0),"")</f>
        <v>0</v>
      </c>
      <c r="N265" s="171">
        <f>IFERROR(VLOOKUP(A265,IC_PR_BS,9,0),"")</f>
        <v>0</v>
      </c>
      <c r="O265" s="170">
        <f t="shared" si="56"/>
        <v>0</v>
      </c>
      <c r="P265" s="113"/>
      <c r="Q265" s="113"/>
      <c r="R265" s="113"/>
      <c r="S265" s="388"/>
      <c r="T265" s="388"/>
      <c r="U265" s="388"/>
      <c r="W265" s="388"/>
      <c r="X265" s="388"/>
      <c r="Y265" s="388"/>
    </row>
    <row r="266" spans="1:25" x14ac:dyDescent="0.3">
      <c r="A266" s="28" t="s">
        <v>169</v>
      </c>
      <c r="B266"/>
      <c r="C266"/>
      <c r="D266" s="38"/>
      <c r="E266" s="39"/>
      <c r="F266" s="40"/>
      <c r="G266" s="40"/>
      <c r="H266" s="40" t="s">
        <v>198</v>
      </c>
      <c r="I266" s="40"/>
      <c r="J266" s="40"/>
      <c r="K266" s="40"/>
      <c r="L266" s="171">
        <f>IFERROR(VLOOKUP(A266,IC_PR_BS,7,0),"")</f>
        <v>0</v>
      </c>
      <c r="M266" s="171">
        <f>IFERROR(VLOOKUP(A266,IC_PR_BS,8,0),"")</f>
        <v>0</v>
      </c>
      <c r="N266" s="171">
        <f>IFERROR(VLOOKUP(A266,IC_PR_BS,9,0),"")</f>
        <v>0</v>
      </c>
      <c r="O266" s="170">
        <f t="shared" si="56"/>
        <v>0</v>
      </c>
      <c r="P266" s="113"/>
      <c r="Q266" s="113"/>
      <c r="R266" s="113"/>
      <c r="S266" s="388"/>
      <c r="T266" s="388"/>
      <c r="U266" s="388"/>
      <c r="W266" s="388"/>
      <c r="X266" s="388"/>
      <c r="Y266" s="388"/>
    </row>
    <row r="267" spans="1:25" x14ac:dyDescent="0.3">
      <c r="A267"/>
      <c r="B267"/>
      <c r="C267" t="s">
        <v>1265</v>
      </c>
      <c r="D267" s="38"/>
      <c r="E267" s="39"/>
      <c r="F267" s="40"/>
      <c r="G267" s="40" t="s">
        <v>25</v>
      </c>
      <c r="H267" s="40"/>
      <c r="I267" s="40"/>
      <c r="J267" s="40"/>
      <c r="K267" s="40"/>
      <c r="L267" s="171" t="str">
        <f>IFERROR(VLOOKUP(A267,IC_PR_BS,7,0),"")</f>
        <v/>
      </c>
      <c r="M267" s="171" t="str">
        <f>IFERROR(VLOOKUP(A267,IC_PR_BS,8,0),"")</f>
        <v/>
      </c>
      <c r="N267" s="171" t="str">
        <f>IFERROR(VLOOKUP(A267,IC_PR_BS,9,0),"")</f>
        <v/>
      </c>
      <c r="O267" s="170">
        <f t="shared" si="56"/>
        <v>0</v>
      </c>
      <c r="P267" s="113"/>
      <c r="Q267" s="113"/>
      <c r="R267" s="113"/>
      <c r="S267" s="388"/>
      <c r="T267" s="388"/>
      <c r="U267" s="388"/>
      <c r="W267" s="388"/>
      <c r="X267" s="388"/>
      <c r="Y267" s="388"/>
    </row>
    <row r="268" spans="1:25" x14ac:dyDescent="0.3">
      <c r="A268"/>
      <c r="B268" s="5"/>
      <c r="C268" t="s">
        <v>105</v>
      </c>
      <c r="D268" s="38"/>
      <c r="E268" s="39"/>
      <c r="F268" s="40"/>
      <c r="G268" s="40"/>
      <c r="H268" s="40"/>
      <c r="I268" s="40"/>
      <c r="J268" s="40"/>
      <c r="K268" s="50" t="s">
        <v>1152</v>
      </c>
      <c r="L268" s="171" t="str">
        <f>IFERROR(VLOOKUP(A268,IC_PR_BS,7,0),"")</f>
        <v/>
      </c>
      <c r="M268" s="171" t="str">
        <f>IFERROR(VLOOKUP(A268,IC_PR_BS,8,0),"")</f>
        <v/>
      </c>
      <c r="N268" s="171" t="str">
        <f>IFERROR(VLOOKUP(A268,IC_PR_BS,9,0),"")</f>
        <v/>
      </c>
      <c r="O268" s="170">
        <f t="shared" si="56"/>
        <v>0</v>
      </c>
      <c r="P268" s="113"/>
      <c r="Q268" s="113"/>
      <c r="R268" s="113"/>
      <c r="S268" s="388"/>
      <c r="T268" s="388"/>
      <c r="U268" s="388"/>
      <c r="W268" s="388"/>
      <c r="X268" s="388"/>
      <c r="Y268" s="388"/>
    </row>
    <row r="269" spans="1:25" x14ac:dyDescent="0.3">
      <c r="A269"/>
      <c r="B269"/>
      <c r="C269" t="s">
        <v>199</v>
      </c>
      <c r="D269" s="45"/>
      <c r="E269" s="46"/>
      <c r="F269" s="46"/>
      <c r="G269" s="46"/>
      <c r="H269" s="47" t="s">
        <v>970</v>
      </c>
      <c r="I269" s="47"/>
      <c r="J269" s="46"/>
      <c r="K269" s="46"/>
      <c r="L269" s="169">
        <f>SUM(L270:L278,L281)</f>
        <v>0</v>
      </c>
      <c r="M269" s="169">
        <f>SUM(M270:M278,M281)</f>
        <v>0</v>
      </c>
      <c r="N269" s="169">
        <f>SUM(N270:N278,N281)</f>
        <v>0</v>
      </c>
      <c r="O269" s="170">
        <f t="shared" si="56"/>
        <v>0</v>
      </c>
      <c r="P269" s="113"/>
      <c r="Q269" s="113"/>
      <c r="R269" s="113"/>
      <c r="S269" s="388"/>
      <c r="T269" s="388"/>
      <c r="U269" s="388"/>
      <c r="W269" s="388"/>
      <c r="X269" s="388"/>
      <c r="Y269" s="388"/>
    </row>
    <row r="270" spans="1:25" x14ac:dyDescent="0.3">
      <c r="A270"/>
      <c r="B270" s="5"/>
      <c r="C270" t="s">
        <v>200</v>
      </c>
      <c r="D270" s="45"/>
      <c r="E270" s="47"/>
      <c r="F270" s="46"/>
      <c r="G270" s="46"/>
      <c r="H270" s="46"/>
      <c r="I270" s="46" t="s">
        <v>22</v>
      </c>
      <c r="J270" s="46"/>
      <c r="K270" s="46"/>
      <c r="L270" s="171" t="str">
        <f t="shared" ref="L270:L277" si="57">IFERROR(VLOOKUP(A270,IC_PR_BS,12,0),"")</f>
        <v/>
      </c>
      <c r="M270" s="171" t="str">
        <f t="shared" ref="M270:M277" si="58">IFERROR(VLOOKUP(A270,IC_PR_BS,13,0),"")</f>
        <v/>
      </c>
      <c r="N270" s="171" t="str">
        <f t="shared" ref="N270:N277" si="59">IFERROR(VLOOKUP(A270,IC_PR_BS,14,0),"")</f>
        <v/>
      </c>
      <c r="O270" s="170">
        <f t="shared" si="56"/>
        <v>0</v>
      </c>
      <c r="P270" s="113"/>
      <c r="Q270" s="113"/>
      <c r="R270" s="113"/>
      <c r="S270" s="388"/>
      <c r="T270" s="388"/>
      <c r="U270" s="388"/>
      <c r="W270" s="388"/>
      <c r="X270" s="388"/>
      <c r="Y270" s="388"/>
    </row>
    <row r="271" spans="1:25" x14ac:dyDescent="0.3">
      <c r="A271"/>
      <c r="B271" s="5"/>
      <c r="C271" t="s">
        <v>201</v>
      </c>
      <c r="D271" s="45"/>
      <c r="E271" s="47"/>
      <c r="F271" s="46"/>
      <c r="G271" s="46"/>
      <c r="H271" s="46"/>
      <c r="I271" s="46" t="s">
        <v>30</v>
      </c>
      <c r="J271" s="46"/>
      <c r="K271" s="46"/>
      <c r="L271" s="171" t="str">
        <f t="shared" si="57"/>
        <v/>
      </c>
      <c r="M271" s="171" t="str">
        <f t="shared" si="58"/>
        <v/>
      </c>
      <c r="N271" s="171" t="str">
        <f t="shared" si="59"/>
        <v/>
      </c>
      <c r="O271" s="170">
        <f t="shared" si="56"/>
        <v>0</v>
      </c>
      <c r="P271" s="113"/>
      <c r="Q271" s="113"/>
      <c r="R271" s="113"/>
      <c r="S271" s="388"/>
      <c r="T271" s="388"/>
      <c r="U271" s="388"/>
      <c r="W271" s="388"/>
      <c r="X271" s="388"/>
      <c r="Y271" s="388"/>
    </row>
    <row r="272" spans="1:25" x14ac:dyDescent="0.3">
      <c r="A272"/>
      <c r="B272" s="5"/>
      <c r="C272" t="s">
        <v>202</v>
      </c>
      <c r="D272" s="45"/>
      <c r="E272" s="47"/>
      <c r="F272" s="46"/>
      <c r="G272" s="46"/>
      <c r="H272" s="46"/>
      <c r="I272" s="46" t="s">
        <v>66</v>
      </c>
      <c r="J272" s="46"/>
      <c r="K272" s="46"/>
      <c r="L272" s="171" t="str">
        <f t="shared" si="57"/>
        <v/>
      </c>
      <c r="M272" s="171" t="str">
        <f t="shared" si="58"/>
        <v/>
      </c>
      <c r="N272" s="171" t="str">
        <f t="shared" si="59"/>
        <v/>
      </c>
      <c r="O272" s="170">
        <f t="shared" si="56"/>
        <v>0</v>
      </c>
      <c r="P272" s="113"/>
      <c r="Q272" s="113"/>
      <c r="R272" s="113"/>
      <c r="S272" s="388"/>
      <c r="T272" s="388"/>
      <c r="U272" s="388"/>
      <c r="W272" s="388"/>
      <c r="X272" s="388"/>
      <c r="Y272" s="388"/>
    </row>
    <row r="273" spans="1:25" x14ac:dyDescent="0.3">
      <c r="A273"/>
      <c r="B273" s="5"/>
      <c r="C273" t="s">
        <v>203</v>
      </c>
      <c r="D273" s="45"/>
      <c r="E273" s="47"/>
      <c r="F273" s="46"/>
      <c r="G273" s="46"/>
      <c r="H273" s="46"/>
      <c r="I273" s="46" t="s">
        <v>67</v>
      </c>
      <c r="J273" s="46"/>
      <c r="K273" s="46"/>
      <c r="L273" s="171" t="str">
        <f t="shared" si="57"/>
        <v/>
      </c>
      <c r="M273" s="171" t="str">
        <f t="shared" si="58"/>
        <v/>
      </c>
      <c r="N273" s="171" t="str">
        <f t="shared" si="59"/>
        <v/>
      </c>
      <c r="O273" s="170">
        <f t="shared" si="56"/>
        <v>0</v>
      </c>
      <c r="P273" s="113"/>
      <c r="Q273" s="113"/>
      <c r="R273" s="113"/>
      <c r="S273" s="388"/>
      <c r="T273" s="388"/>
      <c r="U273" s="388"/>
      <c r="W273" s="388"/>
      <c r="X273" s="388"/>
      <c r="Y273" s="388"/>
    </row>
    <row r="274" spans="1:25" x14ac:dyDescent="0.3">
      <c r="A274"/>
      <c r="B274" s="5"/>
      <c r="C274" t="s">
        <v>204</v>
      </c>
      <c r="D274" s="45"/>
      <c r="E274" s="47"/>
      <c r="F274" s="46"/>
      <c r="G274" s="46"/>
      <c r="H274" s="46"/>
      <c r="I274" s="46" t="s">
        <v>68</v>
      </c>
      <c r="J274" s="46"/>
      <c r="K274" s="46"/>
      <c r="L274" s="171" t="str">
        <f t="shared" si="57"/>
        <v/>
      </c>
      <c r="M274" s="171" t="str">
        <f t="shared" si="58"/>
        <v/>
      </c>
      <c r="N274" s="171" t="str">
        <f t="shared" si="59"/>
        <v/>
      </c>
      <c r="O274" s="170">
        <f t="shared" si="56"/>
        <v>0</v>
      </c>
      <c r="P274" s="113"/>
      <c r="Q274" s="113"/>
      <c r="R274" s="113"/>
      <c r="S274" s="388"/>
      <c r="T274" s="388"/>
      <c r="U274" s="388"/>
      <c r="W274" s="388"/>
      <c r="X274" s="388"/>
      <c r="Y274" s="388"/>
    </row>
    <row r="275" spans="1:25" x14ac:dyDescent="0.3">
      <c r="A275"/>
      <c r="B275" s="5"/>
      <c r="C275" t="s">
        <v>205</v>
      </c>
      <c r="D275" s="45"/>
      <c r="E275" s="47"/>
      <c r="F275" s="46"/>
      <c r="G275" s="46"/>
      <c r="H275" s="46"/>
      <c r="I275" s="46" t="s">
        <v>69</v>
      </c>
      <c r="J275" s="46"/>
      <c r="K275" s="46"/>
      <c r="L275" s="171" t="str">
        <f t="shared" si="57"/>
        <v/>
      </c>
      <c r="M275" s="171" t="str">
        <f t="shared" si="58"/>
        <v/>
      </c>
      <c r="N275" s="171" t="str">
        <f t="shared" si="59"/>
        <v/>
      </c>
      <c r="O275" s="170">
        <f t="shared" si="56"/>
        <v>0</v>
      </c>
      <c r="P275" s="113"/>
      <c r="Q275" s="113"/>
      <c r="R275" s="113"/>
      <c r="S275" s="388"/>
      <c r="T275" s="388"/>
      <c r="U275" s="388"/>
      <c r="W275" s="388"/>
      <c r="X275" s="388"/>
      <c r="Y275" s="388"/>
    </row>
    <row r="276" spans="1:25" x14ac:dyDescent="0.3">
      <c r="A276"/>
      <c r="B276" s="5"/>
      <c r="C276" t="s">
        <v>206</v>
      </c>
      <c r="D276" s="45"/>
      <c r="E276" s="47"/>
      <c r="F276" s="46"/>
      <c r="G276" s="46"/>
      <c r="H276" s="46"/>
      <c r="I276" s="46" t="s">
        <v>70</v>
      </c>
      <c r="J276" s="46"/>
      <c r="K276" s="46"/>
      <c r="L276" s="171" t="str">
        <f t="shared" si="57"/>
        <v/>
      </c>
      <c r="M276" s="171" t="str">
        <f t="shared" si="58"/>
        <v/>
      </c>
      <c r="N276" s="171" t="str">
        <f t="shared" si="59"/>
        <v/>
      </c>
      <c r="O276" s="170">
        <f t="shared" si="56"/>
        <v>0</v>
      </c>
      <c r="P276" s="113"/>
      <c r="Q276" s="113"/>
      <c r="R276" s="113"/>
      <c r="S276" s="388"/>
      <c r="T276" s="388"/>
      <c r="U276" s="388"/>
      <c r="W276" s="388"/>
      <c r="X276" s="388"/>
      <c r="Y276" s="388"/>
    </row>
    <row r="277" spans="1:25" x14ac:dyDescent="0.3">
      <c r="A277"/>
      <c r="B277" s="5"/>
      <c r="C277" t="s">
        <v>207</v>
      </c>
      <c r="D277" s="45"/>
      <c r="E277" s="47"/>
      <c r="F277" s="46"/>
      <c r="G277" s="46"/>
      <c r="H277" s="46"/>
      <c r="I277" s="46" t="s">
        <v>193</v>
      </c>
      <c r="J277" s="46"/>
      <c r="K277" s="46"/>
      <c r="L277" s="171" t="str">
        <f t="shared" si="57"/>
        <v/>
      </c>
      <c r="M277" s="171" t="str">
        <f t="shared" si="58"/>
        <v/>
      </c>
      <c r="N277" s="171" t="str">
        <f t="shared" si="59"/>
        <v/>
      </c>
      <c r="O277" s="170">
        <f t="shared" si="56"/>
        <v>0</v>
      </c>
      <c r="P277" s="113"/>
      <c r="Q277" s="113"/>
      <c r="R277" s="113"/>
      <c r="S277" s="388"/>
      <c r="T277" s="388"/>
      <c r="U277" s="388"/>
      <c r="W277" s="388"/>
      <c r="X277" s="388"/>
      <c r="Y277" s="388"/>
    </row>
    <row r="278" spans="1:25" x14ac:dyDescent="0.3">
      <c r="A278"/>
      <c r="B278" s="5"/>
      <c r="C278" t="s">
        <v>208</v>
      </c>
      <c r="D278" s="45"/>
      <c r="E278" s="47"/>
      <c r="F278" s="46"/>
      <c r="G278" s="46"/>
      <c r="H278" s="46"/>
      <c r="I278" s="46" t="s">
        <v>194</v>
      </c>
      <c r="J278" s="46"/>
      <c r="K278" s="46"/>
      <c r="L278" s="169">
        <f>SUM(L279:L280)</f>
        <v>0</v>
      </c>
      <c r="M278" s="169">
        <f>SUM(M279:M280)</f>
        <v>0</v>
      </c>
      <c r="N278" s="169">
        <f>SUM(N279:N280)</f>
        <v>0</v>
      </c>
      <c r="O278" s="170">
        <f t="shared" si="56"/>
        <v>0</v>
      </c>
      <c r="P278" s="113"/>
      <c r="Q278" s="113"/>
      <c r="R278" s="113"/>
      <c r="S278" s="388"/>
      <c r="T278" s="388"/>
      <c r="U278" s="388"/>
      <c r="W278" s="388"/>
      <c r="X278" s="388"/>
      <c r="Y278" s="388"/>
    </row>
    <row r="279" spans="1:25" x14ac:dyDescent="0.3">
      <c r="A279" s="28" t="s">
        <v>166</v>
      </c>
      <c r="B279" s="5"/>
      <c r="C279" t="s">
        <v>209</v>
      </c>
      <c r="D279" s="45"/>
      <c r="E279" s="47"/>
      <c r="F279" s="46"/>
      <c r="G279" s="46"/>
      <c r="H279" s="46"/>
      <c r="I279" s="46"/>
      <c r="J279" s="46" t="s">
        <v>196</v>
      </c>
      <c r="K279" s="46"/>
      <c r="L279" s="171">
        <f t="shared" ref="L279:L281" si="60">IFERROR(VLOOKUP(A279,IC_PR_BS,12,0),"")</f>
        <v>0</v>
      </c>
      <c r="M279" s="171">
        <f t="shared" ref="M279:M281" si="61">IFERROR(VLOOKUP(A279,IC_PR_BS,13,0),"")</f>
        <v>0</v>
      </c>
      <c r="N279" s="171">
        <f t="shared" ref="N279:N281" si="62">IFERROR(VLOOKUP(A279,IC_PR_BS,14,0),"")</f>
        <v>0</v>
      </c>
      <c r="O279" s="170">
        <f t="shared" si="56"/>
        <v>0</v>
      </c>
      <c r="P279" s="113"/>
      <c r="Q279" s="113"/>
      <c r="R279" s="113"/>
      <c r="S279" s="388"/>
      <c r="T279" s="388"/>
      <c r="U279" s="388"/>
      <c r="W279" s="388"/>
      <c r="X279" s="388"/>
      <c r="Y279" s="388"/>
    </row>
    <row r="280" spans="1:25" x14ac:dyDescent="0.3">
      <c r="A280" s="28" t="s">
        <v>169</v>
      </c>
      <c r="B280" s="5"/>
      <c r="C280" t="s">
        <v>210</v>
      </c>
      <c r="D280" s="45"/>
      <c r="E280" s="47"/>
      <c r="F280" s="46"/>
      <c r="G280" s="46"/>
      <c r="H280" s="46"/>
      <c r="I280" s="46"/>
      <c r="J280" s="46" t="s">
        <v>198</v>
      </c>
      <c r="K280" s="46"/>
      <c r="L280" s="171">
        <f t="shared" si="60"/>
        <v>0</v>
      </c>
      <c r="M280" s="171">
        <f t="shared" si="61"/>
        <v>0</v>
      </c>
      <c r="N280" s="171">
        <f t="shared" si="62"/>
        <v>0</v>
      </c>
      <c r="O280" s="170">
        <f t="shared" si="56"/>
        <v>0</v>
      </c>
      <c r="P280" s="113"/>
      <c r="Q280" s="113"/>
      <c r="R280" s="113"/>
      <c r="S280" s="388"/>
      <c r="T280" s="388"/>
      <c r="U280" s="388"/>
      <c r="W280" s="388"/>
      <c r="X280" s="388"/>
      <c r="Y280" s="388"/>
    </row>
    <row r="281" spans="1:25" x14ac:dyDescent="0.3">
      <c r="A281"/>
      <c r="B281" s="5"/>
      <c r="C281" t="s">
        <v>211</v>
      </c>
      <c r="D281" s="45"/>
      <c r="E281" s="47"/>
      <c r="F281" s="46"/>
      <c r="G281" s="46"/>
      <c r="H281" s="46"/>
      <c r="I281" s="46" t="s">
        <v>25</v>
      </c>
      <c r="J281" s="46"/>
      <c r="K281" s="46"/>
      <c r="L281" s="171" t="str">
        <f t="shared" si="60"/>
        <v/>
      </c>
      <c r="M281" s="171" t="str">
        <f t="shared" si="61"/>
        <v/>
      </c>
      <c r="N281" s="171" t="str">
        <f t="shared" si="62"/>
        <v/>
      </c>
      <c r="O281" s="170">
        <f t="shared" si="56"/>
        <v>0</v>
      </c>
      <c r="P281" s="113"/>
      <c r="Q281" s="113"/>
      <c r="R281" s="113"/>
      <c r="S281" s="388"/>
      <c r="T281" s="388"/>
      <c r="U281" s="388"/>
      <c r="W281" s="388"/>
      <c r="X281" s="388"/>
      <c r="Y281" s="388"/>
    </row>
    <row r="282" spans="1:25" x14ac:dyDescent="0.3">
      <c r="A282"/>
      <c r="B282"/>
      <c r="C282" t="s">
        <v>1271</v>
      </c>
      <c r="D282" s="38"/>
      <c r="E282" s="39">
        <v>2</v>
      </c>
      <c r="F282" s="39" t="s">
        <v>1155</v>
      </c>
      <c r="G282" s="40"/>
      <c r="H282" s="40"/>
      <c r="I282" s="40"/>
      <c r="J282" s="40"/>
      <c r="K282" s="40"/>
      <c r="L282" s="169">
        <f>SUM(L283:L284)</f>
        <v>0</v>
      </c>
      <c r="M282" s="169">
        <f>SUM(M283:M284)</f>
        <v>0</v>
      </c>
      <c r="N282" s="169">
        <f>SUM(N283:N284)</f>
        <v>0</v>
      </c>
      <c r="O282" s="170">
        <f t="shared" si="56"/>
        <v>0</v>
      </c>
      <c r="P282" s="113"/>
      <c r="Q282" s="113"/>
      <c r="R282" s="113"/>
      <c r="S282" s="388"/>
      <c r="T282" s="388"/>
      <c r="U282" s="388"/>
      <c r="W282" s="388"/>
      <c r="X282" s="388"/>
      <c r="Y282" s="388"/>
    </row>
    <row r="283" spans="1:25" x14ac:dyDescent="0.3">
      <c r="A283"/>
      <c r="B283" s="5"/>
      <c r="C283" t="s">
        <v>212</v>
      </c>
      <c r="D283" s="38"/>
      <c r="E283" s="40"/>
      <c r="F283" s="40"/>
      <c r="G283" s="40" t="s">
        <v>196</v>
      </c>
      <c r="H283" s="40"/>
      <c r="I283" s="40"/>
      <c r="J283" s="40"/>
      <c r="K283" s="40"/>
      <c r="L283" s="171" t="str">
        <f>IFERROR(VLOOKUP(A283,IC_PR_BS,7,0),"")</f>
        <v/>
      </c>
      <c r="M283" s="171" t="str">
        <f>IFERROR(VLOOKUP(A283,IC_PR_BS,8,0),"")</f>
        <v/>
      </c>
      <c r="N283" s="171" t="str">
        <f>IFERROR(VLOOKUP(A283,IC_PR_BS,9,0),"")</f>
        <v/>
      </c>
      <c r="O283" s="170">
        <f t="shared" si="56"/>
        <v>0</v>
      </c>
      <c r="P283" s="113"/>
      <c r="Q283" s="113"/>
      <c r="R283" s="113"/>
      <c r="S283" s="388"/>
      <c r="T283" s="388"/>
      <c r="U283" s="388"/>
      <c r="W283" s="388"/>
      <c r="X283" s="388"/>
      <c r="Y283" s="388"/>
    </row>
    <row r="284" spans="1:25" ht="15" thickBot="1" x14ac:dyDescent="0.35">
      <c r="A284"/>
      <c r="B284" s="5"/>
      <c r="C284" t="s">
        <v>213</v>
      </c>
      <c r="D284" s="82"/>
      <c r="E284" s="83"/>
      <c r="F284" s="83"/>
      <c r="G284" s="83" t="s">
        <v>198</v>
      </c>
      <c r="H284" s="83"/>
      <c r="I284" s="83"/>
      <c r="J284" s="83"/>
      <c r="K284" s="83"/>
      <c r="L284" s="179" t="str">
        <f>IFERROR(VLOOKUP(A284,IC_PR_BS,7,0),"")</f>
        <v/>
      </c>
      <c r="M284" s="179" t="str">
        <f>IFERROR(VLOOKUP(A284,IC_PR_BS,8,0),"")</f>
        <v/>
      </c>
      <c r="N284" s="179" t="str">
        <f>IFERROR(VLOOKUP(A284,IC_PR_BS,9,0),"")</f>
        <v/>
      </c>
      <c r="O284" s="180">
        <f t="shared" si="56"/>
        <v>0</v>
      </c>
      <c r="P284" s="113"/>
      <c r="Q284" s="113"/>
      <c r="R284" s="113"/>
      <c r="S284" s="388"/>
      <c r="T284" s="388"/>
      <c r="U284" s="388"/>
      <c r="W284" s="388"/>
      <c r="X284" s="388"/>
      <c r="Y284" s="388"/>
    </row>
    <row r="285" spans="1:25" ht="15" thickBot="1" x14ac:dyDescent="0.35">
      <c r="A285"/>
      <c r="B285"/>
      <c r="C285" t="s">
        <v>214</v>
      </c>
      <c r="D285" s="188" t="s">
        <v>215</v>
      </c>
      <c r="E285" s="190"/>
      <c r="F285" s="190"/>
      <c r="G285" s="190"/>
      <c r="H285" s="190"/>
      <c r="I285" s="190"/>
      <c r="J285" s="190"/>
      <c r="K285" s="190"/>
      <c r="L285" s="182">
        <f>SUM(L286,L290)</f>
        <v>0</v>
      </c>
      <c r="M285" s="182">
        <f>SUM(M286,M290)</f>
        <v>0</v>
      </c>
      <c r="N285" s="182">
        <f>SUM(N286,N290)</f>
        <v>0</v>
      </c>
      <c r="O285" s="183">
        <f t="shared" si="56"/>
        <v>0</v>
      </c>
      <c r="P285" s="113"/>
      <c r="Q285" s="113"/>
      <c r="R285" s="113"/>
      <c r="S285" s="388"/>
      <c r="T285" s="388"/>
      <c r="U285" s="388"/>
      <c r="W285" s="388"/>
      <c r="X285" s="388"/>
      <c r="Y285" s="388"/>
    </row>
    <row r="286" spans="1:25" ht="30" customHeight="1" x14ac:dyDescent="0.3">
      <c r="A286"/>
      <c r="B286"/>
      <c r="C286" t="s">
        <v>216</v>
      </c>
      <c r="D286" s="211" t="s">
        <v>8</v>
      </c>
      <c r="E286" s="475" t="s">
        <v>1191</v>
      </c>
      <c r="F286" s="475"/>
      <c r="G286" s="475"/>
      <c r="H286" s="475"/>
      <c r="I286" s="475"/>
      <c r="J286" s="475"/>
      <c r="K286" s="475"/>
      <c r="L286" s="186">
        <f>SUM(L287:L289)</f>
        <v>0</v>
      </c>
      <c r="M286" s="186">
        <f>SUM(M287:M289)</f>
        <v>0</v>
      </c>
      <c r="N286" s="186">
        <f>SUM(N287:N289)</f>
        <v>0</v>
      </c>
      <c r="O286" s="187">
        <f t="shared" si="56"/>
        <v>0</v>
      </c>
      <c r="P286" s="113"/>
      <c r="Q286" s="113"/>
      <c r="R286" s="113"/>
      <c r="S286" s="388"/>
      <c r="T286" s="388"/>
      <c r="U286" s="388"/>
      <c r="W286" s="388"/>
      <c r="X286" s="388"/>
      <c r="Y286" s="388"/>
    </row>
    <row r="287" spans="1:25" x14ac:dyDescent="0.3">
      <c r="A287" s="26" t="s">
        <v>218</v>
      </c>
      <c r="B287" s="5"/>
      <c r="C287" t="s">
        <v>220</v>
      </c>
      <c r="D287" s="38"/>
      <c r="E287" s="51"/>
      <c r="F287" s="40" t="s">
        <v>221</v>
      </c>
      <c r="G287" s="40"/>
      <c r="H287" s="40"/>
      <c r="I287" s="40"/>
      <c r="J287" s="40"/>
      <c r="K287" s="40"/>
      <c r="L287" s="171">
        <f>IFERROR(VLOOKUP(A287,IC_PR_BS,7,0),"")</f>
        <v>0</v>
      </c>
      <c r="M287" s="171">
        <f>IFERROR(VLOOKUP(A287,IC_PR_BS,8,0),"")</f>
        <v>0</v>
      </c>
      <c r="N287" s="171">
        <f>IFERROR(VLOOKUP(A287,IC_PR_BS,9,0),"")</f>
        <v>0</v>
      </c>
      <c r="O287" s="170">
        <f t="shared" si="56"/>
        <v>0</v>
      </c>
      <c r="P287" s="113"/>
      <c r="Q287" s="113"/>
      <c r="R287" s="113"/>
      <c r="S287" s="388"/>
      <c r="T287" s="388"/>
      <c r="U287" s="388"/>
      <c r="W287" s="388"/>
      <c r="X287" s="388"/>
      <c r="Y287" s="388"/>
    </row>
    <row r="288" spans="1:25" x14ac:dyDescent="0.3">
      <c r="A288" s="26" t="s">
        <v>223</v>
      </c>
      <c r="B288" s="5"/>
      <c r="C288" t="s">
        <v>12</v>
      </c>
      <c r="D288" s="38"/>
      <c r="E288" s="51"/>
      <c r="F288" s="40" t="s">
        <v>225</v>
      </c>
      <c r="G288" s="40"/>
      <c r="H288" s="40"/>
      <c r="I288" s="40"/>
      <c r="J288" s="40"/>
      <c r="K288" s="40"/>
      <c r="L288" s="171">
        <f>IFERROR(VLOOKUP(A288,IC_PR_BS,7,0),"")</f>
        <v>0</v>
      </c>
      <c r="M288" s="171">
        <f>IFERROR(VLOOKUP(A288,IC_PR_BS,8,0),"")</f>
        <v>0</v>
      </c>
      <c r="N288" s="171">
        <f>IFERROR(VLOOKUP(A288,IC_PR_BS,9,0),"")</f>
        <v>0</v>
      </c>
      <c r="O288" s="170">
        <f t="shared" si="56"/>
        <v>0</v>
      </c>
      <c r="P288" s="113"/>
      <c r="Q288" s="113"/>
      <c r="R288" s="113"/>
      <c r="S288" s="388"/>
      <c r="T288" s="388"/>
      <c r="U288" s="388"/>
      <c r="W288" s="388"/>
      <c r="X288" s="388"/>
      <c r="Y288" s="388"/>
    </row>
    <row r="289" spans="1:25" x14ac:dyDescent="0.3">
      <c r="A289" s="26" t="s">
        <v>227</v>
      </c>
      <c r="B289" s="5"/>
      <c r="C289" t="s">
        <v>229</v>
      </c>
      <c r="D289" s="38"/>
      <c r="E289" s="51"/>
      <c r="F289" s="40" t="s">
        <v>230</v>
      </c>
      <c r="G289" s="40"/>
      <c r="H289" s="40"/>
      <c r="I289" s="40"/>
      <c r="J289" s="40"/>
      <c r="K289" s="40"/>
      <c r="L289" s="171">
        <f>IFERROR(VLOOKUP(A289,IC_PR_BS,7,0),"")</f>
        <v>0</v>
      </c>
      <c r="M289" s="171">
        <f>IFERROR(VLOOKUP(A289,IC_PR_BS,8,0),"")</f>
        <v>0</v>
      </c>
      <c r="N289" s="171">
        <f>IFERROR(VLOOKUP(A289,IC_PR_BS,9,0),"")</f>
        <v>0</v>
      </c>
      <c r="O289" s="170">
        <f t="shared" si="56"/>
        <v>0</v>
      </c>
      <c r="P289" s="113"/>
      <c r="Q289" s="113"/>
      <c r="R289" s="113"/>
      <c r="S289" s="388"/>
      <c r="T289" s="388"/>
      <c r="U289" s="388"/>
      <c r="W289" s="388"/>
      <c r="X289" s="388"/>
      <c r="Y289" s="388"/>
    </row>
    <row r="290" spans="1:25" x14ac:dyDescent="0.3">
      <c r="A290" s="7"/>
      <c r="B290" s="57"/>
      <c r="C290" t="s">
        <v>231</v>
      </c>
      <c r="D290" s="38" t="s">
        <v>14</v>
      </c>
      <c r="E290" s="39" t="s">
        <v>232</v>
      </c>
      <c r="F290" s="40"/>
      <c r="G290" s="40"/>
      <c r="H290" s="40"/>
      <c r="I290" s="40"/>
      <c r="J290" s="40"/>
      <c r="K290" s="40"/>
      <c r="L290" s="169">
        <f>SUM(L291:L293)</f>
        <v>0</v>
      </c>
      <c r="M290" s="169">
        <f>SUM(M291:M293)</f>
        <v>0</v>
      </c>
      <c r="N290" s="169">
        <f>SUM(N291:N293)</f>
        <v>0</v>
      </c>
      <c r="O290" s="170">
        <f t="shared" si="56"/>
        <v>0</v>
      </c>
      <c r="P290" s="113"/>
      <c r="Q290" s="113"/>
      <c r="R290" s="113"/>
      <c r="S290" s="388"/>
      <c r="T290" s="388"/>
      <c r="U290" s="388"/>
      <c r="W290" s="388"/>
      <c r="X290" s="388"/>
      <c r="Y290" s="388"/>
    </row>
    <row r="291" spans="1:25" x14ac:dyDescent="0.3">
      <c r="A291" s="7"/>
      <c r="B291" s="57"/>
      <c r="C291" t="s">
        <v>167</v>
      </c>
      <c r="D291" s="38"/>
      <c r="E291" s="51"/>
      <c r="F291" s="40" t="s">
        <v>221</v>
      </c>
      <c r="G291" s="40"/>
      <c r="H291" s="40"/>
      <c r="I291" s="40"/>
      <c r="J291" s="40"/>
      <c r="K291" s="40"/>
      <c r="L291" s="171" t="str">
        <f>IFERROR(VLOOKUP(A291,IC_PR_BS,7,0),"")</f>
        <v/>
      </c>
      <c r="M291" s="171" t="str">
        <f>IFERROR(VLOOKUP(A291,IC_PR_BS,8,0),"")</f>
        <v/>
      </c>
      <c r="N291" s="171" t="str">
        <f>IFERROR(VLOOKUP(A291,IC_PR_BS,9,0),"")</f>
        <v/>
      </c>
      <c r="O291" s="170">
        <f t="shared" si="56"/>
        <v>0</v>
      </c>
      <c r="P291" s="113"/>
      <c r="Q291" s="113"/>
      <c r="R291" s="113"/>
      <c r="S291" s="388"/>
      <c r="T291" s="388"/>
      <c r="U291" s="388"/>
      <c r="W291" s="388"/>
      <c r="X291" s="388"/>
      <c r="Y291" s="388"/>
    </row>
    <row r="292" spans="1:25" x14ac:dyDescent="0.3">
      <c r="A292" s="7"/>
      <c r="B292" s="57"/>
      <c r="C292" t="s">
        <v>170</v>
      </c>
      <c r="D292" s="38"/>
      <c r="E292" s="51"/>
      <c r="F292" s="40" t="s">
        <v>225</v>
      </c>
      <c r="G292" s="40"/>
      <c r="H292" s="40"/>
      <c r="I292" s="40"/>
      <c r="J292" s="40"/>
      <c r="K292" s="40"/>
      <c r="L292" s="171" t="str">
        <f>IFERROR(VLOOKUP(A292,IC_PR_BS,7,0),"")</f>
        <v/>
      </c>
      <c r="M292" s="171" t="str">
        <f>IFERROR(VLOOKUP(A292,IC_PR_BS,8,0),"")</f>
        <v/>
      </c>
      <c r="N292" s="171" t="str">
        <f>IFERROR(VLOOKUP(A292,IC_PR_BS,9,0),"")</f>
        <v/>
      </c>
      <c r="O292" s="170">
        <f t="shared" si="56"/>
        <v>0</v>
      </c>
      <c r="P292" s="113"/>
      <c r="Q292" s="113"/>
      <c r="R292" s="113"/>
      <c r="S292" s="388"/>
      <c r="T292" s="388"/>
      <c r="U292" s="388"/>
      <c r="W292" s="388"/>
      <c r="X292" s="388"/>
      <c r="Y292" s="388"/>
    </row>
    <row r="293" spans="1:25" ht="15" thickBot="1" x14ac:dyDescent="0.35">
      <c r="A293" s="7"/>
      <c r="B293" s="57"/>
      <c r="C293" t="s">
        <v>172</v>
      </c>
      <c r="D293" s="82"/>
      <c r="E293" s="210"/>
      <c r="F293" s="83" t="s">
        <v>230</v>
      </c>
      <c r="G293" s="83"/>
      <c r="H293" s="83"/>
      <c r="I293" s="83"/>
      <c r="J293" s="83"/>
      <c r="K293" s="83"/>
      <c r="L293" s="179" t="str">
        <f>IFERROR(VLOOKUP(A293,IC_PR_BS,7,0),"")</f>
        <v/>
      </c>
      <c r="M293" s="179" t="str">
        <f>IFERROR(VLOOKUP(A293,IC_PR_BS,8,0),"")</f>
        <v/>
      </c>
      <c r="N293" s="179" t="str">
        <f>IFERROR(VLOOKUP(A293,IC_PR_BS,9,0),"")</f>
        <v/>
      </c>
      <c r="O293" s="180">
        <f t="shared" si="56"/>
        <v>0</v>
      </c>
      <c r="P293" s="113"/>
      <c r="Q293" s="113"/>
      <c r="R293" s="113"/>
      <c r="S293" s="388"/>
      <c r="T293" s="388"/>
      <c r="U293" s="388"/>
      <c r="W293" s="388"/>
      <c r="X293" s="388"/>
      <c r="Y293" s="388"/>
    </row>
    <row r="294" spans="1:25" ht="15" thickBot="1" x14ac:dyDescent="0.35">
      <c r="A294"/>
      <c r="B294"/>
      <c r="C294" t="s">
        <v>1045</v>
      </c>
      <c r="D294" s="188" t="s">
        <v>237</v>
      </c>
      <c r="E294" s="190"/>
      <c r="F294" s="190"/>
      <c r="G294" s="190"/>
      <c r="H294" s="190"/>
      <c r="I294" s="190"/>
      <c r="J294" s="190"/>
      <c r="K294" s="190"/>
      <c r="L294" s="182">
        <f>SUM(L296,L307)</f>
        <v>0</v>
      </c>
      <c r="M294" s="182">
        <f>SUM(M296,M307)</f>
        <v>0</v>
      </c>
      <c r="N294" s="182">
        <f>SUM(N296,N307)</f>
        <v>0</v>
      </c>
      <c r="O294" s="183">
        <f t="shared" si="56"/>
        <v>0</v>
      </c>
      <c r="P294" s="113"/>
      <c r="Q294" s="113"/>
      <c r="R294" s="113"/>
      <c r="S294" s="388"/>
      <c r="T294" s="388"/>
      <c r="U294" s="388"/>
      <c r="W294" s="388"/>
      <c r="X294" s="388"/>
      <c r="Y294" s="388"/>
    </row>
    <row r="295" spans="1:25" x14ac:dyDescent="0.3">
      <c r="A295"/>
      <c r="B295"/>
      <c r="C295" t="s">
        <v>1046</v>
      </c>
      <c r="D295" s="199"/>
      <c r="E295" s="200"/>
      <c r="F295" s="200"/>
      <c r="G295" s="201"/>
      <c r="H295" s="201" t="s">
        <v>1202</v>
      </c>
      <c r="I295" s="200"/>
      <c r="J295" s="200"/>
      <c r="K295" s="200"/>
      <c r="L295" s="186">
        <f>SUM(L299,L305,L310,L317)</f>
        <v>0</v>
      </c>
      <c r="M295" s="186">
        <f>SUM(M299,M305,M310,M317)</f>
        <v>0</v>
      </c>
      <c r="N295" s="186">
        <f>SUM(N299,N305,N310,N317)</f>
        <v>0</v>
      </c>
      <c r="O295" s="187">
        <f t="shared" si="56"/>
        <v>0</v>
      </c>
      <c r="P295" s="113"/>
      <c r="Q295" s="113"/>
      <c r="R295" s="113"/>
      <c r="S295" s="388"/>
      <c r="T295" s="388"/>
      <c r="U295" s="388"/>
      <c r="W295" s="388"/>
      <c r="X295" s="388"/>
      <c r="Y295" s="388"/>
    </row>
    <row r="296" spans="1:25" x14ac:dyDescent="0.3">
      <c r="A296"/>
      <c r="B296"/>
      <c r="C296" t="s">
        <v>218</v>
      </c>
      <c r="D296" s="38" t="s">
        <v>8</v>
      </c>
      <c r="E296" s="39" t="s">
        <v>238</v>
      </c>
      <c r="F296" s="40"/>
      <c r="G296" s="40"/>
      <c r="H296" s="40"/>
      <c r="I296" s="40"/>
      <c r="J296" s="40"/>
      <c r="K296" s="40"/>
      <c r="L296" s="169">
        <f>SUM(L297,L306)</f>
        <v>0</v>
      </c>
      <c r="M296" s="169">
        <f>SUM(M297,M306)</f>
        <v>0</v>
      </c>
      <c r="N296" s="169">
        <f>SUM(N297,N306)</f>
        <v>0</v>
      </c>
      <c r="O296" s="170">
        <f t="shared" si="56"/>
        <v>0</v>
      </c>
      <c r="P296" s="113"/>
      <c r="Q296" s="113"/>
      <c r="R296" s="113"/>
      <c r="S296" s="388"/>
      <c r="T296" s="388"/>
      <c r="U296" s="388"/>
      <c r="W296" s="388"/>
      <c r="X296" s="388"/>
      <c r="Y296" s="388"/>
    </row>
    <row r="297" spans="1:25" x14ac:dyDescent="0.3">
      <c r="A297"/>
      <c r="B297"/>
      <c r="C297" t="s">
        <v>239</v>
      </c>
      <c r="D297" s="38"/>
      <c r="E297" s="39">
        <v>1</v>
      </c>
      <c r="F297" s="39" t="s">
        <v>240</v>
      </c>
      <c r="G297" s="40"/>
      <c r="H297" s="40"/>
      <c r="I297" s="40"/>
      <c r="J297" s="40"/>
      <c r="K297" s="40"/>
      <c r="L297" s="169">
        <f>SUM(L298:L304)</f>
        <v>0</v>
      </c>
      <c r="M297" s="169">
        <f>SUM(M298:M304)</f>
        <v>0</v>
      </c>
      <c r="N297" s="169">
        <f>SUM(N298:N304)</f>
        <v>0</v>
      </c>
      <c r="O297" s="170">
        <f t="shared" si="56"/>
        <v>0</v>
      </c>
      <c r="P297" s="113"/>
      <c r="Q297" s="113"/>
      <c r="R297" s="113"/>
      <c r="S297" s="388"/>
      <c r="T297" s="388"/>
      <c r="U297" s="388"/>
      <c r="W297" s="388"/>
      <c r="X297" s="388"/>
      <c r="Y297" s="388"/>
    </row>
    <row r="298" spans="1:25" x14ac:dyDescent="0.3">
      <c r="A298" s="3" t="s">
        <v>73</v>
      </c>
      <c r="B298" s="5"/>
      <c r="C298" t="s">
        <v>241</v>
      </c>
      <c r="D298" s="38"/>
      <c r="E298" s="40"/>
      <c r="F298" s="51"/>
      <c r="G298" s="40" t="s">
        <v>22</v>
      </c>
      <c r="H298" s="40"/>
      <c r="I298" s="40"/>
      <c r="J298" s="40"/>
      <c r="K298" s="40"/>
      <c r="L298" s="171">
        <f t="shared" ref="L298:L306" si="63">IFERROR(VLOOKUP(A298,IC_PR_BS,7,0),"")</f>
        <v>0</v>
      </c>
      <c r="M298" s="171">
        <f t="shared" ref="M298:M306" si="64">IFERROR(VLOOKUP(A298,IC_PR_BS,8,0),"")</f>
        <v>0</v>
      </c>
      <c r="N298" s="171">
        <f t="shared" ref="N298:N306" si="65">IFERROR(VLOOKUP(A298,IC_PR_BS,9,0),"")</f>
        <v>0</v>
      </c>
      <c r="O298" s="170">
        <f t="shared" si="56"/>
        <v>0</v>
      </c>
      <c r="P298" s="113"/>
      <c r="Q298" s="113"/>
      <c r="R298" s="113"/>
      <c r="S298" s="388"/>
      <c r="T298" s="388"/>
      <c r="U298" s="388"/>
      <c r="W298" s="388"/>
      <c r="X298" s="388"/>
      <c r="Y298" s="388"/>
    </row>
    <row r="299" spans="1:25" x14ac:dyDescent="0.3">
      <c r="A299" s="3" t="s">
        <v>75</v>
      </c>
      <c r="B299" s="5"/>
      <c r="C299" t="s">
        <v>242</v>
      </c>
      <c r="D299" s="38"/>
      <c r="E299" s="40"/>
      <c r="F299" s="51"/>
      <c r="G299" s="40" t="s">
        <v>30</v>
      </c>
      <c r="H299" s="40"/>
      <c r="I299" s="40"/>
      <c r="J299" s="40"/>
      <c r="K299" s="40"/>
      <c r="L299" s="171">
        <f t="shared" si="63"/>
        <v>0</v>
      </c>
      <c r="M299" s="171">
        <f t="shared" si="64"/>
        <v>0</v>
      </c>
      <c r="N299" s="171">
        <f t="shared" si="65"/>
        <v>0</v>
      </c>
      <c r="O299" s="170">
        <f t="shared" si="56"/>
        <v>0</v>
      </c>
      <c r="P299" s="113"/>
      <c r="Q299" s="113"/>
      <c r="R299" s="113"/>
      <c r="S299" s="388"/>
      <c r="T299" s="388"/>
      <c r="U299" s="388"/>
      <c r="W299" s="388"/>
      <c r="X299" s="388"/>
      <c r="Y299" s="388"/>
    </row>
    <row r="300" spans="1:25" x14ac:dyDescent="0.3">
      <c r="A300" s="3" t="s">
        <v>77</v>
      </c>
      <c r="B300" s="5"/>
      <c r="C300" t="s">
        <v>243</v>
      </c>
      <c r="D300" s="38"/>
      <c r="E300" s="40"/>
      <c r="F300" s="51"/>
      <c r="G300" s="40" t="s">
        <v>67</v>
      </c>
      <c r="H300" s="40"/>
      <c r="I300" s="40"/>
      <c r="J300" s="40"/>
      <c r="K300" s="40"/>
      <c r="L300" s="171">
        <f t="shared" si="63"/>
        <v>0</v>
      </c>
      <c r="M300" s="171">
        <f t="shared" si="64"/>
        <v>0</v>
      </c>
      <c r="N300" s="171">
        <f t="shared" si="65"/>
        <v>0</v>
      </c>
      <c r="O300" s="170">
        <f t="shared" si="56"/>
        <v>0</v>
      </c>
      <c r="P300" s="113"/>
      <c r="Q300" s="113"/>
      <c r="R300" s="113"/>
      <c r="S300" s="388"/>
      <c r="T300" s="388"/>
      <c r="U300" s="388"/>
      <c r="W300" s="388"/>
      <c r="X300" s="388"/>
      <c r="Y300" s="388"/>
    </row>
    <row r="301" spans="1:25" x14ac:dyDescent="0.3">
      <c r="A301" s="3" t="s">
        <v>79</v>
      </c>
      <c r="B301" s="5"/>
      <c r="C301" t="s">
        <v>244</v>
      </c>
      <c r="D301" s="38"/>
      <c r="E301" s="40"/>
      <c r="F301" s="51"/>
      <c r="G301" s="40" t="s">
        <v>68</v>
      </c>
      <c r="H301" s="40"/>
      <c r="I301" s="40"/>
      <c r="J301" s="40"/>
      <c r="K301" s="40"/>
      <c r="L301" s="171">
        <f t="shared" si="63"/>
        <v>0</v>
      </c>
      <c r="M301" s="171">
        <f t="shared" si="64"/>
        <v>0</v>
      </c>
      <c r="N301" s="171">
        <f t="shared" si="65"/>
        <v>0</v>
      </c>
      <c r="O301" s="170">
        <f t="shared" si="56"/>
        <v>0</v>
      </c>
      <c r="P301" s="113"/>
      <c r="Q301" s="113"/>
      <c r="R301" s="113"/>
      <c r="S301" s="388"/>
      <c r="T301" s="388"/>
      <c r="U301" s="388"/>
      <c r="W301" s="388"/>
      <c r="X301" s="388"/>
      <c r="Y301" s="388"/>
    </row>
    <row r="302" spans="1:25" x14ac:dyDescent="0.3">
      <c r="A302" s="3" t="s">
        <v>81</v>
      </c>
      <c r="B302" s="5"/>
      <c r="C302" t="s">
        <v>245</v>
      </c>
      <c r="D302" s="38"/>
      <c r="E302" s="40"/>
      <c r="F302" s="51"/>
      <c r="G302" s="40" t="s">
        <v>69</v>
      </c>
      <c r="H302" s="40"/>
      <c r="I302" s="40"/>
      <c r="J302" s="40"/>
      <c r="K302" s="40"/>
      <c r="L302" s="171">
        <f t="shared" si="63"/>
        <v>0</v>
      </c>
      <c r="M302" s="171">
        <f t="shared" si="64"/>
        <v>0</v>
      </c>
      <c r="N302" s="171">
        <f t="shared" si="65"/>
        <v>0</v>
      </c>
      <c r="O302" s="170">
        <f t="shared" si="56"/>
        <v>0</v>
      </c>
      <c r="P302" s="113"/>
      <c r="Q302" s="113"/>
      <c r="R302" s="113"/>
      <c r="S302" s="388"/>
      <c r="T302" s="388"/>
      <c r="U302" s="388"/>
      <c r="W302" s="388"/>
      <c r="X302" s="388"/>
      <c r="Y302" s="388"/>
    </row>
    <row r="303" spans="1:25" x14ac:dyDescent="0.3">
      <c r="A303" s="3" t="s">
        <v>83</v>
      </c>
      <c r="B303" s="5"/>
      <c r="C303" t="s">
        <v>246</v>
      </c>
      <c r="D303" s="38"/>
      <c r="E303" s="40"/>
      <c r="F303" s="51"/>
      <c r="G303" s="40" t="s">
        <v>70</v>
      </c>
      <c r="H303" s="40"/>
      <c r="I303" s="40"/>
      <c r="J303" s="40"/>
      <c r="K303" s="40"/>
      <c r="L303" s="171">
        <f t="shared" si="63"/>
        <v>0</v>
      </c>
      <c r="M303" s="171">
        <f t="shared" si="64"/>
        <v>0</v>
      </c>
      <c r="N303" s="171">
        <f t="shared" si="65"/>
        <v>0</v>
      </c>
      <c r="O303" s="170">
        <f t="shared" si="56"/>
        <v>0</v>
      </c>
      <c r="P303" s="113"/>
      <c r="Q303" s="113"/>
      <c r="R303" s="113"/>
      <c r="S303" s="388"/>
      <c r="T303" s="388"/>
      <c r="U303" s="388"/>
      <c r="W303" s="388"/>
      <c r="X303" s="388"/>
      <c r="Y303" s="388"/>
    </row>
    <row r="304" spans="1:25" x14ac:dyDescent="0.3">
      <c r="A304" s="3" t="s">
        <v>247</v>
      </c>
      <c r="B304" s="5"/>
      <c r="C304" t="s">
        <v>248</v>
      </c>
      <c r="D304" s="38"/>
      <c r="E304" s="40"/>
      <c r="F304" s="51"/>
      <c r="G304" s="40" t="s">
        <v>25</v>
      </c>
      <c r="H304" s="40"/>
      <c r="I304" s="40"/>
      <c r="J304" s="40"/>
      <c r="K304" s="40"/>
      <c r="L304" s="171">
        <f t="shared" si="63"/>
        <v>0</v>
      </c>
      <c r="M304" s="171">
        <f t="shared" si="64"/>
        <v>0</v>
      </c>
      <c r="N304" s="171">
        <f t="shared" si="65"/>
        <v>0</v>
      </c>
      <c r="O304" s="170">
        <f t="shared" si="56"/>
        <v>0</v>
      </c>
      <c r="P304" s="113"/>
      <c r="Q304" s="113"/>
      <c r="R304" s="113"/>
      <c r="S304" s="388"/>
      <c r="T304" s="388"/>
      <c r="U304" s="388"/>
      <c r="W304" s="388"/>
      <c r="X304" s="388"/>
      <c r="Y304" s="388"/>
    </row>
    <row r="305" spans="1:25" x14ac:dyDescent="0.3">
      <c r="A305" s="4" t="s">
        <v>1192</v>
      </c>
      <c r="B305" s="5"/>
      <c r="C305"/>
      <c r="D305" s="38"/>
      <c r="E305" s="40"/>
      <c r="F305" s="51"/>
      <c r="G305" s="40"/>
      <c r="H305" s="40"/>
      <c r="I305" s="40"/>
      <c r="J305" s="40"/>
      <c r="K305" s="50" t="s">
        <v>1152</v>
      </c>
      <c r="L305" s="171">
        <f t="shared" si="63"/>
        <v>0</v>
      </c>
      <c r="M305" s="171">
        <f t="shared" si="64"/>
        <v>0</v>
      </c>
      <c r="N305" s="171">
        <f t="shared" si="65"/>
        <v>0</v>
      </c>
      <c r="O305" s="170">
        <f t="shared" si="56"/>
        <v>0</v>
      </c>
      <c r="P305" s="113"/>
      <c r="Q305" s="113"/>
      <c r="R305" s="113"/>
      <c r="S305" s="388"/>
      <c r="T305" s="388"/>
      <c r="U305" s="388"/>
      <c r="W305" s="388"/>
      <c r="X305" s="388"/>
      <c r="Y305" s="388"/>
    </row>
    <row r="306" spans="1:25" x14ac:dyDescent="0.3">
      <c r="A306" s="26" t="s">
        <v>190</v>
      </c>
      <c r="B306" s="5"/>
      <c r="C306" t="s">
        <v>249</v>
      </c>
      <c r="D306" s="38"/>
      <c r="E306" s="39">
        <v>2</v>
      </c>
      <c r="F306" s="39" t="s">
        <v>250</v>
      </c>
      <c r="G306" s="40"/>
      <c r="H306" s="40"/>
      <c r="I306" s="40"/>
      <c r="J306" s="40"/>
      <c r="K306" s="40"/>
      <c r="L306" s="171">
        <f t="shared" si="63"/>
        <v>0</v>
      </c>
      <c r="M306" s="171">
        <f t="shared" si="64"/>
        <v>0</v>
      </c>
      <c r="N306" s="171">
        <f t="shared" si="65"/>
        <v>0</v>
      </c>
      <c r="O306" s="170">
        <f t="shared" si="56"/>
        <v>0</v>
      </c>
      <c r="P306" s="113"/>
      <c r="Q306" s="113"/>
      <c r="R306" s="113"/>
      <c r="S306" s="388"/>
      <c r="T306" s="388"/>
      <c r="U306" s="388"/>
      <c r="W306" s="388"/>
      <c r="X306" s="388"/>
      <c r="Y306" s="388"/>
    </row>
    <row r="307" spans="1:25" x14ac:dyDescent="0.3">
      <c r="A307"/>
      <c r="B307"/>
      <c r="C307" t="s">
        <v>223</v>
      </c>
      <c r="D307" s="38" t="s">
        <v>14</v>
      </c>
      <c r="E307" s="39" t="s">
        <v>251</v>
      </c>
      <c r="F307" s="40"/>
      <c r="G307" s="40"/>
      <c r="H307" s="40"/>
      <c r="I307" s="40"/>
      <c r="J307" s="40"/>
      <c r="K307" s="40"/>
      <c r="L307" s="167">
        <f>L308</f>
        <v>0</v>
      </c>
      <c r="M307" s="167">
        <f>M308</f>
        <v>0</v>
      </c>
      <c r="N307" s="167">
        <f>N308</f>
        <v>0</v>
      </c>
      <c r="O307" s="170">
        <f t="shared" si="56"/>
        <v>0</v>
      </c>
      <c r="P307" s="113"/>
      <c r="Q307" s="113"/>
      <c r="R307" s="113"/>
      <c r="S307" s="388"/>
      <c r="T307" s="388"/>
      <c r="U307" s="388"/>
      <c r="W307" s="388"/>
      <c r="X307" s="388"/>
      <c r="Y307" s="388"/>
    </row>
    <row r="308" spans="1:25" x14ac:dyDescent="0.3">
      <c r="A308"/>
      <c r="B308"/>
      <c r="C308" t="s">
        <v>252</v>
      </c>
      <c r="D308" s="38"/>
      <c r="E308" s="39">
        <v>1</v>
      </c>
      <c r="F308" s="39" t="s">
        <v>253</v>
      </c>
      <c r="G308" s="40"/>
      <c r="H308" s="40"/>
      <c r="I308" s="40"/>
      <c r="J308" s="40"/>
      <c r="K308" s="40"/>
      <c r="L308" s="169">
        <f>SUM(L309:L316)</f>
        <v>0</v>
      </c>
      <c r="M308" s="169">
        <f>SUM(M309:M316)</f>
        <v>0</v>
      </c>
      <c r="N308" s="169">
        <f>SUM(N309:N316)</f>
        <v>0</v>
      </c>
      <c r="O308" s="170">
        <f t="shared" si="56"/>
        <v>0</v>
      </c>
      <c r="P308" s="113"/>
      <c r="Q308" s="113"/>
      <c r="R308" s="113"/>
      <c r="S308" s="388"/>
      <c r="T308" s="388"/>
      <c r="U308" s="388"/>
      <c r="W308" s="388"/>
      <c r="X308" s="388"/>
      <c r="Y308" s="388"/>
    </row>
    <row r="309" spans="1:25" x14ac:dyDescent="0.3">
      <c r="A309" s="3" t="s">
        <v>86</v>
      </c>
      <c r="B309" s="5"/>
      <c r="C309" t="s">
        <v>254</v>
      </c>
      <c r="D309" s="38"/>
      <c r="E309" s="40"/>
      <c r="F309" s="51"/>
      <c r="G309" s="40" t="s">
        <v>22</v>
      </c>
      <c r="H309" s="40"/>
      <c r="I309" s="40"/>
      <c r="J309" s="40"/>
      <c r="K309" s="40"/>
      <c r="L309" s="171">
        <f t="shared" ref="L309:L317" si="66">IFERROR(VLOOKUP(A309,IC_PR_BS,7,0),"")</f>
        <v>0</v>
      </c>
      <c r="M309" s="171">
        <f t="shared" ref="M309:M317" si="67">IFERROR(VLOOKUP(A309,IC_PR_BS,8,0),"")</f>
        <v>0</v>
      </c>
      <c r="N309" s="171">
        <f t="shared" ref="N309:N317" si="68">IFERROR(VLOOKUP(A309,IC_PR_BS,9,0),"")</f>
        <v>0</v>
      </c>
      <c r="O309" s="170">
        <f t="shared" si="56"/>
        <v>0</v>
      </c>
      <c r="P309" s="113"/>
      <c r="Q309" s="113"/>
      <c r="R309" s="113"/>
      <c r="S309" s="388"/>
      <c r="T309" s="388"/>
      <c r="U309" s="388"/>
      <c r="W309" s="388"/>
      <c r="X309" s="388"/>
      <c r="Y309" s="388"/>
    </row>
    <row r="310" spans="1:25" x14ac:dyDescent="0.3">
      <c r="A310" s="3" t="s">
        <v>89</v>
      </c>
      <c r="B310" s="5"/>
      <c r="C310" t="s">
        <v>255</v>
      </c>
      <c r="D310" s="38"/>
      <c r="E310" s="40"/>
      <c r="F310" s="51"/>
      <c r="G310" s="40" t="s">
        <v>30</v>
      </c>
      <c r="H310" s="40"/>
      <c r="I310" s="40"/>
      <c r="J310" s="40"/>
      <c r="K310" s="40"/>
      <c r="L310" s="171">
        <f t="shared" si="66"/>
        <v>0</v>
      </c>
      <c r="M310" s="171">
        <f t="shared" si="67"/>
        <v>0</v>
      </c>
      <c r="N310" s="171">
        <f t="shared" si="68"/>
        <v>0</v>
      </c>
      <c r="O310" s="170">
        <f t="shared" si="56"/>
        <v>0</v>
      </c>
      <c r="P310" s="113"/>
      <c r="Q310" s="113"/>
      <c r="R310" s="113"/>
      <c r="S310" s="388"/>
      <c r="T310" s="388"/>
      <c r="U310" s="388"/>
      <c r="W310" s="388"/>
      <c r="X310" s="388"/>
      <c r="Y310" s="388"/>
    </row>
    <row r="311" spans="1:25" x14ac:dyDescent="0.3">
      <c r="A311" s="3" t="s">
        <v>92</v>
      </c>
      <c r="B311" s="5"/>
      <c r="C311" t="s">
        <v>256</v>
      </c>
      <c r="D311" s="38"/>
      <c r="E311" s="40"/>
      <c r="F311" s="51"/>
      <c r="G311" s="40" t="s">
        <v>66</v>
      </c>
      <c r="H311" s="40"/>
      <c r="I311" s="40"/>
      <c r="J311" s="40"/>
      <c r="K311" s="40"/>
      <c r="L311" s="171">
        <f t="shared" si="66"/>
        <v>0</v>
      </c>
      <c r="M311" s="171">
        <f t="shared" si="67"/>
        <v>0</v>
      </c>
      <c r="N311" s="171">
        <f t="shared" si="68"/>
        <v>0</v>
      </c>
      <c r="O311" s="170">
        <f t="shared" si="56"/>
        <v>0</v>
      </c>
      <c r="P311" s="113"/>
      <c r="Q311" s="113"/>
      <c r="R311" s="113"/>
      <c r="S311" s="388"/>
      <c r="T311" s="388"/>
      <c r="U311" s="388"/>
      <c r="W311" s="388"/>
      <c r="X311" s="388"/>
      <c r="Y311" s="388"/>
    </row>
    <row r="312" spans="1:25" x14ac:dyDescent="0.3">
      <c r="A312" s="3" t="s">
        <v>94</v>
      </c>
      <c r="B312" s="5"/>
      <c r="C312" t="s">
        <v>257</v>
      </c>
      <c r="D312" s="38"/>
      <c r="E312" s="40"/>
      <c r="F312" s="51"/>
      <c r="G312" s="40" t="s">
        <v>67</v>
      </c>
      <c r="H312" s="40"/>
      <c r="I312" s="40"/>
      <c r="J312" s="40"/>
      <c r="K312" s="40"/>
      <c r="L312" s="171">
        <f t="shared" si="66"/>
        <v>0</v>
      </c>
      <c r="M312" s="171">
        <f t="shared" si="67"/>
        <v>0</v>
      </c>
      <c r="N312" s="171">
        <f t="shared" si="68"/>
        <v>0</v>
      </c>
      <c r="O312" s="170">
        <f t="shared" si="56"/>
        <v>0</v>
      </c>
      <c r="P312" s="113"/>
      <c r="Q312" s="113"/>
      <c r="R312" s="113"/>
      <c r="S312" s="388"/>
      <c r="T312" s="388"/>
      <c r="U312" s="388"/>
      <c r="W312" s="388"/>
      <c r="X312" s="388"/>
      <c r="Y312" s="388"/>
    </row>
    <row r="313" spans="1:25" x14ac:dyDescent="0.3">
      <c r="A313" s="3" t="s">
        <v>97</v>
      </c>
      <c r="B313" s="5"/>
      <c r="C313" t="s">
        <v>258</v>
      </c>
      <c r="D313" s="38"/>
      <c r="E313" s="40"/>
      <c r="F313" s="51"/>
      <c r="G313" s="40" t="s">
        <v>68</v>
      </c>
      <c r="H313" s="40"/>
      <c r="I313" s="40"/>
      <c r="J313" s="40"/>
      <c r="K313" s="40"/>
      <c r="L313" s="171">
        <f t="shared" si="66"/>
        <v>0</v>
      </c>
      <c r="M313" s="171">
        <f t="shared" si="67"/>
        <v>0</v>
      </c>
      <c r="N313" s="171">
        <f t="shared" si="68"/>
        <v>0</v>
      </c>
      <c r="O313" s="170">
        <f t="shared" si="56"/>
        <v>0</v>
      </c>
      <c r="P313" s="113"/>
      <c r="Q313" s="113"/>
      <c r="R313" s="113"/>
      <c r="S313" s="388"/>
      <c r="T313" s="388"/>
      <c r="U313" s="388"/>
      <c r="W313" s="388"/>
      <c r="X313" s="388"/>
      <c r="Y313" s="388"/>
    </row>
    <row r="314" spans="1:25" x14ac:dyDescent="0.3">
      <c r="A314" s="3" t="s">
        <v>259</v>
      </c>
      <c r="B314" s="5"/>
      <c r="C314" t="s">
        <v>260</v>
      </c>
      <c r="D314" s="38"/>
      <c r="E314" s="40"/>
      <c r="F314" s="51"/>
      <c r="G314" s="40" t="s">
        <v>69</v>
      </c>
      <c r="H314" s="40"/>
      <c r="I314" s="40"/>
      <c r="J314" s="40"/>
      <c r="K314" s="40"/>
      <c r="L314" s="171">
        <f t="shared" si="66"/>
        <v>0</v>
      </c>
      <c r="M314" s="171">
        <f t="shared" si="67"/>
        <v>0</v>
      </c>
      <c r="N314" s="171">
        <f t="shared" si="68"/>
        <v>0</v>
      </c>
      <c r="O314" s="170">
        <f t="shared" si="56"/>
        <v>0</v>
      </c>
      <c r="P314" s="113"/>
      <c r="Q314" s="113"/>
      <c r="R314" s="113"/>
      <c r="S314" s="388"/>
      <c r="T314" s="388"/>
      <c r="U314" s="388"/>
      <c r="W314" s="388"/>
      <c r="X314" s="388"/>
      <c r="Y314" s="388"/>
    </row>
    <row r="315" spans="1:25" x14ac:dyDescent="0.3">
      <c r="A315" s="3" t="s">
        <v>261</v>
      </c>
      <c r="B315" s="5"/>
      <c r="C315" t="s">
        <v>262</v>
      </c>
      <c r="D315" s="38"/>
      <c r="E315" s="40"/>
      <c r="F315" s="51"/>
      <c r="G315" s="40" t="s">
        <v>70</v>
      </c>
      <c r="H315" s="40"/>
      <c r="I315" s="40"/>
      <c r="J315" s="40"/>
      <c r="K315" s="40"/>
      <c r="L315" s="171">
        <f t="shared" si="66"/>
        <v>0</v>
      </c>
      <c r="M315" s="171">
        <f t="shared" si="67"/>
        <v>0</v>
      </c>
      <c r="N315" s="171">
        <f t="shared" si="68"/>
        <v>0</v>
      </c>
      <c r="O315" s="170">
        <f t="shared" si="56"/>
        <v>0</v>
      </c>
      <c r="P315" s="113"/>
      <c r="Q315" s="113"/>
      <c r="R315" s="113"/>
      <c r="S315" s="388"/>
      <c r="T315" s="388"/>
      <c r="U315" s="388"/>
      <c r="W315" s="388"/>
      <c r="X315" s="388"/>
      <c r="Y315" s="388"/>
    </row>
    <row r="316" spans="1:25" x14ac:dyDescent="0.3">
      <c r="A316" s="3" t="s">
        <v>263</v>
      </c>
      <c r="B316" s="5"/>
      <c r="C316" t="s">
        <v>264</v>
      </c>
      <c r="D316" s="38"/>
      <c r="E316" s="40"/>
      <c r="F316" s="51"/>
      <c r="G316" s="40" t="s">
        <v>25</v>
      </c>
      <c r="H316" s="40"/>
      <c r="I316" s="40"/>
      <c r="J316" s="40"/>
      <c r="K316" s="40"/>
      <c r="L316" s="171">
        <f t="shared" si="66"/>
        <v>0</v>
      </c>
      <c r="M316" s="171">
        <f t="shared" si="67"/>
        <v>0</v>
      </c>
      <c r="N316" s="171">
        <f t="shared" si="68"/>
        <v>0</v>
      </c>
      <c r="O316" s="170">
        <f t="shared" si="56"/>
        <v>0</v>
      </c>
      <c r="P316" s="113"/>
      <c r="Q316" s="113"/>
      <c r="R316" s="113"/>
      <c r="S316" s="388"/>
      <c r="T316" s="388"/>
      <c r="U316" s="388"/>
      <c r="W316" s="388"/>
      <c r="X316" s="388"/>
      <c r="Y316" s="388"/>
    </row>
    <row r="317" spans="1:25" ht="15" thickBot="1" x14ac:dyDescent="0.35">
      <c r="A317" s="4" t="s">
        <v>1193</v>
      </c>
      <c r="B317" s="5"/>
      <c r="C317"/>
      <c r="D317" s="82"/>
      <c r="E317" s="83"/>
      <c r="F317" s="210"/>
      <c r="G317" s="83"/>
      <c r="H317" s="83"/>
      <c r="I317" s="83"/>
      <c r="J317" s="83"/>
      <c r="K317" s="194" t="s">
        <v>1152</v>
      </c>
      <c r="L317" s="179">
        <f t="shared" si="66"/>
        <v>0</v>
      </c>
      <c r="M317" s="179">
        <f t="shared" si="67"/>
        <v>0</v>
      </c>
      <c r="N317" s="179">
        <f t="shared" si="68"/>
        <v>0</v>
      </c>
      <c r="O317" s="180">
        <f t="shared" si="56"/>
        <v>0</v>
      </c>
      <c r="P317" s="113"/>
      <c r="Q317" s="113"/>
      <c r="R317" s="113"/>
      <c r="S317" s="388"/>
      <c r="T317" s="388"/>
      <c r="U317" s="388"/>
      <c r="W317" s="388"/>
      <c r="X317" s="388"/>
      <c r="Y317" s="388"/>
    </row>
    <row r="318" spans="1:25" ht="15" thickBot="1" x14ac:dyDescent="0.35">
      <c r="A318"/>
      <c r="B318"/>
      <c r="C318" t="s">
        <v>266</v>
      </c>
      <c r="D318" s="197" t="s">
        <v>267</v>
      </c>
      <c r="E318" s="198"/>
      <c r="F318" s="198"/>
      <c r="G318" s="198"/>
      <c r="H318" s="198"/>
      <c r="I318" s="198"/>
      <c r="J318" s="198"/>
      <c r="K318" s="198"/>
      <c r="L318" s="182">
        <f>L321+L347</f>
        <v>0</v>
      </c>
      <c r="M318" s="182">
        <f>M321+M347</f>
        <v>0</v>
      </c>
      <c r="N318" s="182">
        <f>N321+N347</f>
        <v>0</v>
      </c>
      <c r="O318" s="183">
        <f t="shared" si="56"/>
        <v>0</v>
      </c>
      <c r="P318" s="113"/>
      <c r="Q318" s="113"/>
      <c r="R318" s="113"/>
      <c r="S318" s="388"/>
      <c r="T318" s="388"/>
      <c r="U318" s="388"/>
      <c r="W318" s="388"/>
      <c r="X318" s="388"/>
      <c r="Y318" s="388"/>
    </row>
    <row r="319" spans="1:25" x14ac:dyDescent="0.3">
      <c r="A319"/>
      <c r="B319"/>
      <c r="C319" t="s">
        <v>1047</v>
      </c>
      <c r="D319" s="199"/>
      <c r="E319" s="200"/>
      <c r="F319" s="200"/>
      <c r="G319" s="201" t="s">
        <v>1194</v>
      </c>
      <c r="H319" s="200"/>
      <c r="I319" s="200"/>
      <c r="J319" s="200"/>
      <c r="K319" s="200"/>
      <c r="L319" s="186">
        <f>SUM(L325,L329,L332,L335,L338,L341,)</f>
        <v>0</v>
      </c>
      <c r="M319" s="186">
        <f>SUM(M325,M329,M332,M335,M338,M341,)</f>
        <v>0</v>
      </c>
      <c r="N319" s="186">
        <f>SUM(N325,N329,N332,N335,N338,N341,)</f>
        <v>0</v>
      </c>
      <c r="O319" s="204">
        <f t="shared" si="56"/>
        <v>0</v>
      </c>
      <c r="P319" s="113"/>
      <c r="Q319" s="113"/>
      <c r="R319" s="113"/>
      <c r="S319" s="388"/>
      <c r="T319" s="388"/>
      <c r="U319" s="388"/>
      <c r="W319" s="388"/>
      <c r="X319" s="388"/>
      <c r="Y319" s="388"/>
    </row>
    <row r="320" spans="1:25" x14ac:dyDescent="0.3">
      <c r="A320"/>
      <c r="B320"/>
      <c r="C320" t="s">
        <v>1048</v>
      </c>
      <c r="D320" s="41"/>
      <c r="E320" s="43"/>
      <c r="F320" s="43"/>
      <c r="G320" s="44"/>
      <c r="H320" s="44" t="s">
        <v>1202</v>
      </c>
      <c r="I320" s="43"/>
      <c r="J320" s="43"/>
      <c r="K320" s="43"/>
      <c r="L320" s="169">
        <f>SUM(L325,L329,L332,L335,L338,L341)</f>
        <v>0</v>
      </c>
      <c r="M320" s="169">
        <f>SUM(M325,M329,M332,M335,M338,M341)</f>
        <v>0</v>
      </c>
      <c r="N320" s="169">
        <f>SUM(N325,N329,N332,N335,N338,N341)</f>
        <v>0</v>
      </c>
      <c r="O320" s="172">
        <f t="shared" si="56"/>
        <v>0</v>
      </c>
      <c r="P320" s="113"/>
      <c r="Q320" s="113"/>
      <c r="R320" s="113"/>
      <c r="S320" s="388"/>
      <c r="T320" s="388"/>
      <c r="U320" s="388"/>
      <c r="W320" s="388"/>
      <c r="X320" s="388"/>
      <c r="Y320" s="388"/>
    </row>
    <row r="321" spans="1:25" x14ac:dyDescent="0.3">
      <c r="A321"/>
      <c r="B321"/>
      <c r="C321" t="s">
        <v>268</v>
      </c>
      <c r="D321" s="38" t="s">
        <v>8</v>
      </c>
      <c r="E321" s="39" t="s">
        <v>1195</v>
      </c>
      <c r="F321" s="40"/>
      <c r="G321" s="40"/>
      <c r="H321" s="40"/>
      <c r="I321" s="40"/>
      <c r="J321" s="40"/>
      <c r="K321" s="40"/>
      <c r="L321" s="169">
        <f>SUM(L322,L326,L342,L346)</f>
        <v>0</v>
      </c>
      <c r="M321" s="169">
        <f>SUM(M322,M326,M342,M346)</f>
        <v>0</v>
      </c>
      <c r="N321" s="169">
        <f>SUM(N322,N326,N342,N346)</f>
        <v>0</v>
      </c>
      <c r="O321" s="172">
        <f t="shared" si="56"/>
        <v>0</v>
      </c>
      <c r="P321" s="113"/>
      <c r="Q321" s="113"/>
      <c r="R321" s="113"/>
      <c r="S321" s="388"/>
      <c r="T321" s="388"/>
      <c r="U321" s="388"/>
      <c r="W321" s="388"/>
      <c r="X321" s="388"/>
      <c r="Y321" s="388"/>
    </row>
    <row r="322" spans="1:25" x14ac:dyDescent="0.3">
      <c r="A322"/>
      <c r="B322"/>
      <c r="C322"/>
      <c r="D322" s="38"/>
      <c r="E322" s="39">
        <v>1</v>
      </c>
      <c r="F322" s="39" t="s">
        <v>269</v>
      </c>
      <c r="G322" s="40"/>
      <c r="H322" s="40"/>
      <c r="I322" s="40"/>
      <c r="J322" s="40"/>
      <c r="K322" s="40"/>
      <c r="L322" s="169">
        <f>L323</f>
        <v>0</v>
      </c>
      <c r="M322" s="169">
        <f>M323</f>
        <v>0</v>
      </c>
      <c r="N322" s="169">
        <f>N323</f>
        <v>0</v>
      </c>
      <c r="O322" s="170">
        <f t="shared" si="56"/>
        <v>0</v>
      </c>
      <c r="P322" s="113"/>
      <c r="Q322" s="113"/>
      <c r="R322" s="113"/>
      <c r="S322" s="388"/>
      <c r="T322" s="388"/>
      <c r="U322" s="388"/>
      <c r="W322" s="388"/>
      <c r="X322" s="388"/>
      <c r="Y322" s="388"/>
    </row>
    <row r="323" spans="1:25" x14ac:dyDescent="0.3">
      <c r="A323"/>
      <c r="B323"/>
      <c r="C323" t="s">
        <v>87</v>
      </c>
      <c r="D323" s="38"/>
      <c r="E323" s="39"/>
      <c r="F323" s="39"/>
      <c r="G323" s="58" t="s">
        <v>1196</v>
      </c>
      <c r="H323" s="39" t="s">
        <v>270</v>
      </c>
      <c r="I323" s="40"/>
      <c r="J323" s="40"/>
      <c r="K323" s="40"/>
      <c r="L323" s="169">
        <f>SUM(L324:L325)</f>
        <v>0</v>
      </c>
      <c r="M323" s="169">
        <f>SUM(M324:M325)</f>
        <v>0</v>
      </c>
      <c r="N323" s="169">
        <f>SUM(N324:N325)</f>
        <v>0</v>
      </c>
      <c r="O323" s="170">
        <f t="shared" si="56"/>
        <v>0</v>
      </c>
      <c r="P323" s="113"/>
      <c r="Q323" s="113"/>
      <c r="R323" s="113"/>
      <c r="S323" s="388"/>
      <c r="T323" s="388"/>
      <c r="U323" s="388"/>
      <c r="W323" s="388"/>
      <c r="X323" s="388"/>
      <c r="Y323" s="388"/>
    </row>
    <row r="324" spans="1:25" x14ac:dyDescent="0.3">
      <c r="A324"/>
      <c r="B324"/>
      <c r="C324" t="s">
        <v>271</v>
      </c>
      <c r="D324" s="38"/>
      <c r="E324" s="40"/>
      <c r="F324" s="40"/>
      <c r="G324" s="59"/>
      <c r="H324" s="40"/>
      <c r="I324" s="40" t="s">
        <v>30</v>
      </c>
      <c r="J324" s="40"/>
      <c r="K324" s="40"/>
      <c r="L324" s="171" t="str">
        <f>IFERROR(VLOOKUP(A324,IC_PR_BS,7,0),"")</f>
        <v/>
      </c>
      <c r="M324" s="171" t="str">
        <f>IFERROR(VLOOKUP(A324,IC_PR_BS,8,0),"")</f>
        <v/>
      </c>
      <c r="N324" s="171" t="str">
        <f>IFERROR(VLOOKUP(A324,IC_PR_BS,9,0),"")</f>
        <v/>
      </c>
      <c r="O324" s="170">
        <f t="shared" si="56"/>
        <v>0</v>
      </c>
      <c r="P324" s="113"/>
      <c r="Q324" s="113"/>
      <c r="R324" s="113"/>
      <c r="S324" s="388"/>
      <c r="T324" s="388"/>
      <c r="U324" s="388"/>
      <c r="W324" s="388"/>
      <c r="X324" s="388"/>
      <c r="Y324" s="388"/>
    </row>
    <row r="325" spans="1:25" x14ac:dyDescent="0.3">
      <c r="A325"/>
      <c r="B325"/>
      <c r="C325" t="s">
        <v>273</v>
      </c>
      <c r="D325" s="38"/>
      <c r="E325" s="40"/>
      <c r="F325" s="40"/>
      <c r="G325" s="59"/>
      <c r="H325" s="40"/>
      <c r="I325" s="40" t="s">
        <v>25</v>
      </c>
      <c r="J325" s="40"/>
      <c r="K325" s="40"/>
      <c r="L325" s="171" t="str">
        <f>IFERROR(VLOOKUP(A325,IC_PR_BS,7,0),"")</f>
        <v/>
      </c>
      <c r="M325" s="171" t="str">
        <f>IFERROR(VLOOKUP(A325,IC_PR_BS,8,0),"")</f>
        <v/>
      </c>
      <c r="N325" s="171" t="str">
        <f>IFERROR(VLOOKUP(A325,IC_PR_BS,9,0),"")</f>
        <v/>
      </c>
      <c r="O325" s="170">
        <f t="shared" si="56"/>
        <v>0</v>
      </c>
      <c r="P325" s="113"/>
      <c r="Q325" s="113"/>
      <c r="R325" s="113"/>
      <c r="S325" s="388"/>
      <c r="T325" s="388"/>
      <c r="U325" s="388"/>
      <c r="W325" s="388"/>
      <c r="X325" s="388"/>
      <c r="Y325" s="388"/>
    </row>
    <row r="326" spans="1:25" x14ac:dyDescent="0.3">
      <c r="A326"/>
      <c r="B326"/>
      <c r="C326" t="s">
        <v>272</v>
      </c>
      <c r="D326" s="38"/>
      <c r="E326" s="39">
        <v>2</v>
      </c>
      <c r="F326" s="39" t="s">
        <v>274</v>
      </c>
      <c r="G326" s="59"/>
      <c r="H326" s="40"/>
      <c r="I326" s="40"/>
      <c r="J326" s="40"/>
      <c r="K326" s="40"/>
      <c r="L326" s="169">
        <f>SUM(L327,L330,L333,L336,L339)</f>
        <v>0</v>
      </c>
      <c r="M326" s="169">
        <f>SUM(M327,M330,M333,M336,M339)</f>
        <v>0</v>
      </c>
      <c r="N326" s="169">
        <f>SUM(N327,N330,N333,N336,N339)</f>
        <v>0</v>
      </c>
      <c r="O326" s="170">
        <f t="shared" si="56"/>
        <v>0</v>
      </c>
      <c r="P326" s="113"/>
      <c r="Q326" s="113"/>
      <c r="R326" s="113"/>
      <c r="S326" s="388"/>
      <c r="T326" s="388"/>
      <c r="U326" s="388"/>
      <c r="W326" s="388"/>
      <c r="X326" s="388"/>
      <c r="Y326" s="388"/>
    </row>
    <row r="327" spans="1:25" x14ac:dyDescent="0.3">
      <c r="A327"/>
      <c r="B327"/>
      <c r="C327" t="s">
        <v>120</v>
      </c>
      <c r="D327" s="38"/>
      <c r="E327" s="39"/>
      <c r="F327" s="39"/>
      <c r="G327" s="58" t="s">
        <v>1196</v>
      </c>
      <c r="H327" s="39" t="s">
        <v>275</v>
      </c>
      <c r="I327" s="40"/>
      <c r="J327" s="40"/>
      <c r="K327" s="40"/>
      <c r="L327" s="169">
        <f>SUM(L328:L329)</f>
        <v>0</v>
      </c>
      <c r="M327" s="169">
        <f>SUM(M328:M329)</f>
        <v>0</v>
      </c>
      <c r="N327" s="169">
        <f>SUM(N328:N329)</f>
        <v>0</v>
      </c>
      <c r="O327" s="170">
        <f t="shared" si="56"/>
        <v>0</v>
      </c>
      <c r="P327" s="113"/>
      <c r="Q327" s="113"/>
      <c r="R327" s="113"/>
      <c r="S327" s="388"/>
      <c r="T327" s="388"/>
      <c r="U327" s="388"/>
      <c r="W327" s="388"/>
      <c r="X327" s="388"/>
      <c r="Y327" s="388"/>
    </row>
    <row r="328" spans="1:25" x14ac:dyDescent="0.3">
      <c r="A328"/>
      <c r="B328"/>
      <c r="C328" t="s">
        <v>276</v>
      </c>
      <c r="D328" s="38"/>
      <c r="E328" s="39"/>
      <c r="F328" s="39"/>
      <c r="G328" s="58"/>
      <c r="H328" s="39"/>
      <c r="I328" s="40" t="s">
        <v>30</v>
      </c>
      <c r="J328" s="40"/>
      <c r="K328" s="40"/>
      <c r="L328" s="171" t="str">
        <f>IFERROR(VLOOKUP(A328,IC_PR_BS,7,0),"")</f>
        <v/>
      </c>
      <c r="M328" s="171" t="str">
        <f>IFERROR(VLOOKUP(A328,IC_PR_BS,8,0),"")</f>
        <v/>
      </c>
      <c r="N328" s="171" t="str">
        <f>IFERROR(VLOOKUP(A328,IC_PR_BS,9,0),"")</f>
        <v/>
      </c>
      <c r="O328" s="170">
        <f t="shared" ref="O328:O391" si="69">SUM(L328,N328)</f>
        <v>0</v>
      </c>
      <c r="P328" s="113"/>
      <c r="Q328" s="113"/>
      <c r="R328" s="113"/>
      <c r="S328" s="388"/>
      <c r="T328" s="388"/>
      <c r="U328" s="388"/>
      <c r="W328" s="388"/>
      <c r="X328" s="388"/>
      <c r="Y328" s="388"/>
    </row>
    <row r="329" spans="1:25" x14ac:dyDescent="0.3">
      <c r="A329"/>
      <c r="B329"/>
      <c r="C329" t="s">
        <v>277</v>
      </c>
      <c r="D329" s="38"/>
      <c r="E329" s="39"/>
      <c r="F329" s="39"/>
      <c r="G329" s="58"/>
      <c r="H329" s="39"/>
      <c r="I329" s="40" t="s">
        <v>25</v>
      </c>
      <c r="J329" s="40"/>
      <c r="K329" s="40"/>
      <c r="L329" s="171" t="str">
        <f>IFERROR(VLOOKUP(A329,IC_PR_BS,7,0),"")</f>
        <v/>
      </c>
      <c r="M329" s="171" t="str">
        <f>IFERROR(VLOOKUP(A329,IC_PR_BS,8,0),"")</f>
        <v/>
      </c>
      <c r="N329" s="171" t="str">
        <f>IFERROR(VLOOKUP(A329,IC_PR_BS,9,0),"")</f>
        <v/>
      </c>
      <c r="O329" s="170">
        <f t="shared" si="69"/>
        <v>0</v>
      </c>
      <c r="P329" s="113"/>
      <c r="Q329" s="113"/>
      <c r="R329" s="113"/>
      <c r="S329" s="388"/>
      <c r="T329" s="388"/>
      <c r="U329" s="388"/>
      <c r="W329" s="388"/>
      <c r="X329" s="388"/>
      <c r="Y329" s="388"/>
    </row>
    <row r="330" spans="1:25" x14ac:dyDescent="0.3">
      <c r="A330"/>
      <c r="B330"/>
      <c r="C330" t="s">
        <v>122</v>
      </c>
      <c r="D330" s="38"/>
      <c r="E330" s="39"/>
      <c r="F330" s="39"/>
      <c r="G330" s="58" t="s">
        <v>1197</v>
      </c>
      <c r="H330" s="39" t="s">
        <v>278</v>
      </c>
      <c r="I330" s="40"/>
      <c r="J330" s="40"/>
      <c r="K330" s="40"/>
      <c r="L330" s="169">
        <f>SUM(L331:L332)</f>
        <v>0</v>
      </c>
      <c r="M330" s="169">
        <f>SUM(M331:M332)</f>
        <v>0</v>
      </c>
      <c r="N330" s="169">
        <f>SUM(N331:N332)</f>
        <v>0</v>
      </c>
      <c r="O330" s="170">
        <f t="shared" si="69"/>
        <v>0</v>
      </c>
      <c r="P330" s="113"/>
      <c r="Q330" s="113"/>
      <c r="R330" s="113"/>
      <c r="S330" s="388"/>
      <c r="T330" s="388"/>
      <c r="U330" s="388"/>
      <c r="W330" s="388"/>
      <c r="X330" s="388"/>
      <c r="Y330" s="388"/>
    </row>
    <row r="331" spans="1:25" x14ac:dyDescent="0.3">
      <c r="A331"/>
      <c r="B331"/>
      <c r="C331" t="s">
        <v>279</v>
      </c>
      <c r="D331" s="38"/>
      <c r="E331" s="39"/>
      <c r="F331" s="39"/>
      <c r="G331" s="58"/>
      <c r="H331" s="39"/>
      <c r="I331" s="40" t="s">
        <v>30</v>
      </c>
      <c r="J331" s="40"/>
      <c r="K331" s="40"/>
      <c r="L331" s="171" t="str">
        <f>IFERROR(VLOOKUP(A331,IC_PR_BS,7,0),"")</f>
        <v/>
      </c>
      <c r="M331" s="171" t="str">
        <f>IFERROR(VLOOKUP(A331,IC_PR_BS,8,0),"")</f>
        <v/>
      </c>
      <c r="N331" s="171" t="str">
        <f>IFERROR(VLOOKUP(A331,IC_PR_BS,9,0),"")</f>
        <v/>
      </c>
      <c r="O331" s="170">
        <f t="shared" si="69"/>
        <v>0</v>
      </c>
      <c r="P331" s="113"/>
      <c r="Q331" s="113"/>
      <c r="R331" s="113"/>
      <c r="S331" s="388"/>
      <c r="T331" s="388"/>
      <c r="U331" s="388"/>
      <c r="W331" s="388"/>
      <c r="X331" s="388"/>
      <c r="Y331" s="388"/>
    </row>
    <row r="332" spans="1:25" x14ac:dyDescent="0.3">
      <c r="A332"/>
      <c r="B332"/>
      <c r="C332" t="s">
        <v>280</v>
      </c>
      <c r="D332" s="38"/>
      <c r="E332" s="39"/>
      <c r="F332" s="39"/>
      <c r="G332" s="58"/>
      <c r="H332" s="39"/>
      <c r="I332" s="40" t="s">
        <v>25</v>
      </c>
      <c r="J332" s="40"/>
      <c r="K332" s="40"/>
      <c r="L332" s="171" t="str">
        <f>IFERROR(VLOOKUP(A332,IC_PR_BS,7,0),"")</f>
        <v/>
      </c>
      <c r="M332" s="171" t="str">
        <f>IFERROR(VLOOKUP(A332,IC_PR_BS,8,0),"")</f>
        <v/>
      </c>
      <c r="N332" s="171" t="str">
        <f>IFERROR(VLOOKUP(A332,IC_PR_BS,9,0),"")</f>
        <v/>
      </c>
      <c r="O332" s="170">
        <f t="shared" si="69"/>
        <v>0</v>
      </c>
      <c r="P332" s="113"/>
      <c r="Q332" s="113"/>
      <c r="R332" s="113"/>
      <c r="S332" s="388"/>
      <c r="T332" s="388"/>
      <c r="U332" s="388"/>
      <c r="W332" s="388"/>
      <c r="X332" s="388"/>
      <c r="Y332" s="388"/>
    </row>
    <row r="333" spans="1:25" x14ac:dyDescent="0.3">
      <c r="A333"/>
      <c r="B333"/>
      <c r="C333" t="s">
        <v>125</v>
      </c>
      <c r="D333" s="38"/>
      <c r="E333" s="39"/>
      <c r="F333" s="39"/>
      <c r="G333" s="58" t="s">
        <v>1198</v>
      </c>
      <c r="H333" s="39" t="s">
        <v>282</v>
      </c>
      <c r="I333" s="40"/>
      <c r="J333" s="40"/>
      <c r="K333" s="40"/>
      <c r="L333" s="169">
        <f>SUM(L334:L335)</f>
        <v>0</v>
      </c>
      <c r="M333" s="169">
        <f>SUM(M334:M335)</f>
        <v>0</v>
      </c>
      <c r="N333" s="169">
        <f>SUM(N334:N335)</f>
        <v>0</v>
      </c>
      <c r="O333" s="170">
        <f t="shared" si="69"/>
        <v>0</v>
      </c>
      <c r="P333" s="113"/>
      <c r="Q333" s="113"/>
      <c r="R333" s="113"/>
      <c r="S333" s="388"/>
      <c r="T333" s="388"/>
      <c r="U333" s="388"/>
      <c r="W333" s="388"/>
      <c r="X333" s="388"/>
      <c r="Y333" s="388"/>
    </row>
    <row r="334" spans="1:25" x14ac:dyDescent="0.3">
      <c r="A334"/>
      <c r="B334"/>
      <c r="C334" t="s">
        <v>283</v>
      </c>
      <c r="D334" s="38"/>
      <c r="E334" s="39"/>
      <c r="F334" s="39"/>
      <c r="G334" s="58"/>
      <c r="H334" s="39"/>
      <c r="I334" s="40" t="s">
        <v>30</v>
      </c>
      <c r="J334" s="40"/>
      <c r="K334" s="40"/>
      <c r="L334" s="171" t="str">
        <f>IFERROR(VLOOKUP(A334,IC_PR_BS,7,0),"")</f>
        <v/>
      </c>
      <c r="M334" s="171" t="str">
        <f>IFERROR(VLOOKUP(A334,IC_PR_BS,8,0),"")</f>
        <v/>
      </c>
      <c r="N334" s="171" t="str">
        <f>IFERROR(VLOOKUP(A334,IC_PR_BS,9,0),"")</f>
        <v/>
      </c>
      <c r="O334" s="170">
        <f t="shared" si="69"/>
        <v>0</v>
      </c>
      <c r="P334" s="113"/>
      <c r="Q334" s="113"/>
      <c r="R334" s="113"/>
      <c r="S334" s="388"/>
      <c r="T334" s="388"/>
      <c r="U334" s="388"/>
      <c r="W334" s="388"/>
      <c r="X334" s="388"/>
      <c r="Y334" s="388"/>
    </row>
    <row r="335" spans="1:25" x14ac:dyDescent="0.3">
      <c r="A335"/>
      <c r="B335"/>
      <c r="C335" t="s">
        <v>284</v>
      </c>
      <c r="D335" s="38"/>
      <c r="E335" s="39"/>
      <c r="F335" s="39"/>
      <c r="G335" s="58"/>
      <c r="H335" s="39"/>
      <c r="I335" s="40" t="s">
        <v>25</v>
      </c>
      <c r="J335" s="40"/>
      <c r="K335" s="40"/>
      <c r="L335" s="171" t="str">
        <f>IFERROR(VLOOKUP(A335,IC_PR_BS,7,0),"")</f>
        <v/>
      </c>
      <c r="M335" s="171" t="str">
        <f>IFERROR(VLOOKUP(A335,IC_PR_BS,8,0),"")</f>
        <v/>
      </c>
      <c r="N335" s="171" t="str">
        <f>IFERROR(VLOOKUP(A335,IC_PR_BS,9,0),"")</f>
        <v/>
      </c>
      <c r="O335" s="170">
        <f t="shared" si="69"/>
        <v>0</v>
      </c>
      <c r="P335" s="113"/>
      <c r="Q335" s="113"/>
      <c r="R335" s="113"/>
      <c r="S335" s="388"/>
      <c r="T335" s="388"/>
      <c r="U335" s="388"/>
      <c r="W335" s="388"/>
      <c r="X335" s="388"/>
      <c r="Y335" s="388"/>
    </row>
    <row r="336" spans="1:25" x14ac:dyDescent="0.3">
      <c r="A336"/>
      <c r="B336"/>
      <c r="C336" t="s">
        <v>127</v>
      </c>
      <c r="D336" s="38"/>
      <c r="E336" s="39"/>
      <c r="F336" s="39"/>
      <c r="G336" s="58" t="s">
        <v>1199</v>
      </c>
      <c r="H336" s="39" t="s">
        <v>286</v>
      </c>
      <c r="I336" s="40"/>
      <c r="J336" s="40"/>
      <c r="K336" s="40"/>
      <c r="L336" s="169">
        <f>SUM(L337:L338)</f>
        <v>0</v>
      </c>
      <c r="M336" s="169">
        <f>SUM(M337:M338)</f>
        <v>0</v>
      </c>
      <c r="N336" s="169">
        <f>SUM(N337:N338)</f>
        <v>0</v>
      </c>
      <c r="O336" s="170">
        <f t="shared" si="69"/>
        <v>0</v>
      </c>
      <c r="P336" s="113"/>
      <c r="Q336" s="113"/>
      <c r="R336" s="113"/>
      <c r="S336" s="388"/>
      <c r="T336" s="388"/>
      <c r="U336" s="388"/>
      <c r="W336" s="388"/>
      <c r="X336" s="388"/>
      <c r="Y336" s="388"/>
    </row>
    <row r="337" spans="1:25" x14ac:dyDescent="0.3">
      <c r="A337"/>
      <c r="B337"/>
      <c r="C337" t="s">
        <v>287</v>
      </c>
      <c r="D337" s="38"/>
      <c r="E337" s="39"/>
      <c r="F337" s="39"/>
      <c r="G337" s="58"/>
      <c r="H337" s="39"/>
      <c r="I337" s="40" t="s">
        <v>30</v>
      </c>
      <c r="J337" s="40"/>
      <c r="K337" s="40"/>
      <c r="L337" s="171" t="str">
        <f>IFERROR(VLOOKUP(A337,IC_PR_BS,7,0),"")</f>
        <v/>
      </c>
      <c r="M337" s="171" t="str">
        <f>IFERROR(VLOOKUP(A337,IC_PR_BS,8,0),"")</f>
        <v/>
      </c>
      <c r="N337" s="171" t="str">
        <f>IFERROR(VLOOKUP(A337,IC_PR_BS,9,0),"")</f>
        <v/>
      </c>
      <c r="O337" s="170">
        <f t="shared" si="69"/>
        <v>0</v>
      </c>
      <c r="P337" s="113"/>
      <c r="Q337" s="113"/>
      <c r="R337" s="113"/>
      <c r="S337" s="388"/>
      <c r="T337" s="388"/>
      <c r="U337" s="388"/>
      <c r="W337" s="388"/>
      <c r="X337" s="388"/>
      <c r="Y337" s="388"/>
    </row>
    <row r="338" spans="1:25" x14ac:dyDescent="0.3">
      <c r="A338"/>
      <c r="B338"/>
      <c r="C338" t="s">
        <v>288</v>
      </c>
      <c r="D338" s="38"/>
      <c r="E338" s="39"/>
      <c r="F338" s="39"/>
      <c r="G338" s="58"/>
      <c r="H338" s="39"/>
      <c r="I338" s="40" t="s">
        <v>25</v>
      </c>
      <c r="J338" s="40"/>
      <c r="K338" s="40"/>
      <c r="L338" s="171" t="str">
        <f>IFERROR(VLOOKUP(A338,IC_PR_BS,7,0),"")</f>
        <v/>
      </c>
      <c r="M338" s="171" t="str">
        <f>IFERROR(VLOOKUP(A338,IC_PR_BS,8,0),"")</f>
        <v/>
      </c>
      <c r="N338" s="171" t="str">
        <f>IFERROR(VLOOKUP(A338,IC_PR_BS,9,0),"")</f>
        <v/>
      </c>
      <c r="O338" s="170">
        <f t="shared" si="69"/>
        <v>0</v>
      </c>
      <c r="P338" s="113"/>
      <c r="Q338" s="113"/>
      <c r="R338" s="113"/>
      <c r="S338" s="388"/>
      <c r="T338" s="388"/>
      <c r="U338" s="388"/>
      <c r="W338" s="388"/>
      <c r="X338" s="388"/>
      <c r="Y338" s="388"/>
    </row>
    <row r="339" spans="1:25" x14ac:dyDescent="0.3">
      <c r="A339"/>
      <c r="B339"/>
      <c r="C339" t="s">
        <v>129</v>
      </c>
      <c r="D339" s="38"/>
      <c r="E339" s="39"/>
      <c r="F339" s="39"/>
      <c r="G339" s="58" t="s">
        <v>1200</v>
      </c>
      <c r="H339" s="39" t="s">
        <v>1034</v>
      </c>
      <c r="I339" s="40"/>
      <c r="J339" s="40"/>
      <c r="K339" s="40"/>
      <c r="L339" s="169">
        <f>SUM(L340:L341)</f>
        <v>0</v>
      </c>
      <c r="M339" s="169">
        <f>SUM(M340:M341)</f>
        <v>0</v>
      </c>
      <c r="N339" s="169">
        <f>SUM(N340:N341)</f>
        <v>0</v>
      </c>
      <c r="O339" s="170">
        <f t="shared" si="69"/>
        <v>0</v>
      </c>
      <c r="P339" s="113"/>
      <c r="Q339" s="113"/>
      <c r="R339" s="113"/>
      <c r="S339" s="388"/>
      <c r="T339" s="388"/>
      <c r="U339" s="388"/>
      <c r="W339" s="388"/>
      <c r="X339" s="388"/>
      <c r="Y339" s="388"/>
    </row>
    <row r="340" spans="1:25" x14ac:dyDescent="0.3">
      <c r="A340"/>
      <c r="B340"/>
      <c r="C340" t="s">
        <v>289</v>
      </c>
      <c r="D340" s="38"/>
      <c r="E340" s="40"/>
      <c r="F340" s="40"/>
      <c r="G340" s="40"/>
      <c r="H340" s="40"/>
      <c r="I340" s="40" t="s">
        <v>30</v>
      </c>
      <c r="J340" s="40"/>
      <c r="K340" s="40"/>
      <c r="L340" s="171" t="str">
        <f>IFERROR(VLOOKUP(A340,IC_PR_BS,12,0),"")</f>
        <v/>
      </c>
      <c r="M340" s="171" t="str">
        <f>IFERROR(VLOOKUP(A340,IC_PR_BS,13,0),"")</f>
        <v/>
      </c>
      <c r="N340" s="171" t="str">
        <f>IFERROR(VLOOKUP(A340,IC_PR_BS,14,0),"")</f>
        <v/>
      </c>
      <c r="O340" s="170">
        <f t="shared" si="69"/>
        <v>0</v>
      </c>
      <c r="P340" s="113"/>
      <c r="Q340" s="113"/>
      <c r="R340" s="113"/>
      <c r="S340" s="388"/>
      <c r="T340" s="388"/>
      <c r="U340" s="388"/>
      <c r="W340" s="388"/>
      <c r="X340" s="388"/>
      <c r="Y340" s="388"/>
    </row>
    <row r="341" spans="1:25" x14ac:dyDescent="0.3">
      <c r="A341"/>
      <c r="B341"/>
      <c r="C341" t="s">
        <v>290</v>
      </c>
      <c r="D341" s="38"/>
      <c r="E341" s="40"/>
      <c r="F341" s="40"/>
      <c r="G341" s="40"/>
      <c r="H341" s="40"/>
      <c r="I341" s="40" t="s">
        <v>25</v>
      </c>
      <c r="J341" s="40"/>
      <c r="K341" s="40"/>
      <c r="L341" s="171" t="str">
        <f>IFERROR(VLOOKUP(A341,IC_PR_BS,12,0),"")</f>
        <v/>
      </c>
      <c r="M341" s="171" t="str">
        <f>IFERROR(VLOOKUP(A341,IC_PR_BS,13,0),"")</f>
        <v/>
      </c>
      <c r="N341" s="171" t="str">
        <f>IFERROR(VLOOKUP(A341,IC_PR_BS,14,0),"")</f>
        <v/>
      </c>
      <c r="O341" s="170">
        <f t="shared" si="69"/>
        <v>0</v>
      </c>
      <c r="P341" s="113"/>
      <c r="Q341" s="113"/>
      <c r="R341" s="113"/>
      <c r="S341" s="388"/>
      <c r="T341" s="388"/>
      <c r="U341" s="388"/>
      <c r="W341" s="388"/>
      <c r="X341" s="388"/>
      <c r="Y341" s="388"/>
    </row>
    <row r="342" spans="1:25" x14ac:dyDescent="0.3">
      <c r="A342"/>
      <c r="B342"/>
      <c r="C342" t="s">
        <v>291</v>
      </c>
      <c r="D342" s="38"/>
      <c r="E342" s="39">
        <v>3</v>
      </c>
      <c r="F342" s="39" t="s">
        <v>292</v>
      </c>
      <c r="G342" s="40"/>
      <c r="H342" s="40"/>
      <c r="I342" s="40"/>
      <c r="J342" s="40"/>
      <c r="K342" s="40"/>
      <c r="L342" s="169">
        <f>SUM(L343:L345)</f>
        <v>0</v>
      </c>
      <c r="M342" s="169">
        <f>SUM(M343:M345)</f>
        <v>0</v>
      </c>
      <c r="N342" s="169">
        <f>SUM(N343:N345)</f>
        <v>0</v>
      </c>
      <c r="O342" s="170">
        <f t="shared" si="69"/>
        <v>0</v>
      </c>
      <c r="P342" s="113"/>
      <c r="Q342" s="113"/>
      <c r="R342" s="113"/>
      <c r="S342" s="388"/>
      <c r="T342" s="388"/>
      <c r="U342" s="388"/>
      <c r="W342" s="388"/>
      <c r="X342" s="388"/>
      <c r="Y342" s="388"/>
    </row>
    <row r="343" spans="1:25" x14ac:dyDescent="0.3">
      <c r="A343" s="32" t="s">
        <v>5</v>
      </c>
      <c r="B343" s="57"/>
      <c r="C343" t="s">
        <v>233</v>
      </c>
      <c r="D343" s="38"/>
      <c r="E343" s="40"/>
      <c r="F343" s="40"/>
      <c r="G343" s="40" t="s">
        <v>1203</v>
      </c>
      <c r="H343" s="40"/>
      <c r="I343" s="40"/>
      <c r="J343" s="40"/>
      <c r="K343" s="40"/>
      <c r="L343" s="171">
        <f>IFERROR(VLOOKUP(A343,IC_PR_BS,7,0),"")</f>
        <v>0</v>
      </c>
      <c r="M343" s="171">
        <f>IFERROR(VLOOKUP(A343,IC_PR_BS,8,0),"")</f>
        <v>0</v>
      </c>
      <c r="N343" s="171">
        <f>IFERROR(VLOOKUP(A343,IC_PR_BS,9,0),"")</f>
        <v>0</v>
      </c>
      <c r="O343" s="170">
        <f t="shared" si="69"/>
        <v>0</v>
      </c>
      <c r="P343" s="113"/>
      <c r="Q343" s="113"/>
      <c r="R343" s="113"/>
      <c r="S343" s="388"/>
      <c r="T343" s="388"/>
      <c r="U343" s="388"/>
      <c r="W343" s="388"/>
      <c r="X343" s="388"/>
      <c r="Y343" s="388"/>
    </row>
    <row r="344" spans="1:25" x14ac:dyDescent="0.3">
      <c r="A344" s="33" t="s">
        <v>62</v>
      </c>
      <c r="B344" s="57"/>
      <c r="C344" t="s">
        <v>234</v>
      </c>
      <c r="D344" s="38"/>
      <c r="E344" s="40"/>
      <c r="F344" s="40"/>
      <c r="G344" s="40" t="s">
        <v>1204</v>
      </c>
      <c r="H344" s="40"/>
      <c r="I344" s="40"/>
      <c r="J344" s="40"/>
      <c r="K344" s="40"/>
      <c r="L344" s="171">
        <f>IFERROR(VLOOKUP(A344,IC_PR_BS,7,0),"")</f>
        <v>0</v>
      </c>
      <c r="M344" s="171">
        <f>IFERROR(VLOOKUP(A344,IC_PR_BS,8,0),"")</f>
        <v>0</v>
      </c>
      <c r="N344" s="171">
        <f>IFERROR(VLOOKUP(A344,IC_PR_BS,9,0),"")</f>
        <v>0</v>
      </c>
      <c r="O344" s="170">
        <f t="shared" si="69"/>
        <v>0</v>
      </c>
      <c r="P344" s="113"/>
      <c r="Q344" s="113"/>
      <c r="R344" s="113"/>
      <c r="S344" s="388"/>
      <c r="T344" s="388"/>
      <c r="U344" s="388"/>
      <c r="W344" s="388"/>
      <c r="X344" s="388"/>
      <c r="Y344" s="388"/>
    </row>
    <row r="345" spans="1:25" x14ac:dyDescent="0.3">
      <c r="A345" s="3" t="s">
        <v>217</v>
      </c>
      <c r="B345"/>
      <c r="C345" t="s">
        <v>334</v>
      </c>
      <c r="D345" s="38"/>
      <c r="E345" s="40"/>
      <c r="F345" s="40"/>
      <c r="G345" s="40" t="s">
        <v>1205</v>
      </c>
      <c r="H345" s="40"/>
      <c r="I345" s="40"/>
      <c r="J345" s="40"/>
      <c r="K345" s="40"/>
      <c r="L345" s="171">
        <f>IFERROR(VLOOKUP(A345,IC_PR_BS,7,0),"")</f>
        <v>0</v>
      </c>
      <c r="M345" s="171">
        <f>IFERROR(VLOOKUP(A345,IC_PR_BS,8,0),"")</f>
        <v>0</v>
      </c>
      <c r="N345" s="171">
        <f>IFERROR(VLOOKUP(A345,IC_PR_BS,9,0),"")</f>
        <v>0</v>
      </c>
      <c r="O345" s="170">
        <f t="shared" si="69"/>
        <v>0</v>
      </c>
      <c r="P345" s="113"/>
      <c r="Q345" s="113"/>
      <c r="R345" s="113"/>
      <c r="S345" s="388"/>
      <c r="T345" s="388"/>
      <c r="U345" s="388"/>
      <c r="W345" s="388"/>
      <c r="X345" s="388"/>
      <c r="Y345" s="388"/>
    </row>
    <row r="346" spans="1:25" x14ac:dyDescent="0.3">
      <c r="A346"/>
      <c r="B346"/>
      <c r="C346" t="s">
        <v>296</v>
      </c>
      <c r="D346" s="38"/>
      <c r="E346" s="39">
        <v>4</v>
      </c>
      <c r="F346" s="39" t="s">
        <v>298</v>
      </c>
      <c r="G346" s="40"/>
      <c r="H346" s="40"/>
      <c r="I346" s="40"/>
      <c r="J346" s="40"/>
      <c r="K346" s="40"/>
      <c r="L346" s="173"/>
      <c r="M346" s="173"/>
      <c r="N346" s="173"/>
      <c r="O346" s="174">
        <f t="shared" si="69"/>
        <v>0</v>
      </c>
      <c r="P346" s="113"/>
      <c r="Q346" s="113"/>
      <c r="R346" s="113"/>
      <c r="S346" s="388"/>
      <c r="T346" s="388"/>
      <c r="U346" s="388"/>
      <c r="W346" s="388"/>
      <c r="X346" s="388"/>
      <c r="Y346" s="388"/>
    </row>
    <row r="347" spans="1:25" x14ac:dyDescent="0.3">
      <c r="A347"/>
      <c r="B347"/>
      <c r="C347" t="s">
        <v>293</v>
      </c>
      <c r="D347" s="38" t="s">
        <v>14</v>
      </c>
      <c r="E347" s="39" t="s">
        <v>294</v>
      </c>
      <c r="F347" s="40"/>
      <c r="G347" s="40"/>
      <c r="H347" s="40"/>
      <c r="I347" s="40"/>
      <c r="J347" s="40"/>
      <c r="K347" s="40"/>
      <c r="L347" s="169">
        <f>L348</f>
        <v>0</v>
      </c>
      <c r="M347" s="169">
        <f>M348</f>
        <v>0</v>
      </c>
      <c r="N347" s="169">
        <f>N348</f>
        <v>0</v>
      </c>
      <c r="O347" s="170">
        <f t="shared" si="69"/>
        <v>0</v>
      </c>
      <c r="P347" s="113"/>
      <c r="Q347" s="113"/>
      <c r="R347" s="113"/>
      <c r="S347" s="388"/>
      <c r="T347" s="388"/>
      <c r="U347" s="388"/>
      <c r="W347" s="388"/>
      <c r="X347" s="388"/>
      <c r="Y347" s="388"/>
    </row>
    <row r="348" spans="1:25" ht="15" thickBot="1" x14ac:dyDescent="0.35">
      <c r="A348" s="26" t="s">
        <v>386</v>
      </c>
      <c r="B348"/>
      <c r="C348" t="s">
        <v>295</v>
      </c>
      <c r="D348" s="82"/>
      <c r="E348" s="83"/>
      <c r="F348" s="83" t="s">
        <v>969</v>
      </c>
      <c r="G348" s="83"/>
      <c r="H348" s="83"/>
      <c r="I348" s="83"/>
      <c r="J348" s="83"/>
      <c r="K348" s="83"/>
      <c r="L348" s="179">
        <f>IFERROR(VLOOKUP(A348,IC_PR_BS,7,0),"")</f>
        <v>0</v>
      </c>
      <c r="M348" s="179">
        <f>IFERROR(VLOOKUP(A348,IC_PR_BS,8,0),"")</f>
        <v>0</v>
      </c>
      <c r="N348" s="179">
        <f>IFERROR(VLOOKUP(A348,IC_PR_BS,9,0),"")</f>
        <v>0</v>
      </c>
      <c r="O348" s="180">
        <f t="shared" si="69"/>
        <v>0</v>
      </c>
      <c r="P348" s="113"/>
      <c r="Q348" s="113"/>
      <c r="R348" s="113"/>
      <c r="S348" s="388"/>
      <c r="T348" s="388"/>
      <c r="U348" s="388"/>
      <c r="W348" s="388"/>
      <c r="X348" s="388"/>
      <c r="Y348" s="388"/>
    </row>
    <row r="349" spans="1:25" ht="15" thickBot="1" x14ac:dyDescent="0.35">
      <c r="A349"/>
      <c r="B349"/>
      <c r="C349" t="s">
        <v>281</v>
      </c>
      <c r="D349" s="197" t="s">
        <v>301</v>
      </c>
      <c r="E349" s="198"/>
      <c r="F349" s="198"/>
      <c r="G349" s="198"/>
      <c r="H349" s="198"/>
      <c r="I349" s="198"/>
      <c r="J349" s="198"/>
      <c r="K349" s="198"/>
      <c r="L349" s="182">
        <f>L352</f>
        <v>0</v>
      </c>
      <c r="M349" s="182">
        <f>M352</f>
        <v>0</v>
      </c>
      <c r="N349" s="182">
        <f>N352</f>
        <v>0</v>
      </c>
      <c r="O349" s="183">
        <f t="shared" si="69"/>
        <v>0</v>
      </c>
      <c r="P349" s="113"/>
      <c r="Q349" s="113"/>
      <c r="R349" s="113"/>
      <c r="S349" s="388"/>
      <c r="T349" s="388"/>
      <c r="U349" s="388"/>
      <c r="W349" s="388"/>
      <c r="X349" s="388"/>
      <c r="Y349" s="388"/>
    </row>
    <row r="350" spans="1:25" x14ac:dyDescent="0.3">
      <c r="A350"/>
      <c r="B350"/>
      <c r="C350" t="s">
        <v>1049</v>
      </c>
      <c r="D350" s="199"/>
      <c r="E350" s="200"/>
      <c r="F350" s="200"/>
      <c r="G350" s="201" t="s">
        <v>1194</v>
      </c>
      <c r="H350" s="200"/>
      <c r="I350" s="200"/>
      <c r="J350" s="200"/>
      <c r="K350" s="200"/>
      <c r="L350" s="186" t="str">
        <f t="shared" ref="L350:N351" si="70">L360</f>
        <v/>
      </c>
      <c r="M350" s="186" t="str">
        <f t="shared" si="70"/>
        <v/>
      </c>
      <c r="N350" s="186" t="str">
        <f t="shared" si="70"/>
        <v/>
      </c>
      <c r="O350" s="204">
        <f t="shared" si="69"/>
        <v>0</v>
      </c>
      <c r="P350" s="113"/>
      <c r="Q350" s="113"/>
      <c r="R350" s="113"/>
      <c r="S350" s="388"/>
      <c r="T350" s="388"/>
      <c r="U350" s="388"/>
      <c r="W350" s="388"/>
      <c r="X350" s="388"/>
      <c r="Y350" s="388"/>
    </row>
    <row r="351" spans="1:25" x14ac:dyDescent="0.3">
      <c r="A351"/>
      <c r="B351"/>
      <c r="C351" t="s">
        <v>1050</v>
      </c>
      <c r="D351" s="41"/>
      <c r="E351" s="43"/>
      <c r="F351" s="43"/>
      <c r="G351" s="44"/>
      <c r="H351" s="44" t="s">
        <v>1202</v>
      </c>
      <c r="I351" s="43"/>
      <c r="J351" s="43"/>
      <c r="K351" s="43"/>
      <c r="L351" s="169" t="str">
        <f t="shared" si="70"/>
        <v/>
      </c>
      <c r="M351" s="169" t="str">
        <f t="shared" si="70"/>
        <v/>
      </c>
      <c r="N351" s="169" t="str">
        <f t="shared" si="70"/>
        <v/>
      </c>
      <c r="O351" s="172">
        <f t="shared" si="69"/>
        <v>0</v>
      </c>
      <c r="P351" s="113"/>
      <c r="Q351" s="113"/>
      <c r="R351" s="113"/>
      <c r="S351" s="388"/>
      <c r="T351" s="388"/>
      <c r="U351" s="388"/>
      <c r="W351" s="388"/>
      <c r="X351" s="388"/>
      <c r="Y351" s="388"/>
    </row>
    <row r="352" spans="1:25" x14ac:dyDescent="0.3">
      <c r="A352"/>
      <c r="B352"/>
      <c r="C352" s="5" t="s">
        <v>187</v>
      </c>
      <c r="D352" s="38">
        <v>1</v>
      </c>
      <c r="E352" s="39" t="s">
        <v>302</v>
      </c>
      <c r="F352" s="40"/>
      <c r="G352" s="40"/>
      <c r="H352" s="40"/>
      <c r="I352" s="40"/>
      <c r="J352" s="40"/>
      <c r="K352" s="40"/>
      <c r="L352" s="169">
        <f>SUM(L353:L360)</f>
        <v>0</v>
      </c>
      <c r="M352" s="169">
        <f>SUM(M353:M360)</f>
        <v>0</v>
      </c>
      <c r="N352" s="169">
        <f>SUM(N353:N360)</f>
        <v>0</v>
      </c>
      <c r="O352" s="170">
        <f t="shared" si="69"/>
        <v>0</v>
      </c>
      <c r="P352" s="113"/>
      <c r="Q352" s="113"/>
      <c r="R352" s="113"/>
      <c r="S352" s="388"/>
      <c r="T352" s="388"/>
      <c r="U352" s="388"/>
      <c r="W352" s="388"/>
      <c r="X352" s="388"/>
      <c r="Y352" s="388"/>
    </row>
    <row r="353" spans="1:25" x14ac:dyDescent="0.3">
      <c r="A353"/>
      <c r="B353" s="5"/>
      <c r="C353" s="5" t="s">
        <v>303</v>
      </c>
      <c r="D353" s="38"/>
      <c r="E353" s="51"/>
      <c r="F353" s="40" t="s">
        <v>22</v>
      </c>
      <c r="G353" s="40"/>
      <c r="H353" s="40"/>
      <c r="I353" s="40"/>
      <c r="J353" s="40"/>
      <c r="K353" s="40"/>
      <c r="L353" s="171" t="str">
        <f t="shared" ref="L353:L361" si="71">IFERROR(VLOOKUP(A353,IC_PR_BS,7,0),"")</f>
        <v/>
      </c>
      <c r="M353" s="171" t="str">
        <f t="shared" ref="M353:M361" si="72">IFERROR(VLOOKUP(A353,IC_PR_BS,8,0),"")</f>
        <v/>
      </c>
      <c r="N353" s="171" t="str">
        <f t="shared" ref="N353:N361" si="73">IFERROR(VLOOKUP(A353,IC_PR_BS,9,0),"")</f>
        <v/>
      </c>
      <c r="O353" s="170">
        <f t="shared" si="69"/>
        <v>0</v>
      </c>
      <c r="P353" s="113"/>
      <c r="Q353" s="113"/>
      <c r="R353" s="113"/>
      <c r="S353" s="388"/>
      <c r="T353" s="388"/>
      <c r="U353" s="388"/>
      <c r="W353" s="388"/>
      <c r="X353" s="388"/>
      <c r="Y353" s="388"/>
    </row>
    <row r="354" spans="1:25" x14ac:dyDescent="0.3">
      <c r="A354"/>
      <c r="B354" s="5"/>
      <c r="C354" s="5" t="s">
        <v>304</v>
      </c>
      <c r="D354" s="38"/>
      <c r="E354" s="51"/>
      <c r="F354" s="40" t="s">
        <v>30</v>
      </c>
      <c r="G354" s="40"/>
      <c r="H354" s="40"/>
      <c r="I354" s="40"/>
      <c r="J354" s="40"/>
      <c r="K354" s="40"/>
      <c r="L354" s="171" t="str">
        <f t="shared" si="71"/>
        <v/>
      </c>
      <c r="M354" s="171" t="str">
        <f t="shared" si="72"/>
        <v/>
      </c>
      <c r="N354" s="171" t="str">
        <f t="shared" si="73"/>
        <v/>
      </c>
      <c r="O354" s="170">
        <f t="shared" si="69"/>
        <v>0</v>
      </c>
      <c r="P354" s="113"/>
      <c r="Q354" s="113"/>
      <c r="R354" s="113"/>
      <c r="S354" s="388"/>
      <c r="T354" s="388"/>
      <c r="U354" s="388"/>
      <c r="W354" s="388"/>
      <c r="X354" s="388"/>
      <c r="Y354" s="388"/>
    </row>
    <row r="355" spans="1:25" x14ac:dyDescent="0.3">
      <c r="A355"/>
      <c r="B355" s="5"/>
      <c r="C355" s="5" t="s">
        <v>305</v>
      </c>
      <c r="D355" s="38"/>
      <c r="E355" s="51"/>
      <c r="F355" s="40" t="s">
        <v>299</v>
      </c>
      <c r="G355" s="40"/>
      <c r="H355" s="40"/>
      <c r="I355" s="40"/>
      <c r="J355" s="40"/>
      <c r="K355" s="40"/>
      <c r="L355" s="171" t="str">
        <f t="shared" si="71"/>
        <v/>
      </c>
      <c r="M355" s="171" t="str">
        <f t="shared" si="72"/>
        <v/>
      </c>
      <c r="N355" s="171" t="str">
        <f t="shared" si="73"/>
        <v/>
      </c>
      <c r="O355" s="170">
        <f t="shared" si="69"/>
        <v>0</v>
      </c>
      <c r="P355" s="113"/>
      <c r="Q355" s="113"/>
      <c r="R355" s="113"/>
      <c r="S355" s="388"/>
      <c r="T355" s="388"/>
      <c r="U355" s="388"/>
      <c r="W355" s="388"/>
      <c r="X355" s="388"/>
      <c r="Y355" s="388"/>
    </row>
    <row r="356" spans="1:25" x14ac:dyDescent="0.3">
      <c r="A356"/>
      <c r="B356" s="5"/>
      <c r="C356" s="5" t="s">
        <v>306</v>
      </c>
      <c r="D356" s="38"/>
      <c r="E356" s="51"/>
      <c r="F356" s="40" t="s">
        <v>68</v>
      </c>
      <c r="G356" s="40"/>
      <c r="H356" s="40"/>
      <c r="I356" s="40"/>
      <c r="J356" s="40"/>
      <c r="K356" s="40"/>
      <c r="L356" s="171" t="str">
        <f t="shared" si="71"/>
        <v/>
      </c>
      <c r="M356" s="171" t="str">
        <f t="shared" si="72"/>
        <v/>
      </c>
      <c r="N356" s="171" t="str">
        <f t="shared" si="73"/>
        <v/>
      </c>
      <c r="O356" s="170">
        <f t="shared" si="69"/>
        <v>0</v>
      </c>
      <c r="P356" s="113"/>
      <c r="Q356" s="113"/>
      <c r="R356" s="113"/>
      <c r="S356" s="388"/>
      <c r="T356" s="388"/>
      <c r="U356" s="388"/>
      <c r="W356" s="388"/>
      <c r="X356" s="388"/>
      <c r="Y356" s="388"/>
    </row>
    <row r="357" spans="1:25" x14ac:dyDescent="0.3">
      <c r="A357"/>
      <c r="B357" s="5"/>
      <c r="C357" s="5" t="s">
        <v>307</v>
      </c>
      <c r="D357" s="38"/>
      <c r="E357" s="51"/>
      <c r="F357" s="40" t="s">
        <v>69</v>
      </c>
      <c r="G357" s="40"/>
      <c r="H357" s="40"/>
      <c r="I357" s="40"/>
      <c r="J357" s="40"/>
      <c r="K357" s="40"/>
      <c r="L357" s="171" t="str">
        <f t="shared" si="71"/>
        <v/>
      </c>
      <c r="M357" s="171" t="str">
        <f t="shared" si="72"/>
        <v/>
      </c>
      <c r="N357" s="171" t="str">
        <f t="shared" si="73"/>
        <v/>
      </c>
      <c r="O357" s="170">
        <f t="shared" si="69"/>
        <v>0</v>
      </c>
      <c r="P357" s="113"/>
      <c r="Q357" s="113"/>
      <c r="R357" s="113"/>
      <c r="S357" s="388"/>
      <c r="T357" s="388"/>
      <c r="U357" s="388"/>
      <c r="W357" s="388"/>
      <c r="X357" s="388"/>
      <c r="Y357" s="388"/>
    </row>
    <row r="358" spans="1:25" x14ac:dyDescent="0.3">
      <c r="A358"/>
      <c r="B358" s="5"/>
      <c r="C358" s="5" t="s">
        <v>308</v>
      </c>
      <c r="D358" s="38"/>
      <c r="E358" s="51"/>
      <c r="F358" s="40" t="s">
        <v>70</v>
      </c>
      <c r="G358" s="40"/>
      <c r="H358" s="40"/>
      <c r="I358" s="40"/>
      <c r="J358" s="40"/>
      <c r="K358" s="40"/>
      <c r="L358" s="171" t="str">
        <f t="shared" si="71"/>
        <v/>
      </c>
      <c r="M358" s="171" t="str">
        <f t="shared" si="72"/>
        <v/>
      </c>
      <c r="N358" s="171" t="str">
        <f t="shared" si="73"/>
        <v/>
      </c>
      <c r="O358" s="170">
        <f t="shared" si="69"/>
        <v>0</v>
      </c>
      <c r="P358" s="113"/>
      <c r="Q358" s="113"/>
      <c r="R358" s="113"/>
      <c r="S358" s="388"/>
      <c r="T358" s="388"/>
      <c r="U358" s="388"/>
      <c r="W358" s="388"/>
      <c r="X358" s="388"/>
      <c r="Y358" s="388"/>
    </row>
    <row r="359" spans="1:25" x14ac:dyDescent="0.3">
      <c r="A359"/>
      <c r="B359" s="5"/>
      <c r="C359" s="5" t="s">
        <v>309</v>
      </c>
      <c r="D359" s="38"/>
      <c r="E359" s="51"/>
      <c r="F359" s="40" t="s">
        <v>71</v>
      </c>
      <c r="G359" s="40"/>
      <c r="H359" s="40"/>
      <c r="I359" s="40"/>
      <c r="J359" s="40"/>
      <c r="K359" s="40"/>
      <c r="L359" s="171" t="str">
        <f t="shared" si="71"/>
        <v/>
      </c>
      <c r="M359" s="171" t="str">
        <f t="shared" si="72"/>
        <v/>
      </c>
      <c r="N359" s="171" t="str">
        <f t="shared" si="73"/>
        <v/>
      </c>
      <c r="O359" s="170">
        <f t="shared" si="69"/>
        <v>0</v>
      </c>
      <c r="P359" s="113"/>
      <c r="Q359" s="113"/>
      <c r="R359" s="113"/>
      <c r="S359" s="388"/>
      <c r="T359" s="388"/>
      <c r="U359" s="388"/>
      <c r="W359" s="388"/>
      <c r="X359" s="388"/>
      <c r="Y359" s="388"/>
    </row>
    <row r="360" spans="1:25" x14ac:dyDescent="0.3">
      <c r="A360"/>
      <c r="B360" s="5"/>
      <c r="C360" s="5" t="s">
        <v>310</v>
      </c>
      <c r="D360" s="38"/>
      <c r="E360" s="51"/>
      <c r="F360" s="40" t="s">
        <v>25</v>
      </c>
      <c r="G360" s="40"/>
      <c r="H360" s="40"/>
      <c r="I360" s="40"/>
      <c r="J360" s="40"/>
      <c r="K360" s="40"/>
      <c r="L360" s="171" t="str">
        <f t="shared" si="71"/>
        <v/>
      </c>
      <c r="M360" s="171" t="str">
        <f t="shared" si="72"/>
        <v/>
      </c>
      <c r="N360" s="171" t="str">
        <f t="shared" si="73"/>
        <v/>
      </c>
      <c r="O360" s="170">
        <f t="shared" si="69"/>
        <v>0</v>
      </c>
      <c r="P360" s="113"/>
      <c r="Q360" s="113"/>
      <c r="R360" s="113"/>
      <c r="S360" s="388"/>
      <c r="T360" s="388"/>
      <c r="U360" s="388"/>
      <c r="W360" s="388"/>
      <c r="X360" s="388"/>
      <c r="Y360" s="388"/>
    </row>
    <row r="361" spans="1:25" ht="15" thickBot="1" x14ac:dyDescent="0.35">
      <c r="A361"/>
      <c r="B361" s="7"/>
      <c r="C361" s="5"/>
      <c r="D361" s="82"/>
      <c r="E361" s="210"/>
      <c r="F361" s="83"/>
      <c r="G361" s="83"/>
      <c r="H361" s="83"/>
      <c r="I361" s="83"/>
      <c r="J361" s="83"/>
      <c r="K361" s="194" t="s">
        <v>1152</v>
      </c>
      <c r="L361" s="179" t="str">
        <f t="shared" si="71"/>
        <v/>
      </c>
      <c r="M361" s="179" t="str">
        <f t="shared" si="72"/>
        <v/>
      </c>
      <c r="N361" s="179" t="str">
        <f t="shared" si="73"/>
        <v/>
      </c>
      <c r="O361" s="180">
        <f t="shared" si="69"/>
        <v>0</v>
      </c>
      <c r="P361" s="113"/>
      <c r="Q361" s="113"/>
      <c r="R361" s="113"/>
      <c r="S361" s="388"/>
      <c r="T361" s="388"/>
      <c r="U361" s="388"/>
      <c r="W361" s="388"/>
      <c r="X361" s="388"/>
      <c r="Y361" s="388"/>
    </row>
    <row r="362" spans="1:25" ht="15" thickBot="1" x14ac:dyDescent="0.35">
      <c r="A362"/>
      <c r="B362"/>
      <c r="C362" t="s">
        <v>285</v>
      </c>
      <c r="D362" s="197" t="s">
        <v>311</v>
      </c>
      <c r="E362" s="198"/>
      <c r="F362" s="198"/>
      <c r="G362" s="198"/>
      <c r="H362" s="198"/>
      <c r="I362" s="198"/>
      <c r="J362" s="198"/>
      <c r="K362" s="198"/>
      <c r="L362" s="182">
        <f>SUM(L364,L452)</f>
        <v>0</v>
      </c>
      <c r="M362" s="182">
        <f>SUM(M364,M452)</f>
        <v>0</v>
      </c>
      <c r="N362" s="182">
        <f>SUM(N364,N452)</f>
        <v>0</v>
      </c>
      <c r="O362" s="183">
        <f t="shared" si="69"/>
        <v>0</v>
      </c>
      <c r="P362" s="113"/>
      <c r="Q362" s="113"/>
      <c r="R362" s="113"/>
      <c r="S362" s="388"/>
      <c r="T362" s="388"/>
      <c r="U362" s="388"/>
      <c r="W362" s="388"/>
      <c r="X362" s="388"/>
      <c r="Y362" s="388"/>
    </row>
    <row r="363" spans="1:25" x14ac:dyDescent="0.3">
      <c r="A363"/>
      <c r="B363"/>
      <c r="C363" t="s">
        <v>1248</v>
      </c>
      <c r="D363" s="199"/>
      <c r="E363" s="200"/>
      <c r="F363" s="200"/>
      <c r="G363" s="201"/>
      <c r="H363" s="201" t="s">
        <v>1220</v>
      </c>
      <c r="I363" s="200"/>
      <c r="J363" s="200"/>
      <c r="K363" s="200"/>
      <c r="L363" s="186">
        <f>SUM(L375,L386,L392,L393,L405,L417,L422,L450)</f>
        <v>0</v>
      </c>
      <c r="M363" s="186">
        <f>SUM(M375,M386,M392,M393,M405,M417,M422,M450)</f>
        <v>0</v>
      </c>
      <c r="N363" s="186">
        <f>SUM(N375,N386,N392,N393,N405,N417,N422,N450)</f>
        <v>0</v>
      </c>
      <c r="O363" s="204">
        <f t="shared" si="69"/>
        <v>0</v>
      </c>
      <c r="P363" s="113"/>
      <c r="Q363" s="113"/>
      <c r="R363" s="113"/>
      <c r="S363" s="388"/>
      <c r="T363" s="388"/>
      <c r="U363" s="388"/>
      <c r="W363" s="388"/>
      <c r="X363" s="388"/>
      <c r="Y363" s="388"/>
    </row>
    <row r="364" spans="1:25" x14ac:dyDescent="0.3">
      <c r="A364"/>
      <c r="B364"/>
      <c r="C364" s="5" t="s">
        <v>219</v>
      </c>
      <c r="D364" s="38" t="s">
        <v>8</v>
      </c>
      <c r="E364" s="39" t="s">
        <v>312</v>
      </c>
      <c r="F364" s="39"/>
      <c r="G364" s="39"/>
      <c r="H364" s="40"/>
      <c r="I364" s="40"/>
      <c r="J364" s="40"/>
      <c r="K364" s="40"/>
      <c r="L364" s="169">
        <f>SUM(L365,L394)</f>
        <v>0</v>
      </c>
      <c r="M364" s="169">
        <f>SUM(M365,M394)</f>
        <v>0</v>
      </c>
      <c r="N364" s="169">
        <f>SUM(N365,N394)</f>
        <v>0</v>
      </c>
      <c r="O364" s="172">
        <f t="shared" si="69"/>
        <v>0</v>
      </c>
      <c r="P364" s="113"/>
      <c r="Q364" s="113"/>
      <c r="R364" s="113"/>
      <c r="S364" s="388"/>
      <c r="T364" s="388"/>
      <c r="U364" s="388"/>
      <c r="W364" s="388"/>
      <c r="X364" s="388"/>
      <c r="Y364" s="388"/>
    </row>
    <row r="365" spans="1:25" x14ac:dyDescent="0.3">
      <c r="A365"/>
      <c r="B365"/>
      <c r="C365" s="5" t="s">
        <v>88</v>
      </c>
      <c r="D365" s="38"/>
      <c r="E365" s="39">
        <v>1</v>
      </c>
      <c r="F365" s="39" t="s">
        <v>313</v>
      </c>
      <c r="G365" s="39"/>
      <c r="H365" s="40"/>
      <c r="I365" s="40"/>
      <c r="J365" s="40"/>
      <c r="K365" s="40"/>
      <c r="L365" s="169">
        <f>SUM(L366,L388,L377)</f>
        <v>0</v>
      </c>
      <c r="M365" s="169">
        <f>SUM(M366,M388,M377)</f>
        <v>0</v>
      </c>
      <c r="N365" s="169">
        <f>SUM(N366,N388,N377)</f>
        <v>0</v>
      </c>
      <c r="O365" s="172">
        <f t="shared" si="69"/>
        <v>0</v>
      </c>
      <c r="P365" s="113"/>
      <c r="Q365" s="113"/>
      <c r="R365" s="113"/>
      <c r="S365" s="388"/>
      <c r="T365" s="388"/>
      <c r="U365" s="388"/>
      <c r="W365" s="388"/>
      <c r="X365" s="388"/>
      <c r="Y365" s="388"/>
    </row>
    <row r="366" spans="1:25" x14ac:dyDescent="0.3">
      <c r="A366"/>
      <c r="B366"/>
      <c r="C366" s="5" t="s">
        <v>314</v>
      </c>
      <c r="D366" s="38"/>
      <c r="E366" s="40"/>
      <c r="F366" s="39" t="s">
        <v>1196</v>
      </c>
      <c r="G366" s="39" t="s">
        <v>316</v>
      </c>
      <c r="H366" s="39"/>
      <c r="I366" s="40"/>
      <c r="J366" s="40"/>
      <c r="K366" s="40"/>
      <c r="L366" s="169">
        <f>SUM(L367:L376)</f>
        <v>0</v>
      </c>
      <c r="M366" s="169">
        <f>SUM(M367:M376)</f>
        <v>0</v>
      </c>
      <c r="N366" s="169">
        <f>SUM(N367:N376)</f>
        <v>0</v>
      </c>
      <c r="O366" s="172">
        <f t="shared" si="69"/>
        <v>0</v>
      </c>
      <c r="P366" s="113"/>
      <c r="Q366" s="113"/>
      <c r="R366" s="113"/>
      <c r="S366" s="388"/>
      <c r="T366" s="388"/>
      <c r="U366" s="388"/>
      <c r="W366" s="388"/>
      <c r="X366" s="388"/>
      <c r="Y366" s="388"/>
    </row>
    <row r="367" spans="1:25" x14ac:dyDescent="0.3">
      <c r="A367"/>
      <c r="B367" s="5"/>
      <c r="C367" s="5" t="s">
        <v>318</v>
      </c>
      <c r="D367" s="38"/>
      <c r="E367" s="40"/>
      <c r="F367" s="40"/>
      <c r="G367" s="40"/>
      <c r="H367" s="40" t="s">
        <v>22</v>
      </c>
      <c r="I367" s="40"/>
      <c r="J367" s="40"/>
      <c r="K367" s="40"/>
      <c r="L367" s="171" t="str">
        <f t="shared" ref="L367:L376" si="74">IFERROR(VLOOKUP(A367,IC_PR_BS,7,0),"")</f>
        <v/>
      </c>
      <c r="M367" s="171" t="str">
        <f t="shared" ref="M367:M376" si="75">IFERROR(VLOOKUP(A367,IC_PR_BS,8,0),"")</f>
        <v/>
      </c>
      <c r="N367" s="171" t="str">
        <f t="shared" ref="N367:N376" si="76">IFERROR(VLOOKUP(A367,IC_PR_BS,9,0),"")</f>
        <v/>
      </c>
      <c r="O367" s="170">
        <f t="shared" si="69"/>
        <v>0</v>
      </c>
      <c r="P367" s="113"/>
      <c r="Q367" s="113"/>
      <c r="R367" s="113"/>
      <c r="S367" s="388"/>
      <c r="T367" s="388"/>
      <c r="U367" s="388"/>
      <c r="W367" s="388"/>
      <c r="X367" s="388"/>
      <c r="Y367" s="388"/>
    </row>
    <row r="368" spans="1:25" x14ac:dyDescent="0.3">
      <c r="A368"/>
      <c r="B368" s="5"/>
      <c r="C368" s="5" t="s">
        <v>320</v>
      </c>
      <c r="D368" s="38"/>
      <c r="E368" s="40"/>
      <c r="F368" s="40"/>
      <c r="G368" s="40"/>
      <c r="H368" s="40" t="s">
        <v>30</v>
      </c>
      <c r="I368" s="40"/>
      <c r="J368" s="40"/>
      <c r="K368" s="40"/>
      <c r="L368" s="171" t="str">
        <f t="shared" si="74"/>
        <v/>
      </c>
      <c r="M368" s="171" t="str">
        <f t="shared" si="75"/>
        <v/>
      </c>
      <c r="N368" s="171" t="str">
        <f t="shared" si="76"/>
        <v/>
      </c>
      <c r="O368" s="170">
        <f t="shared" si="69"/>
        <v>0</v>
      </c>
      <c r="P368" s="113"/>
      <c r="Q368" s="113"/>
      <c r="R368" s="113"/>
      <c r="S368" s="388"/>
      <c r="T368" s="388"/>
      <c r="U368" s="388"/>
      <c r="W368" s="388"/>
      <c r="X368" s="388"/>
      <c r="Y368" s="388"/>
    </row>
    <row r="369" spans="1:25" x14ac:dyDescent="0.3">
      <c r="A369"/>
      <c r="B369" s="5"/>
      <c r="C369" s="5" t="s">
        <v>321</v>
      </c>
      <c r="D369" s="38"/>
      <c r="E369" s="40"/>
      <c r="F369" s="40"/>
      <c r="G369" s="40"/>
      <c r="H369" s="40" t="s">
        <v>66</v>
      </c>
      <c r="I369" s="40"/>
      <c r="J369" s="40"/>
      <c r="K369" s="40"/>
      <c r="L369" s="171" t="str">
        <f t="shared" si="74"/>
        <v/>
      </c>
      <c r="M369" s="171" t="str">
        <f t="shared" si="75"/>
        <v/>
      </c>
      <c r="N369" s="171" t="str">
        <f t="shared" si="76"/>
        <v/>
      </c>
      <c r="O369" s="170">
        <f t="shared" si="69"/>
        <v>0</v>
      </c>
      <c r="P369" s="113"/>
      <c r="Q369" s="113"/>
      <c r="R369" s="113"/>
      <c r="S369" s="388"/>
      <c r="T369" s="388"/>
      <c r="U369" s="388"/>
      <c r="W369" s="388"/>
      <c r="X369" s="388"/>
      <c r="Y369" s="388"/>
    </row>
    <row r="370" spans="1:25" x14ac:dyDescent="0.3">
      <c r="A370"/>
      <c r="B370" s="5"/>
      <c r="C370" s="5" t="s">
        <v>322</v>
      </c>
      <c r="D370" s="38"/>
      <c r="E370" s="40"/>
      <c r="F370" s="40"/>
      <c r="G370" s="40"/>
      <c r="H370" s="40" t="s">
        <v>299</v>
      </c>
      <c r="I370" s="40"/>
      <c r="J370" s="40"/>
      <c r="K370" s="40"/>
      <c r="L370" s="171" t="str">
        <f t="shared" si="74"/>
        <v/>
      </c>
      <c r="M370" s="171" t="str">
        <f t="shared" si="75"/>
        <v/>
      </c>
      <c r="N370" s="171" t="str">
        <f t="shared" si="76"/>
        <v/>
      </c>
      <c r="O370" s="170">
        <f t="shared" si="69"/>
        <v>0</v>
      </c>
      <c r="P370" s="113"/>
      <c r="Q370" s="113"/>
      <c r="R370" s="113"/>
      <c r="S370" s="388"/>
      <c r="T370" s="388"/>
      <c r="U370" s="388"/>
      <c r="W370" s="388"/>
      <c r="X370" s="388"/>
      <c r="Y370" s="388"/>
    </row>
    <row r="371" spans="1:25" x14ac:dyDescent="0.3">
      <c r="A371"/>
      <c r="B371" s="5"/>
      <c r="C371" s="5" t="s">
        <v>323</v>
      </c>
      <c r="D371" s="38"/>
      <c r="E371" s="40"/>
      <c r="F371" s="40"/>
      <c r="G371" s="40"/>
      <c r="H371" s="40" t="s">
        <v>68</v>
      </c>
      <c r="I371" s="40"/>
      <c r="J371" s="40"/>
      <c r="K371" s="40"/>
      <c r="L371" s="171" t="str">
        <f t="shared" si="74"/>
        <v/>
      </c>
      <c r="M371" s="171" t="str">
        <f t="shared" si="75"/>
        <v/>
      </c>
      <c r="N371" s="171" t="str">
        <f t="shared" si="76"/>
        <v/>
      </c>
      <c r="O371" s="170">
        <f t="shared" si="69"/>
        <v>0</v>
      </c>
      <c r="P371" s="113"/>
      <c r="Q371" s="113"/>
      <c r="R371" s="113"/>
      <c r="S371" s="388"/>
      <c r="T371" s="388"/>
      <c r="U371" s="388"/>
      <c r="W371" s="388"/>
      <c r="X371" s="388"/>
      <c r="Y371" s="388"/>
    </row>
    <row r="372" spans="1:25" x14ac:dyDescent="0.3">
      <c r="A372"/>
      <c r="B372" s="5"/>
      <c r="C372" s="5" t="s">
        <v>324</v>
      </c>
      <c r="D372" s="38"/>
      <c r="E372" s="40"/>
      <c r="F372" s="40"/>
      <c r="G372" s="40"/>
      <c r="H372" s="40" t="s">
        <v>69</v>
      </c>
      <c r="I372" s="40"/>
      <c r="J372" s="40"/>
      <c r="K372" s="40"/>
      <c r="L372" s="171" t="str">
        <f t="shared" si="74"/>
        <v/>
      </c>
      <c r="M372" s="171" t="str">
        <f t="shared" si="75"/>
        <v/>
      </c>
      <c r="N372" s="171" t="str">
        <f t="shared" si="76"/>
        <v/>
      </c>
      <c r="O372" s="170">
        <f t="shared" si="69"/>
        <v>0</v>
      </c>
      <c r="P372" s="113"/>
      <c r="Q372" s="113"/>
      <c r="R372" s="113"/>
      <c r="S372" s="388"/>
      <c r="T372" s="388"/>
      <c r="U372" s="388"/>
      <c r="W372" s="388"/>
      <c r="X372" s="388"/>
      <c r="Y372" s="388"/>
    </row>
    <row r="373" spans="1:25" x14ac:dyDescent="0.3">
      <c r="A373"/>
      <c r="B373" s="5"/>
      <c r="C373" s="5" t="s">
        <v>325</v>
      </c>
      <c r="D373" s="38"/>
      <c r="E373" s="40"/>
      <c r="F373" s="40"/>
      <c r="G373" s="40"/>
      <c r="H373" s="40" t="s">
        <v>70</v>
      </c>
      <c r="I373" s="40"/>
      <c r="J373" s="40"/>
      <c r="K373" s="40"/>
      <c r="L373" s="171" t="str">
        <f t="shared" si="74"/>
        <v/>
      </c>
      <c r="M373" s="171" t="str">
        <f t="shared" si="75"/>
        <v/>
      </c>
      <c r="N373" s="171" t="str">
        <f t="shared" si="76"/>
        <v/>
      </c>
      <c r="O373" s="170">
        <f t="shared" si="69"/>
        <v>0</v>
      </c>
      <c r="P373" s="113"/>
      <c r="Q373" s="113"/>
      <c r="R373" s="113"/>
      <c r="S373" s="388"/>
      <c r="T373" s="388"/>
      <c r="U373" s="388"/>
      <c r="W373" s="388"/>
      <c r="X373" s="388"/>
      <c r="Y373" s="388"/>
    </row>
    <row r="374" spans="1:25" x14ac:dyDescent="0.3">
      <c r="A374"/>
      <c r="B374"/>
      <c r="C374" s="5" t="s">
        <v>326</v>
      </c>
      <c r="D374" s="38"/>
      <c r="E374" s="40"/>
      <c r="F374" s="40"/>
      <c r="G374" s="40"/>
      <c r="H374" s="40" t="s">
        <v>193</v>
      </c>
      <c r="I374" s="40"/>
      <c r="J374" s="40"/>
      <c r="K374" s="40"/>
      <c r="L374" s="171" t="str">
        <f t="shared" si="74"/>
        <v/>
      </c>
      <c r="M374" s="171" t="str">
        <f t="shared" si="75"/>
        <v/>
      </c>
      <c r="N374" s="171" t="str">
        <f t="shared" si="76"/>
        <v/>
      </c>
      <c r="O374" s="170">
        <f t="shared" si="69"/>
        <v>0</v>
      </c>
      <c r="P374" s="113"/>
      <c r="Q374" s="113"/>
      <c r="R374" s="113"/>
      <c r="S374" s="388"/>
      <c r="T374" s="388"/>
      <c r="U374" s="388"/>
      <c r="W374" s="388"/>
      <c r="X374" s="388"/>
      <c r="Y374" s="388"/>
    </row>
    <row r="375" spans="1:25" x14ac:dyDescent="0.3">
      <c r="A375"/>
      <c r="B375" s="5"/>
      <c r="C375" s="5" t="s">
        <v>327</v>
      </c>
      <c r="D375" s="38"/>
      <c r="E375" s="40"/>
      <c r="F375" s="40"/>
      <c r="G375" s="40"/>
      <c r="H375" s="40" t="s">
        <v>300</v>
      </c>
      <c r="I375" s="40"/>
      <c r="J375" s="40"/>
      <c r="K375" s="40"/>
      <c r="L375" s="171" t="str">
        <f t="shared" si="74"/>
        <v/>
      </c>
      <c r="M375" s="171" t="str">
        <f t="shared" si="75"/>
        <v/>
      </c>
      <c r="N375" s="171" t="str">
        <f t="shared" si="76"/>
        <v/>
      </c>
      <c r="O375" s="170">
        <f t="shared" si="69"/>
        <v>0</v>
      </c>
      <c r="P375" s="113"/>
      <c r="Q375" s="113"/>
      <c r="R375" s="113"/>
      <c r="S375" s="388"/>
      <c r="T375" s="388"/>
      <c r="U375" s="388"/>
      <c r="W375" s="388"/>
      <c r="X375" s="388"/>
      <c r="Y375" s="388"/>
    </row>
    <row r="376" spans="1:25" x14ac:dyDescent="0.3">
      <c r="A376"/>
      <c r="B376" s="5"/>
      <c r="C376" s="5" t="s">
        <v>328</v>
      </c>
      <c r="D376" s="38"/>
      <c r="E376" s="40"/>
      <c r="F376" s="40"/>
      <c r="G376" s="40"/>
      <c r="H376" s="40" t="s">
        <v>25</v>
      </c>
      <c r="I376" s="40"/>
      <c r="J376" s="40"/>
      <c r="K376" s="40"/>
      <c r="L376" s="171" t="str">
        <f t="shared" si="74"/>
        <v/>
      </c>
      <c r="M376" s="171" t="str">
        <f t="shared" si="75"/>
        <v/>
      </c>
      <c r="N376" s="171" t="str">
        <f t="shared" si="76"/>
        <v/>
      </c>
      <c r="O376" s="170">
        <f t="shared" si="69"/>
        <v>0</v>
      </c>
      <c r="P376" s="113"/>
      <c r="Q376" s="113"/>
      <c r="R376" s="113"/>
      <c r="S376" s="388"/>
      <c r="T376" s="388"/>
      <c r="U376" s="388"/>
      <c r="W376" s="388"/>
      <c r="X376" s="388"/>
      <c r="Y376" s="388"/>
    </row>
    <row r="377" spans="1:25" x14ac:dyDescent="0.3">
      <c r="A377"/>
      <c r="B377"/>
      <c r="C377" s="5" t="s">
        <v>314</v>
      </c>
      <c r="D377" s="45"/>
      <c r="E377" s="46"/>
      <c r="F377" s="46"/>
      <c r="G377" s="47"/>
      <c r="H377" s="46"/>
      <c r="I377" s="47" t="s">
        <v>970</v>
      </c>
      <c r="J377" s="46"/>
      <c r="K377" s="46"/>
      <c r="L377" s="169">
        <f>SUM(L378:L387)</f>
        <v>0</v>
      </c>
      <c r="M377" s="169">
        <f>SUM(M378:M387)</f>
        <v>0</v>
      </c>
      <c r="N377" s="169">
        <f>SUM(N378:N387)</f>
        <v>0</v>
      </c>
      <c r="O377" s="170">
        <f t="shared" si="69"/>
        <v>0</v>
      </c>
      <c r="P377" s="113"/>
      <c r="Q377" s="113"/>
      <c r="R377" s="113"/>
      <c r="S377" s="388"/>
      <c r="T377" s="388"/>
      <c r="U377" s="388"/>
      <c r="W377" s="388"/>
      <c r="X377" s="388"/>
      <c r="Y377" s="388"/>
    </row>
    <row r="378" spans="1:25" x14ac:dyDescent="0.3">
      <c r="A378"/>
      <c r="B378" s="5"/>
      <c r="C378" s="5" t="s">
        <v>318</v>
      </c>
      <c r="D378" s="45"/>
      <c r="E378" s="46"/>
      <c r="F378" s="46"/>
      <c r="G378" s="46"/>
      <c r="H378" s="46"/>
      <c r="I378" s="46"/>
      <c r="J378" s="46" t="s">
        <v>22</v>
      </c>
      <c r="K378" s="46"/>
      <c r="L378" s="171" t="str">
        <f t="shared" ref="L378:L387" si="77">IFERROR(VLOOKUP(A378,IC_PR_BS,12,0),"")</f>
        <v/>
      </c>
      <c r="M378" s="171" t="str">
        <f t="shared" ref="M378:M387" si="78">IFERROR(VLOOKUP(A378,IC_PR_BS,13,0),"")</f>
        <v/>
      </c>
      <c r="N378" s="171" t="str">
        <f t="shared" ref="N378:N387" si="79">IFERROR(VLOOKUP(A378,IC_PR_BS,14,0),"")</f>
        <v/>
      </c>
      <c r="O378" s="170">
        <f t="shared" si="69"/>
        <v>0</v>
      </c>
      <c r="P378" s="113"/>
      <c r="Q378" s="113"/>
      <c r="R378" s="113"/>
      <c r="S378" s="388"/>
      <c r="T378" s="388"/>
      <c r="U378" s="388"/>
      <c r="W378" s="388"/>
      <c r="X378" s="388"/>
      <c r="Y378" s="388"/>
    </row>
    <row r="379" spans="1:25" x14ac:dyDescent="0.3">
      <c r="A379"/>
      <c r="B379" s="5"/>
      <c r="C379" s="5" t="s">
        <v>320</v>
      </c>
      <c r="D379" s="45"/>
      <c r="E379" s="46"/>
      <c r="F379" s="46"/>
      <c r="G379" s="46"/>
      <c r="H379" s="46"/>
      <c r="I379" s="46"/>
      <c r="J379" s="46" t="s">
        <v>30</v>
      </c>
      <c r="K379" s="46"/>
      <c r="L379" s="171" t="str">
        <f t="shared" si="77"/>
        <v/>
      </c>
      <c r="M379" s="171" t="str">
        <f t="shared" si="78"/>
        <v/>
      </c>
      <c r="N379" s="171" t="str">
        <f t="shared" si="79"/>
        <v/>
      </c>
      <c r="O379" s="170">
        <f t="shared" si="69"/>
        <v>0</v>
      </c>
      <c r="P379" s="113"/>
      <c r="Q379" s="113"/>
      <c r="R379" s="113"/>
      <c r="S379" s="388"/>
      <c r="T379" s="388"/>
      <c r="U379" s="388"/>
      <c r="W379" s="388"/>
      <c r="X379" s="388"/>
      <c r="Y379" s="388"/>
    </row>
    <row r="380" spans="1:25" x14ac:dyDescent="0.3">
      <c r="A380"/>
      <c r="B380" s="5"/>
      <c r="C380" s="5" t="s">
        <v>321</v>
      </c>
      <c r="D380" s="45"/>
      <c r="E380" s="46"/>
      <c r="F380" s="46"/>
      <c r="G380" s="46"/>
      <c r="H380" s="46"/>
      <c r="I380" s="46"/>
      <c r="J380" s="46" t="s">
        <v>66</v>
      </c>
      <c r="K380" s="46"/>
      <c r="L380" s="171" t="str">
        <f t="shared" si="77"/>
        <v/>
      </c>
      <c r="M380" s="171" t="str">
        <f t="shared" si="78"/>
        <v/>
      </c>
      <c r="N380" s="171" t="str">
        <f t="shared" si="79"/>
        <v/>
      </c>
      <c r="O380" s="170">
        <f t="shared" si="69"/>
        <v>0</v>
      </c>
      <c r="P380" s="113"/>
      <c r="Q380" s="113"/>
      <c r="R380" s="113"/>
      <c r="S380" s="388"/>
      <c r="T380" s="388"/>
      <c r="U380" s="388"/>
      <c r="W380" s="388"/>
      <c r="X380" s="388"/>
      <c r="Y380" s="388"/>
    </row>
    <row r="381" spans="1:25" x14ac:dyDescent="0.3">
      <c r="A381"/>
      <c r="B381" s="5"/>
      <c r="C381" s="5" t="s">
        <v>322</v>
      </c>
      <c r="D381" s="45"/>
      <c r="E381" s="46"/>
      <c r="F381" s="46"/>
      <c r="G381" s="46"/>
      <c r="H381" s="46"/>
      <c r="I381" s="46"/>
      <c r="J381" s="46" t="s">
        <v>299</v>
      </c>
      <c r="K381" s="46"/>
      <c r="L381" s="171" t="str">
        <f t="shared" si="77"/>
        <v/>
      </c>
      <c r="M381" s="171" t="str">
        <f t="shared" si="78"/>
        <v/>
      </c>
      <c r="N381" s="171" t="str">
        <f t="shared" si="79"/>
        <v/>
      </c>
      <c r="O381" s="170">
        <f t="shared" si="69"/>
        <v>0</v>
      </c>
      <c r="P381" s="113"/>
      <c r="Q381" s="113"/>
      <c r="R381" s="113"/>
      <c r="S381" s="388"/>
      <c r="T381" s="388"/>
      <c r="U381" s="388"/>
      <c r="W381" s="388"/>
      <c r="X381" s="388"/>
      <c r="Y381" s="388"/>
    </row>
    <row r="382" spans="1:25" x14ac:dyDescent="0.3">
      <c r="A382"/>
      <c r="B382" s="5"/>
      <c r="C382" s="5" t="s">
        <v>323</v>
      </c>
      <c r="D382" s="45"/>
      <c r="E382" s="46"/>
      <c r="F382" s="46"/>
      <c r="G382" s="46"/>
      <c r="H382" s="46"/>
      <c r="I382" s="46"/>
      <c r="J382" s="46" t="s">
        <v>68</v>
      </c>
      <c r="K382" s="46"/>
      <c r="L382" s="171" t="str">
        <f t="shared" si="77"/>
        <v/>
      </c>
      <c r="M382" s="171" t="str">
        <f t="shared" si="78"/>
        <v/>
      </c>
      <c r="N382" s="171" t="str">
        <f t="shared" si="79"/>
        <v/>
      </c>
      <c r="O382" s="170">
        <f t="shared" si="69"/>
        <v>0</v>
      </c>
      <c r="P382" s="113"/>
      <c r="Q382" s="113"/>
      <c r="R382" s="113"/>
      <c r="S382" s="388"/>
      <c r="T382" s="388"/>
      <c r="U382" s="388"/>
      <c r="W382" s="388"/>
      <c r="X382" s="388"/>
      <c r="Y382" s="388"/>
    </row>
    <row r="383" spans="1:25" x14ac:dyDescent="0.3">
      <c r="A383"/>
      <c r="B383" s="5"/>
      <c r="C383" s="5" t="s">
        <v>324</v>
      </c>
      <c r="D383" s="45"/>
      <c r="E383" s="46"/>
      <c r="F383" s="46"/>
      <c r="G383" s="46"/>
      <c r="H383" s="46"/>
      <c r="I383" s="46"/>
      <c r="J383" s="46" t="s">
        <v>69</v>
      </c>
      <c r="K383" s="46"/>
      <c r="L383" s="171" t="str">
        <f t="shared" si="77"/>
        <v/>
      </c>
      <c r="M383" s="171" t="str">
        <f t="shared" si="78"/>
        <v/>
      </c>
      <c r="N383" s="171" t="str">
        <f t="shared" si="79"/>
        <v/>
      </c>
      <c r="O383" s="170">
        <f t="shared" si="69"/>
        <v>0</v>
      </c>
      <c r="P383" s="113"/>
      <c r="Q383" s="113"/>
      <c r="R383" s="113"/>
      <c r="S383" s="388"/>
      <c r="T383" s="388"/>
      <c r="U383" s="388"/>
      <c r="W383" s="388"/>
      <c r="X383" s="388"/>
      <c r="Y383" s="388"/>
    </row>
    <row r="384" spans="1:25" x14ac:dyDescent="0.3">
      <c r="A384"/>
      <c r="B384" s="5"/>
      <c r="C384" s="5" t="s">
        <v>325</v>
      </c>
      <c r="D384" s="45"/>
      <c r="E384" s="46"/>
      <c r="F384" s="46"/>
      <c r="G384" s="46"/>
      <c r="H384" s="46"/>
      <c r="I384" s="46"/>
      <c r="J384" s="46" t="s">
        <v>70</v>
      </c>
      <c r="K384" s="46"/>
      <c r="L384" s="171" t="str">
        <f t="shared" si="77"/>
        <v/>
      </c>
      <c r="M384" s="171" t="str">
        <f t="shared" si="78"/>
        <v/>
      </c>
      <c r="N384" s="171" t="str">
        <f t="shared" si="79"/>
        <v/>
      </c>
      <c r="O384" s="170">
        <f t="shared" si="69"/>
        <v>0</v>
      </c>
      <c r="P384" s="113"/>
      <c r="Q384" s="113"/>
      <c r="R384" s="113"/>
      <c r="S384" s="388"/>
      <c r="T384" s="388"/>
      <c r="U384" s="388"/>
      <c r="W384" s="388"/>
      <c r="X384" s="388"/>
      <c r="Y384" s="388"/>
    </row>
    <row r="385" spans="1:25" x14ac:dyDescent="0.3">
      <c r="A385"/>
      <c r="B385"/>
      <c r="C385" s="5" t="s">
        <v>326</v>
      </c>
      <c r="D385" s="45"/>
      <c r="E385" s="46"/>
      <c r="F385" s="46"/>
      <c r="G385" s="46"/>
      <c r="H385" s="46"/>
      <c r="I385" s="46"/>
      <c r="J385" s="46" t="s">
        <v>193</v>
      </c>
      <c r="K385" s="46"/>
      <c r="L385" s="171" t="str">
        <f t="shared" si="77"/>
        <v/>
      </c>
      <c r="M385" s="171" t="str">
        <f t="shared" si="78"/>
        <v/>
      </c>
      <c r="N385" s="171" t="str">
        <f t="shared" si="79"/>
        <v/>
      </c>
      <c r="O385" s="170">
        <f t="shared" si="69"/>
        <v>0</v>
      </c>
      <c r="P385" s="113"/>
      <c r="Q385" s="113"/>
      <c r="R385" s="113"/>
      <c r="S385" s="388"/>
      <c r="T385" s="388"/>
      <c r="U385" s="388"/>
      <c r="W385" s="388"/>
      <c r="X385" s="388"/>
      <c r="Y385" s="388"/>
    </row>
    <row r="386" spans="1:25" x14ac:dyDescent="0.3">
      <c r="A386"/>
      <c r="B386" s="5"/>
      <c r="C386" s="5" t="s">
        <v>327</v>
      </c>
      <c r="D386" s="45"/>
      <c r="E386" s="46"/>
      <c r="F386" s="46"/>
      <c r="G386" s="46"/>
      <c r="H386" s="46"/>
      <c r="I386" s="46"/>
      <c r="J386" s="46" t="s">
        <v>300</v>
      </c>
      <c r="K386" s="46"/>
      <c r="L386" s="171" t="str">
        <f t="shared" si="77"/>
        <v/>
      </c>
      <c r="M386" s="171" t="str">
        <f t="shared" si="78"/>
        <v/>
      </c>
      <c r="N386" s="171" t="str">
        <f t="shared" si="79"/>
        <v/>
      </c>
      <c r="O386" s="170">
        <f t="shared" si="69"/>
        <v>0</v>
      </c>
      <c r="P386" s="113"/>
      <c r="Q386" s="113"/>
      <c r="R386" s="113"/>
      <c r="S386" s="388"/>
      <c r="T386" s="388"/>
      <c r="U386" s="388"/>
      <c r="W386" s="388"/>
      <c r="X386" s="388"/>
      <c r="Y386" s="388"/>
    </row>
    <row r="387" spans="1:25" x14ac:dyDescent="0.3">
      <c r="A387"/>
      <c r="B387" s="5"/>
      <c r="C387" s="5" t="s">
        <v>328</v>
      </c>
      <c r="D387" s="45"/>
      <c r="E387" s="46"/>
      <c r="F387" s="46"/>
      <c r="G387" s="46"/>
      <c r="H387" s="46"/>
      <c r="I387" s="46"/>
      <c r="J387" s="46" t="s">
        <v>25</v>
      </c>
      <c r="K387" s="46"/>
      <c r="L387" s="171" t="str">
        <f t="shared" si="77"/>
        <v/>
      </c>
      <c r="M387" s="171" t="str">
        <f t="shared" si="78"/>
        <v/>
      </c>
      <c r="N387" s="171" t="str">
        <f t="shared" si="79"/>
        <v/>
      </c>
      <c r="O387" s="170">
        <f t="shared" si="69"/>
        <v>0</v>
      </c>
      <c r="P387" s="113"/>
      <c r="Q387" s="113"/>
      <c r="R387" s="113"/>
      <c r="S387" s="388"/>
      <c r="T387" s="388"/>
      <c r="U387" s="388"/>
      <c r="W387" s="388"/>
      <c r="X387" s="388"/>
      <c r="Y387" s="388"/>
    </row>
    <row r="388" spans="1:25" x14ac:dyDescent="0.3">
      <c r="A388"/>
      <c r="B388"/>
      <c r="C388" s="5" t="s">
        <v>329</v>
      </c>
      <c r="D388" s="38"/>
      <c r="E388" s="40"/>
      <c r="F388" s="39" t="s">
        <v>330</v>
      </c>
      <c r="G388" s="39" t="s">
        <v>331</v>
      </c>
      <c r="H388" s="39"/>
      <c r="I388" s="39"/>
      <c r="J388" s="39"/>
      <c r="K388" s="39"/>
      <c r="L388" s="169">
        <f>SUM(L389:L393)</f>
        <v>0</v>
      </c>
      <c r="M388" s="169">
        <f>SUM(M389:M393)</f>
        <v>0</v>
      </c>
      <c r="N388" s="169">
        <f>SUM(N389:N393)</f>
        <v>0</v>
      </c>
      <c r="O388" s="170">
        <f t="shared" si="69"/>
        <v>0</v>
      </c>
      <c r="P388" s="113"/>
      <c r="Q388" s="113"/>
      <c r="R388" s="113"/>
      <c r="S388" s="388"/>
      <c r="T388" s="388"/>
      <c r="U388" s="388"/>
      <c r="W388" s="388"/>
      <c r="X388" s="388"/>
      <c r="Y388" s="388"/>
    </row>
    <row r="389" spans="1:25" x14ac:dyDescent="0.3">
      <c r="A389"/>
      <c r="B389"/>
      <c r="C389" t="s">
        <v>332</v>
      </c>
      <c r="D389" s="38"/>
      <c r="E389" s="40"/>
      <c r="F389" s="40"/>
      <c r="G389" s="51"/>
      <c r="H389" s="40" t="s">
        <v>1206</v>
      </c>
      <c r="I389" s="40"/>
      <c r="J389" s="40"/>
      <c r="K389" s="40"/>
      <c r="L389" s="171" t="str">
        <f>IFERROR(VLOOKUP(A389,IC_PR_BS,7,0),"")</f>
        <v/>
      </c>
      <c r="M389" s="171" t="str">
        <f>IFERROR(VLOOKUP(A389,IC_PR_BS,8,0),"")</f>
        <v/>
      </c>
      <c r="N389" s="171" t="str">
        <f>IFERROR(VLOOKUP(A389,IC_PR_BS,9,0),"")</f>
        <v/>
      </c>
      <c r="O389" s="170">
        <f t="shared" si="69"/>
        <v>0</v>
      </c>
      <c r="P389" s="113"/>
      <c r="Q389" s="113"/>
      <c r="R389" s="113"/>
      <c r="S389" s="388"/>
      <c r="T389" s="388"/>
      <c r="U389" s="388"/>
      <c r="W389" s="388"/>
      <c r="X389" s="388"/>
      <c r="Y389" s="388"/>
    </row>
    <row r="390" spans="1:25" x14ac:dyDescent="0.3">
      <c r="A390" s="3" t="s">
        <v>222</v>
      </c>
      <c r="B390"/>
      <c r="C390" t="s">
        <v>336</v>
      </c>
      <c r="D390" s="38"/>
      <c r="E390" s="40"/>
      <c r="F390" s="40"/>
      <c r="G390" s="40"/>
      <c r="H390" s="40" t="s">
        <v>1208</v>
      </c>
      <c r="I390" s="40"/>
      <c r="J390" s="40"/>
      <c r="K390" s="40"/>
      <c r="L390" s="171">
        <f>IFERROR(VLOOKUP(A390,IC_PR_BS,7,0),"")</f>
        <v>0</v>
      </c>
      <c r="M390" s="171">
        <f>IFERROR(VLOOKUP(A390,IC_PR_BS,8,0),"")</f>
        <v>0</v>
      </c>
      <c r="N390" s="171">
        <f>IFERROR(VLOOKUP(A390,IC_PR_BS,9,0),"")</f>
        <v>0</v>
      </c>
      <c r="O390" s="170">
        <f t="shared" si="69"/>
        <v>0</v>
      </c>
      <c r="P390" s="113"/>
      <c r="Q390" s="113"/>
      <c r="R390" s="113"/>
      <c r="S390" s="388"/>
      <c r="T390" s="388"/>
      <c r="U390" s="388"/>
      <c r="W390" s="388"/>
      <c r="X390" s="388"/>
      <c r="Y390" s="388"/>
    </row>
    <row r="391" spans="1:25" x14ac:dyDescent="0.3">
      <c r="A391" s="26" t="s">
        <v>447</v>
      </c>
      <c r="B391"/>
      <c r="C391" s="5" t="s">
        <v>448</v>
      </c>
      <c r="D391" s="38"/>
      <c r="E391" s="40"/>
      <c r="F391" s="40"/>
      <c r="G391" s="40"/>
      <c r="H391" s="40" t="s">
        <v>1207</v>
      </c>
      <c r="I391" s="40"/>
      <c r="J391" s="40"/>
      <c r="K391" s="40"/>
      <c r="L391" s="171">
        <f>IFERROR(VLOOKUP(A391,IC_PR_BS,7,0),"")</f>
        <v>0</v>
      </c>
      <c r="M391" s="171">
        <f>IFERROR(VLOOKUP(A391,IC_PR_BS,8,0),"")</f>
        <v>0</v>
      </c>
      <c r="N391" s="171">
        <f>IFERROR(VLOOKUP(A391,IC_PR_BS,9,0),"")</f>
        <v>0</v>
      </c>
      <c r="O391" s="170">
        <f t="shared" si="69"/>
        <v>0</v>
      </c>
      <c r="P391" s="113"/>
      <c r="Q391" s="113"/>
      <c r="R391" s="113"/>
      <c r="S391" s="388"/>
      <c r="T391" s="388"/>
      <c r="U391" s="388"/>
      <c r="W391" s="388"/>
      <c r="X391" s="388"/>
      <c r="Y391" s="388"/>
    </row>
    <row r="392" spans="1:25" x14ac:dyDescent="0.3">
      <c r="A392"/>
      <c r="B392"/>
      <c r="C392" t="s">
        <v>333</v>
      </c>
      <c r="D392" s="38"/>
      <c r="E392" s="40"/>
      <c r="F392" s="40"/>
      <c r="G392" s="51"/>
      <c r="H392" s="40" t="s">
        <v>1209</v>
      </c>
      <c r="I392" s="40"/>
      <c r="J392" s="40"/>
      <c r="K392" s="40"/>
      <c r="L392" s="171" t="str">
        <f>IFERROR(VLOOKUP(A392,IC_PR_BS,7,0),"")</f>
        <v/>
      </c>
      <c r="M392" s="171" t="str">
        <f>IFERROR(VLOOKUP(A392,IC_PR_BS,8,0),"")</f>
        <v/>
      </c>
      <c r="N392" s="171" t="str">
        <f>IFERROR(VLOOKUP(A392,IC_PR_BS,9,0),"")</f>
        <v/>
      </c>
      <c r="O392" s="170">
        <f t="shared" ref="O392:O455" si="80">SUM(L392,N392)</f>
        <v>0</v>
      </c>
      <c r="P392" s="113"/>
      <c r="Q392" s="113"/>
      <c r="R392" s="113"/>
      <c r="S392" s="388"/>
      <c r="T392" s="388"/>
      <c r="U392" s="388"/>
      <c r="W392" s="388"/>
      <c r="X392" s="388"/>
      <c r="Y392" s="388"/>
    </row>
    <row r="393" spans="1:25" x14ac:dyDescent="0.3">
      <c r="A393" s="3" t="s">
        <v>226</v>
      </c>
      <c r="B393"/>
      <c r="C393" t="s">
        <v>337</v>
      </c>
      <c r="D393" s="38"/>
      <c r="E393" s="40"/>
      <c r="F393" s="40"/>
      <c r="G393" s="40"/>
      <c r="H393" s="40" t="s">
        <v>1210</v>
      </c>
      <c r="I393" s="40"/>
      <c r="J393" s="40"/>
      <c r="K393" s="40"/>
      <c r="L393" s="171">
        <f>IFERROR(VLOOKUP(A393,IC_PR_BS,7,0),"")</f>
        <v>0</v>
      </c>
      <c r="M393" s="171">
        <f>IFERROR(VLOOKUP(A393,IC_PR_BS,8,0),"")</f>
        <v>0</v>
      </c>
      <c r="N393" s="171">
        <f>IFERROR(VLOOKUP(A393,IC_PR_BS,9,0),"")</f>
        <v>0</v>
      </c>
      <c r="O393" s="170">
        <f t="shared" si="80"/>
        <v>0</v>
      </c>
      <c r="P393" s="113"/>
      <c r="Q393" s="113"/>
      <c r="R393" s="113"/>
      <c r="S393" s="388"/>
      <c r="T393" s="388"/>
      <c r="U393" s="388"/>
      <c r="W393" s="388"/>
      <c r="X393" s="388"/>
      <c r="Y393" s="388"/>
    </row>
    <row r="394" spans="1:25" x14ac:dyDescent="0.3">
      <c r="A394" s="5"/>
      <c r="B394"/>
      <c r="C394" s="5" t="s">
        <v>91</v>
      </c>
      <c r="D394" s="38"/>
      <c r="E394" s="39">
        <v>2</v>
      </c>
      <c r="F394" s="39" t="s">
        <v>339</v>
      </c>
      <c r="G394" s="40"/>
      <c r="H394" s="40"/>
      <c r="I394" s="40"/>
      <c r="J394" s="40"/>
      <c r="K394" s="40"/>
      <c r="L394" s="169">
        <f>SUM(L395,L407,L419,L424,L431,L439,L440,L441,L442)</f>
        <v>0</v>
      </c>
      <c r="M394" s="169">
        <f>SUM(M395,M407,M419,M424,M431,M439,M440,M441,M442)</f>
        <v>0</v>
      </c>
      <c r="N394" s="169">
        <f>SUM(N395,N407,N419,N424,N431,N439,N440,N441,N442)</f>
        <v>0</v>
      </c>
      <c r="O394" s="170">
        <f t="shared" si="80"/>
        <v>0</v>
      </c>
      <c r="P394" s="113"/>
      <c r="Q394" s="113"/>
      <c r="R394" s="113"/>
      <c r="S394" s="388"/>
      <c r="T394" s="388"/>
      <c r="U394" s="388"/>
      <c r="W394" s="388"/>
      <c r="X394" s="388"/>
      <c r="Y394" s="388"/>
    </row>
    <row r="395" spans="1:25" x14ac:dyDescent="0.3">
      <c r="A395"/>
      <c r="B395"/>
      <c r="C395" t="s">
        <v>340</v>
      </c>
      <c r="D395" s="38"/>
      <c r="E395" s="40"/>
      <c r="F395" s="58" t="s">
        <v>1196</v>
      </c>
      <c r="G395" s="39" t="s">
        <v>1329</v>
      </c>
      <c r="H395" s="39"/>
      <c r="I395" s="40"/>
      <c r="J395" s="40"/>
      <c r="K395" s="40"/>
      <c r="L395" s="169">
        <f>SUM(L396:L406)</f>
        <v>0</v>
      </c>
      <c r="M395" s="169">
        <f>SUM(M396:M406)</f>
        <v>0</v>
      </c>
      <c r="N395" s="169">
        <f>SUM(N396:N406)</f>
        <v>0</v>
      </c>
      <c r="O395" s="170">
        <f t="shared" si="80"/>
        <v>0</v>
      </c>
      <c r="P395" s="113"/>
      <c r="Q395" s="113"/>
      <c r="R395" s="113"/>
      <c r="S395" s="388"/>
      <c r="T395" s="388"/>
      <c r="U395" s="388"/>
      <c r="W395" s="388"/>
      <c r="X395" s="388"/>
      <c r="Y395" s="388"/>
    </row>
    <row r="396" spans="1:25" x14ac:dyDescent="0.3">
      <c r="A396"/>
      <c r="B396"/>
      <c r="C396" t="s">
        <v>341</v>
      </c>
      <c r="D396" s="38"/>
      <c r="E396" s="40"/>
      <c r="F396" s="58"/>
      <c r="G396" s="51"/>
      <c r="H396" s="40" t="s">
        <v>19</v>
      </c>
      <c r="I396" s="40"/>
      <c r="J396" s="40"/>
      <c r="K396" s="40"/>
      <c r="L396" s="171" t="str">
        <f t="shared" ref="L396:L406" si="81">IFERROR(VLOOKUP(A396,IC_PR_BS,7,0),"")</f>
        <v/>
      </c>
      <c r="M396" s="171" t="str">
        <f t="shared" ref="M396:M406" si="82">IFERROR(VLOOKUP(A396,IC_PR_BS,8,0),"")</f>
        <v/>
      </c>
      <c r="N396" s="171" t="str">
        <f t="shared" ref="N396:N406" si="83">IFERROR(VLOOKUP(A396,IC_PR_BS,9,0),"")</f>
        <v/>
      </c>
      <c r="O396" s="170">
        <f t="shared" si="80"/>
        <v>0</v>
      </c>
      <c r="P396" s="113"/>
      <c r="Q396" s="113"/>
      <c r="R396" s="113"/>
      <c r="S396" s="388"/>
      <c r="T396" s="388"/>
      <c r="U396" s="388"/>
      <c r="W396" s="388"/>
      <c r="X396" s="388"/>
      <c r="Y396" s="388"/>
    </row>
    <row r="397" spans="1:25" x14ac:dyDescent="0.3">
      <c r="A397"/>
      <c r="B397"/>
      <c r="C397" t="s">
        <v>342</v>
      </c>
      <c r="D397" s="38"/>
      <c r="E397" s="40"/>
      <c r="F397" s="58"/>
      <c r="G397" s="51"/>
      <c r="H397" s="40" t="s">
        <v>22</v>
      </c>
      <c r="I397" s="40"/>
      <c r="J397" s="40"/>
      <c r="K397" s="40"/>
      <c r="L397" s="171" t="str">
        <f t="shared" si="81"/>
        <v/>
      </c>
      <c r="M397" s="171" t="str">
        <f t="shared" si="82"/>
        <v/>
      </c>
      <c r="N397" s="171" t="str">
        <f t="shared" si="83"/>
        <v/>
      </c>
      <c r="O397" s="170">
        <f t="shared" si="80"/>
        <v>0</v>
      </c>
      <c r="P397" s="113"/>
      <c r="Q397" s="113"/>
      <c r="R397" s="113"/>
      <c r="S397" s="388"/>
      <c r="T397" s="388"/>
      <c r="U397" s="388"/>
      <c r="W397" s="388"/>
      <c r="X397" s="388"/>
      <c r="Y397" s="388"/>
    </row>
    <row r="398" spans="1:25" x14ac:dyDescent="0.3">
      <c r="A398"/>
      <c r="B398"/>
      <c r="C398" t="s">
        <v>343</v>
      </c>
      <c r="D398" s="38"/>
      <c r="E398" s="40"/>
      <c r="F398" s="58"/>
      <c r="G398" s="51"/>
      <c r="H398" s="40" t="s">
        <v>30</v>
      </c>
      <c r="I398" s="40"/>
      <c r="J398" s="40"/>
      <c r="K398" s="40"/>
      <c r="L398" s="171" t="str">
        <f t="shared" si="81"/>
        <v/>
      </c>
      <c r="M398" s="171" t="str">
        <f t="shared" si="82"/>
        <v/>
      </c>
      <c r="N398" s="171" t="str">
        <f t="shared" si="83"/>
        <v/>
      </c>
      <c r="O398" s="170">
        <f t="shared" si="80"/>
        <v>0</v>
      </c>
      <c r="P398" s="113"/>
      <c r="Q398" s="113"/>
      <c r="R398" s="113"/>
      <c r="S398" s="388"/>
      <c r="T398" s="388"/>
      <c r="U398" s="388"/>
      <c r="W398" s="388"/>
      <c r="X398" s="388"/>
      <c r="Y398" s="388"/>
    </row>
    <row r="399" spans="1:25" x14ac:dyDescent="0.3">
      <c r="A399"/>
      <c r="B399"/>
      <c r="C399" t="s">
        <v>344</v>
      </c>
      <c r="D399" s="38"/>
      <c r="E399" s="40"/>
      <c r="F399" s="58"/>
      <c r="G399" s="51"/>
      <c r="H399" s="40" t="s">
        <v>66</v>
      </c>
      <c r="I399" s="40"/>
      <c r="J399" s="40"/>
      <c r="K399" s="40"/>
      <c r="L399" s="171" t="str">
        <f t="shared" si="81"/>
        <v/>
      </c>
      <c r="M399" s="171" t="str">
        <f t="shared" si="82"/>
        <v/>
      </c>
      <c r="N399" s="171" t="str">
        <f t="shared" si="83"/>
        <v/>
      </c>
      <c r="O399" s="170">
        <f t="shared" si="80"/>
        <v>0</v>
      </c>
      <c r="P399" s="113"/>
      <c r="Q399" s="113"/>
      <c r="R399" s="113"/>
      <c r="S399" s="388"/>
      <c r="T399" s="388"/>
      <c r="U399" s="388"/>
      <c r="W399" s="388"/>
      <c r="X399" s="388"/>
      <c r="Y399" s="388"/>
    </row>
    <row r="400" spans="1:25" x14ac:dyDescent="0.3">
      <c r="A400"/>
      <c r="B400"/>
      <c r="C400" t="s">
        <v>345</v>
      </c>
      <c r="D400" s="38"/>
      <c r="E400" s="40"/>
      <c r="F400" s="58"/>
      <c r="G400" s="51"/>
      <c r="H400" s="40" t="s">
        <v>67</v>
      </c>
      <c r="I400" s="40"/>
      <c r="J400" s="40"/>
      <c r="K400" s="40"/>
      <c r="L400" s="171" t="str">
        <f t="shared" si="81"/>
        <v/>
      </c>
      <c r="M400" s="171" t="str">
        <f t="shared" si="82"/>
        <v/>
      </c>
      <c r="N400" s="171" t="str">
        <f t="shared" si="83"/>
        <v/>
      </c>
      <c r="O400" s="170">
        <f t="shared" si="80"/>
        <v>0</v>
      </c>
      <c r="P400" s="113"/>
      <c r="Q400" s="113"/>
      <c r="R400" s="113"/>
      <c r="S400" s="388"/>
      <c r="T400" s="388"/>
      <c r="U400" s="388"/>
      <c r="W400" s="388"/>
      <c r="X400" s="388"/>
      <c r="Y400" s="388"/>
    </row>
    <row r="401" spans="1:25" x14ac:dyDescent="0.3">
      <c r="A401"/>
      <c r="B401"/>
      <c r="C401" t="s">
        <v>346</v>
      </c>
      <c r="D401" s="38"/>
      <c r="E401" s="40"/>
      <c r="F401" s="58"/>
      <c r="G401" s="51"/>
      <c r="H401" s="40" t="s">
        <v>68</v>
      </c>
      <c r="I401" s="40"/>
      <c r="J401" s="40"/>
      <c r="K401" s="40"/>
      <c r="L401" s="171" t="str">
        <f t="shared" si="81"/>
        <v/>
      </c>
      <c r="M401" s="171" t="str">
        <f t="shared" si="82"/>
        <v/>
      </c>
      <c r="N401" s="171" t="str">
        <f t="shared" si="83"/>
        <v/>
      </c>
      <c r="O401" s="170">
        <f t="shared" si="80"/>
        <v>0</v>
      </c>
      <c r="P401" s="113"/>
      <c r="Q401" s="113"/>
      <c r="R401" s="113"/>
      <c r="S401" s="388"/>
      <c r="T401" s="388"/>
      <c r="U401" s="388"/>
      <c r="W401" s="388"/>
      <c r="X401" s="388"/>
      <c r="Y401" s="388"/>
    </row>
    <row r="402" spans="1:25" x14ac:dyDescent="0.3">
      <c r="A402"/>
      <c r="B402"/>
      <c r="C402" t="s">
        <v>347</v>
      </c>
      <c r="D402" s="38"/>
      <c r="E402" s="40"/>
      <c r="F402" s="58"/>
      <c r="G402" s="51"/>
      <c r="H402" s="40" t="s">
        <v>69</v>
      </c>
      <c r="I402" s="40"/>
      <c r="J402" s="40"/>
      <c r="K402" s="40"/>
      <c r="L402" s="171" t="str">
        <f t="shared" si="81"/>
        <v/>
      </c>
      <c r="M402" s="171" t="str">
        <f t="shared" si="82"/>
        <v/>
      </c>
      <c r="N402" s="171" t="str">
        <f t="shared" si="83"/>
        <v/>
      </c>
      <c r="O402" s="170">
        <f t="shared" si="80"/>
        <v>0</v>
      </c>
      <c r="P402" s="113"/>
      <c r="Q402" s="113"/>
      <c r="R402" s="113"/>
      <c r="S402" s="388"/>
      <c r="T402" s="388"/>
      <c r="U402" s="388"/>
      <c r="W402" s="388"/>
      <c r="X402" s="388"/>
      <c r="Y402" s="388"/>
    </row>
    <row r="403" spans="1:25" x14ac:dyDescent="0.3">
      <c r="A403"/>
      <c r="B403"/>
      <c r="C403" t="s">
        <v>348</v>
      </c>
      <c r="D403" s="38"/>
      <c r="E403" s="40"/>
      <c r="F403" s="58"/>
      <c r="G403" s="51"/>
      <c r="H403" s="40" t="s">
        <v>70</v>
      </c>
      <c r="I403" s="40"/>
      <c r="J403" s="40"/>
      <c r="K403" s="40"/>
      <c r="L403" s="171" t="str">
        <f t="shared" si="81"/>
        <v/>
      </c>
      <c r="M403" s="171" t="str">
        <f t="shared" si="82"/>
        <v/>
      </c>
      <c r="N403" s="171" t="str">
        <f t="shared" si="83"/>
        <v/>
      </c>
      <c r="O403" s="170">
        <f t="shared" si="80"/>
        <v>0</v>
      </c>
      <c r="P403" s="113"/>
      <c r="Q403" s="113"/>
      <c r="R403" s="113"/>
      <c r="S403" s="388"/>
      <c r="T403" s="388"/>
      <c r="U403" s="388"/>
      <c r="W403" s="388"/>
      <c r="X403" s="388"/>
      <c r="Y403" s="388"/>
    </row>
    <row r="404" spans="1:25" x14ac:dyDescent="0.3">
      <c r="A404"/>
      <c r="B404"/>
      <c r="C404" t="s">
        <v>349</v>
      </c>
      <c r="D404" s="38"/>
      <c r="E404" s="40"/>
      <c r="F404" s="58"/>
      <c r="G404" s="51"/>
      <c r="H404" s="40" t="s">
        <v>193</v>
      </c>
      <c r="I404" s="40"/>
      <c r="J404" s="40"/>
      <c r="K404" s="40"/>
      <c r="L404" s="171" t="str">
        <f t="shared" si="81"/>
        <v/>
      </c>
      <c r="M404" s="171" t="str">
        <f t="shared" si="82"/>
        <v/>
      </c>
      <c r="N404" s="171" t="str">
        <f t="shared" si="83"/>
        <v/>
      </c>
      <c r="O404" s="170">
        <f t="shared" si="80"/>
        <v>0</v>
      </c>
      <c r="P404" s="113"/>
      <c r="Q404" s="113"/>
      <c r="R404" s="113"/>
      <c r="S404" s="388"/>
      <c r="T404" s="388"/>
      <c r="U404" s="388"/>
      <c r="W404" s="388"/>
      <c r="X404" s="388"/>
      <c r="Y404" s="388"/>
    </row>
    <row r="405" spans="1:25" x14ac:dyDescent="0.3">
      <c r="A405"/>
      <c r="B405"/>
      <c r="C405" t="s">
        <v>350</v>
      </c>
      <c r="D405" s="38"/>
      <c r="E405" s="40"/>
      <c r="F405" s="58"/>
      <c r="G405" s="51"/>
      <c r="H405" s="40" t="s">
        <v>300</v>
      </c>
      <c r="I405" s="40"/>
      <c r="J405" s="40"/>
      <c r="K405" s="40"/>
      <c r="L405" s="171" t="str">
        <f t="shared" si="81"/>
        <v/>
      </c>
      <c r="M405" s="171" t="str">
        <f t="shared" si="82"/>
        <v/>
      </c>
      <c r="N405" s="171" t="str">
        <f t="shared" si="83"/>
        <v/>
      </c>
      <c r="O405" s="170">
        <f t="shared" si="80"/>
        <v>0</v>
      </c>
      <c r="P405" s="113"/>
      <c r="Q405" s="113"/>
      <c r="R405" s="113"/>
      <c r="S405" s="388"/>
      <c r="T405" s="388"/>
      <c r="U405" s="388"/>
      <c r="W405" s="388"/>
      <c r="X405" s="388"/>
      <c r="Y405" s="388"/>
    </row>
    <row r="406" spans="1:25" x14ac:dyDescent="0.3">
      <c r="A406"/>
      <c r="B406"/>
      <c r="C406" t="s">
        <v>351</v>
      </c>
      <c r="D406" s="38"/>
      <c r="E406" s="40"/>
      <c r="F406" s="58"/>
      <c r="G406" s="51"/>
      <c r="H406" s="40" t="s">
        <v>25</v>
      </c>
      <c r="I406" s="40"/>
      <c r="J406" s="40"/>
      <c r="K406" s="40"/>
      <c r="L406" s="171" t="str">
        <f t="shared" si="81"/>
        <v/>
      </c>
      <c r="M406" s="171" t="str">
        <f t="shared" si="82"/>
        <v/>
      </c>
      <c r="N406" s="171" t="str">
        <f t="shared" si="83"/>
        <v/>
      </c>
      <c r="O406" s="170">
        <f t="shared" si="80"/>
        <v>0</v>
      </c>
      <c r="P406" s="113"/>
      <c r="Q406" s="113"/>
      <c r="R406" s="113"/>
      <c r="S406" s="388"/>
      <c r="T406" s="388"/>
      <c r="U406" s="388"/>
      <c r="W406" s="388"/>
      <c r="X406" s="388"/>
      <c r="Y406" s="388"/>
    </row>
    <row r="407" spans="1:25" x14ac:dyDescent="0.3">
      <c r="A407"/>
      <c r="B407"/>
      <c r="C407" t="s">
        <v>340</v>
      </c>
      <c r="D407" s="45"/>
      <c r="E407" s="46"/>
      <c r="F407" s="60"/>
      <c r="G407" s="46"/>
      <c r="H407" s="47"/>
      <c r="I407" s="47" t="s">
        <v>970</v>
      </c>
      <c r="J407" s="46"/>
      <c r="K407" s="46"/>
      <c r="L407" s="169">
        <f>SUM(L408:L418)</f>
        <v>0</v>
      </c>
      <c r="M407" s="169">
        <f>SUM(M408:M418)</f>
        <v>0</v>
      </c>
      <c r="N407" s="169">
        <f>SUM(N408:N418)</f>
        <v>0</v>
      </c>
      <c r="O407" s="170">
        <f t="shared" si="80"/>
        <v>0</v>
      </c>
      <c r="P407" s="113"/>
      <c r="Q407" s="113"/>
      <c r="R407" s="113"/>
      <c r="S407" s="388"/>
      <c r="T407" s="388"/>
      <c r="U407" s="388"/>
      <c r="W407" s="388"/>
      <c r="X407" s="388"/>
      <c r="Y407" s="388"/>
    </row>
    <row r="408" spans="1:25" x14ac:dyDescent="0.3">
      <c r="A408"/>
      <c r="B408"/>
      <c r="C408" t="s">
        <v>341</v>
      </c>
      <c r="D408" s="45"/>
      <c r="E408" s="46"/>
      <c r="F408" s="60"/>
      <c r="G408" s="52"/>
      <c r="H408" s="46"/>
      <c r="I408" s="46"/>
      <c r="J408" s="46" t="s">
        <v>19</v>
      </c>
      <c r="K408" s="46"/>
      <c r="L408" s="171" t="str">
        <f t="shared" ref="L408:L418" si="84">IFERROR(VLOOKUP(A408,IC_PR_BS,12,0),"")</f>
        <v/>
      </c>
      <c r="M408" s="171" t="str">
        <f t="shared" ref="M408:M418" si="85">IFERROR(VLOOKUP(A408,IC_PR_BS,13,0),"")</f>
        <v/>
      </c>
      <c r="N408" s="171" t="str">
        <f t="shared" ref="N408:N418" si="86">IFERROR(VLOOKUP(A408,IC_PR_BS,14,0),"")</f>
        <v/>
      </c>
      <c r="O408" s="170">
        <f t="shared" si="80"/>
        <v>0</v>
      </c>
      <c r="P408" s="113"/>
      <c r="Q408" s="113"/>
      <c r="R408" s="113"/>
      <c r="S408" s="388"/>
      <c r="T408" s="388"/>
      <c r="U408" s="388"/>
      <c r="W408" s="388"/>
      <c r="X408" s="388"/>
      <c r="Y408" s="388"/>
    </row>
    <row r="409" spans="1:25" x14ac:dyDescent="0.3">
      <c r="A409"/>
      <c r="B409"/>
      <c r="C409" t="s">
        <v>342</v>
      </c>
      <c r="D409" s="45"/>
      <c r="E409" s="46"/>
      <c r="F409" s="60"/>
      <c r="G409" s="52"/>
      <c r="H409" s="46"/>
      <c r="I409" s="46"/>
      <c r="J409" s="46" t="s">
        <v>22</v>
      </c>
      <c r="K409" s="46"/>
      <c r="L409" s="171" t="str">
        <f t="shared" si="84"/>
        <v/>
      </c>
      <c r="M409" s="171" t="str">
        <f t="shared" si="85"/>
        <v/>
      </c>
      <c r="N409" s="171" t="str">
        <f t="shared" si="86"/>
        <v/>
      </c>
      <c r="O409" s="170">
        <f t="shared" si="80"/>
        <v>0</v>
      </c>
      <c r="P409" s="113"/>
      <c r="Q409" s="113"/>
      <c r="R409" s="113"/>
      <c r="S409" s="388"/>
      <c r="T409" s="388"/>
      <c r="U409" s="388"/>
      <c r="W409" s="388"/>
      <c r="X409" s="388"/>
      <c r="Y409" s="388"/>
    </row>
    <row r="410" spans="1:25" x14ac:dyDescent="0.3">
      <c r="A410"/>
      <c r="B410"/>
      <c r="C410" t="s">
        <v>343</v>
      </c>
      <c r="D410" s="45"/>
      <c r="E410" s="46"/>
      <c r="F410" s="60"/>
      <c r="G410" s="52"/>
      <c r="H410" s="46"/>
      <c r="I410" s="46"/>
      <c r="J410" s="46" t="s">
        <v>30</v>
      </c>
      <c r="K410" s="46"/>
      <c r="L410" s="171" t="str">
        <f t="shared" si="84"/>
        <v/>
      </c>
      <c r="M410" s="171" t="str">
        <f t="shared" si="85"/>
        <v/>
      </c>
      <c r="N410" s="171" t="str">
        <f t="shared" si="86"/>
        <v/>
      </c>
      <c r="O410" s="170">
        <f t="shared" si="80"/>
        <v>0</v>
      </c>
      <c r="P410" s="113"/>
      <c r="Q410" s="113"/>
      <c r="R410" s="113"/>
      <c r="S410" s="388"/>
      <c r="T410" s="388"/>
      <c r="U410" s="388"/>
      <c r="W410" s="388"/>
      <c r="X410" s="388"/>
      <c r="Y410" s="388"/>
    </row>
    <row r="411" spans="1:25" x14ac:dyDescent="0.3">
      <c r="A411"/>
      <c r="B411"/>
      <c r="C411" t="s">
        <v>344</v>
      </c>
      <c r="D411" s="45"/>
      <c r="E411" s="46"/>
      <c r="F411" s="60"/>
      <c r="G411" s="52"/>
      <c r="H411" s="46"/>
      <c r="I411" s="46"/>
      <c r="J411" s="46" t="s">
        <v>66</v>
      </c>
      <c r="K411" s="46"/>
      <c r="L411" s="171" t="str">
        <f t="shared" si="84"/>
        <v/>
      </c>
      <c r="M411" s="171" t="str">
        <f t="shared" si="85"/>
        <v/>
      </c>
      <c r="N411" s="171" t="str">
        <f t="shared" si="86"/>
        <v/>
      </c>
      <c r="O411" s="170">
        <f t="shared" si="80"/>
        <v>0</v>
      </c>
      <c r="P411" s="113"/>
      <c r="Q411" s="113"/>
      <c r="R411" s="113"/>
      <c r="S411" s="388"/>
      <c r="T411" s="388"/>
      <c r="U411" s="388"/>
      <c r="W411" s="388"/>
      <c r="X411" s="388"/>
      <c r="Y411" s="388"/>
    </row>
    <row r="412" spans="1:25" x14ac:dyDescent="0.3">
      <c r="A412"/>
      <c r="B412"/>
      <c r="C412" t="s">
        <v>345</v>
      </c>
      <c r="D412" s="45"/>
      <c r="E412" s="46"/>
      <c r="F412" s="60"/>
      <c r="G412" s="52"/>
      <c r="H412" s="46"/>
      <c r="I412" s="46"/>
      <c r="J412" s="46" t="s">
        <v>67</v>
      </c>
      <c r="K412" s="46"/>
      <c r="L412" s="171" t="str">
        <f t="shared" si="84"/>
        <v/>
      </c>
      <c r="M412" s="171" t="str">
        <f t="shared" si="85"/>
        <v/>
      </c>
      <c r="N412" s="171" t="str">
        <f t="shared" si="86"/>
        <v/>
      </c>
      <c r="O412" s="170">
        <f t="shared" si="80"/>
        <v>0</v>
      </c>
      <c r="P412" s="113"/>
      <c r="Q412" s="113"/>
      <c r="R412" s="113"/>
      <c r="S412" s="388"/>
      <c r="T412" s="388"/>
      <c r="U412" s="388"/>
      <c r="W412" s="388"/>
      <c r="X412" s="388"/>
      <c r="Y412" s="388"/>
    </row>
    <row r="413" spans="1:25" x14ac:dyDescent="0.3">
      <c r="A413"/>
      <c r="B413"/>
      <c r="C413" t="s">
        <v>346</v>
      </c>
      <c r="D413" s="45"/>
      <c r="E413" s="46"/>
      <c r="F413" s="60"/>
      <c r="G413" s="52"/>
      <c r="H413" s="46"/>
      <c r="I413" s="46"/>
      <c r="J413" s="46" t="s">
        <v>68</v>
      </c>
      <c r="K413" s="46"/>
      <c r="L413" s="171" t="str">
        <f t="shared" si="84"/>
        <v/>
      </c>
      <c r="M413" s="171" t="str">
        <f t="shared" si="85"/>
        <v/>
      </c>
      <c r="N413" s="171" t="str">
        <f t="shared" si="86"/>
        <v/>
      </c>
      <c r="O413" s="170">
        <f t="shared" si="80"/>
        <v>0</v>
      </c>
      <c r="P413" s="113"/>
      <c r="Q413" s="113"/>
      <c r="R413" s="113"/>
      <c r="S413" s="388"/>
      <c r="T413" s="388"/>
      <c r="U413" s="388"/>
      <c r="W413" s="388"/>
      <c r="X413" s="388"/>
      <c r="Y413" s="388"/>
    </row>
    <row r="414" spans="1:25" x14ac:dyDescent="0.3">
      <c r="A414"/>
      <c r="B414"/>
      <c r="C414" t="s">
        <v>347</v>
      </c>
      <c r="D414" s="45"/>
      <c r="E414" s="46"/>
      <c r="F414" s="60"/>
      <c r="G414" s="52"/>
      <c r="H414" s="46"/>
      <c r="I414" s="46"/>
      <c r="J414" s="46" t="s">
        <v>69</v>
      </c>
      <c r="K414" s="46"/>
      <c r="L414" s="171" t="str">
        <f t="shared" si="84"/>
        <v/>
      </c>
      <c r="M414" s="171" t="str">
        <f t="shared" si="85"/>
        <v/>
      </c>
      <c r="N414" s="171" t="str">
        <f t="shared" si="86"/>
        <v/>
      </c>
      <c r="O414" s="170">
        <f t="shared" si="80"/>
        <v>0</v>
      </c>
      <c r="P414" s="113"/>
      <c r="Q414" s="113"/>
      <c r="R414" s="113"/>
      <c r="S414" s="388"/>
      <c r="T414" s="388"/>
      <c r="U414" s="388"/>
      <c r="W414" s="388"/>
      <c r="X414" s="388"/>
      <c r="Y414" s="388"/>
    </row>
    <row r="415" spans="1:25" x14ac:dyDescent="0.3">
      <c r="A415"/>
      <c r="B415"/>
      <c r="C415" t="s">
        <v>348</v>
      </c>
      <c r="D415" s="45"/>
      <c r="E415" s="46"/>
      <c r="F415" s="60"/>
      <c r="G415" s="52"/>
      <c r="H415" s="46"/>
      <c r="I415" s="46"/>
      <c r="J415" s="46" t="s">
        <v>70</v>
      </c>
      <c r="K415" s="46"/>
      <c r="L415" s="171" t="str">
        <f t="shared" si="84"/>
        <v/>
      </c>
      <c r="M415" s="171" t="str">
        <f t="shared" si="85"/>
        <v/>
      </c>
      <c r="N415" s="171" t="str">
        <f t="shared" si="86"/>
        <v/>
      </c>
      <c r="O415" s="170">
        <f t="shared" si="80"/>
        <v>0</v>
      </c>
      <c r="P415" s="113"/>
      <c r="Q415" s="113"/>
      <c r="R415" s="113"/>
      <c r="S415" s="388"/>
      <c r="T415" s="388"/>
      <c r="U415" s="388"/>
      <c r="W415" s="388"/>
      <c r="X415" s="388"/>
      <c r="Y415" s="388"/>
    </row>
    <row r="416" spans="1:25" x14ac:dyDescent="0.3">
      <c r="A416"/>
      <c r="B416"/>
      <c r="C416" t="s">
        <v>349</v>
      </c>
      <c r="D416" s="45"/>
      <c r="E416" s="46"/>
      <c r="F416" s="60"/>
      <c r="G416" s="52"/>
      <c r="H416" s="46"/>
      <c r="I416" s="46"/>
      <c r="J416" s="46" t="s">
        <v>193</v>
      </c>
      <c r="K416" s="46"/>
      <c r="L416" s="171" t="str">
        <f t="shared" si="84"/>
        <v/>
      </c>
      <c r="M416" s="171" t="str">
        <f t="shared" si="85"/>
        <v/>
      </c>
      <c r="N416" s="171" t="str">
        <f t="shared" si="86"/>
        <v/>
      </c>
      <c r="O416" s="170">
        <f t="shared" si="80"/>
        <v>0</v>
      </c>
      <c r="P416" s="113"/>
      <c r="Q416" s="113"/>
      <c r="R416" s="113"/>
      <c r="S416" s="388"/>
      <c r="T416" s="388"/>
      <c r="U416" s="388"/>
      <c r="W416" s="388"/>
      <c r="X416" s="388"/>
      <c r="Y416" s="388"/>
    </row>
    <row r="417" spans="1:25" x14ac:dyDescent="0.3">
      <c r="A417"/>
      <c r="B417"/>
      <c r="C417" t="s">
        <v>350</v>
      </c>
      <c r="D417" s="45"/>
      <c r="E417" s="46"/>
      <c r="F417" s="60"/>
      <c r="G417" s="52"/>
      <c r="H417" s="46"/>
      <c r="I417" s="46"/>
      <c r="J417" s="46" t="s">
        <v>300</v>
      </c>
      <c r="K417" s="46"/>
      <c r="L417" s="171" t="str">
        <f t="shared" si="84"/>
        <v/>
      </c>
      <c r="M417" s="171" t="str">
        <f t="shared" si="85"/>
        <v/>
      </c>
      <c r="N417" s="171" t="str">
        <f t="shared" si="86"/>
        <v/>
      </c>
      <c r="O417" s="170">
        <f t="shared" si="80"/>
        <v>0</v>
      </c>
      <c r="P417" s="113"/>
      <c r="Q417" s="113"/>
      <c r="R417" s="113"/>
      <c r="S417" s="388"/>
      <c r="T417" s="388"/>
      <c r="U417" s="388"/>
      <c r="W417" s="388"/>
      <c r="X417" s="388"/>
      <c r="Y417" s="388"/>
    </row>
    <row r="418" spans="1:25" x14ac:dyDescent="0.3">
      <c r="A418"/>
      <c r="B418"/>
      <c r="C418" t="s">
        <v>351</v>
      </c>
      <c r="D418" s="45"/>
      <c r="E418" s="46"/>
      <c r="F418" s="60"/>
      <c r="G418" s="52"/>
      <c r="H418" s="46"/>
      <c r="I418" s="46"/>
      <c r="J418" s="46" t="s">
        <v>25</v>
      </c>
      <c r="K418" s="46"/>
      <c r="L418" s="171" t="str">
        <f t="shared" si="84"/>
        <v/>
      </c>
      <c r="M418" s="171" t="str">
        <f t="shared" si="85"/>
        <v/>
      </c>
      <c r="N418" s="171" t="str">
        <f t="shared" si="86"/>
        <v/>
      </c>
      <c r="O418" s="170">
        <f t="shared" si="80"/>
        <v>0</v>
      </c>
      <c r="P418" s="113"/>
      <c r="Q418" s="113"/>
      <c r="R418" s="113"/>
      <c r="S418" s="388"/>
      <c r="T418" s="388"/>
      <c r="U418" s="388"/>
      <c r="W418" s="388"/>
      <c r="X418" s="388"/>
      <c r="Y418" s="388"/>
    </row>
    <row r="419" spans="1:25" x14ac:dyDescent="0.3">
      <c r="A419"/>
      <c r="B419"/>
      <c r="C419" t="s">
        <v>352</v>
      </c>
      <c r="D419" s="38"/>
      <c r="E419" s="40"/>
      <c r="F419" s="58" t="s">
        <v>1197</v>
      </c>
      <c r="G419" s="39" t="s">
        <v>353</v>
      </c>
      <c r="H419" s="40"/>
      <c r="I419" s="40"/>
      <c r="J419" s="40"/>
      <c r="K419" s="40"/>
      <c r="L419" s="169">
        <f>SUM(L420:L423)</f>
        <v>0</v>
      </c>
      <c r="M419" s="169">
        <f>SUM(M420:M423)</f>
        <v>0</v>
      </c>
      <c r="N419" s="169">
        <f>SUM(N420:N423)</f>
        <v>0</v>
      </c>
      <c r="O419" s="170">
        <f t="shared" si="80"/>
        <v>0</v>
      </c>
      <c r="P419" s="113"/>
      <c r="Q419" s="113"/>
      <c r="R419" s="113"/>
      <c r="S419" s="388"/>
      <c r="T419" s="388"/>
      <c r="U419" s="388"/>
      <c r="W419" s="388"/>
      <c r="X419" s="388"/>
      <c r="Y419" s="388"/>
    </row>
    <row r="420" spans="1:25" x14ac:dyDescent="0.3">
      <c r="A420"/>
      <c r="B420"/>
      <c r="C420" t="s">
        <v>354</v>
      </c>
      <c r="D420" s="38"/>
      <c r="E420" s="40"/>
      <c r="F420" s="58"/>
      <c r="G420" s="51"/>
      <c r="H420" s="40" t="s">
        <v>30</v>
      </c>
      <c r="I420" s="40"/>
      <c r="J420" s="40"/>
      <c r="K420" s="40"/>
      <c r="L420" s="171" t="str">
        <f>IFERROR(VLOOKUP(A420,IC_PR_BS,7,0),"")</f>
        <v/>
      </c>
      <c r="M420" s="171" t="str">
        <f>IFERROR(VLOOKUP(A420,IC_PR_BS,8,0),"")</f>
        <v/>
      </c>
      <c r="N420" s="171" t="str">
        <f>IFERROR(VLOOKUP(A420,IC_PR_BS,9,0),"")</f>
        <v/>
      </c>
      <c r="O420" s="170">
        <f t="shared" si="80"/>
        <v>0</v>
      </c>
      <c r="P420" s="113"/>
      <c r="Q420" s="113"/>
      <c r="R420" s="113"/>
      <c r="S420" s="388"/>
      <c r="T420" s="388"/>
      <c r="U420" s="388"/>
      <c r="W420" s="388"/>
      <c r="X420" s="388"/>
      <c r="Y420" s="388"/>
    </row>
    <row r="421" spans="1:25" x14ac:dyDescent="0.3">
      <c r="A421"/>
      <c r="B421"/>
      <c r="C421" t="s">
        <v>355</v>
      </c>
      <c r="D421" s="38"/>
      <c r="E421" s="40"/>
      <c r="F421" s="58"/>
      <c r="G421" s="51"/>
      <c r="H421" s="40" t="s">
        <v>70</v>
      </c>
      <c r="I421" s="40"/>
      <c r="J421" s="40"/>
      <c r="K421" s="40"/>
      <c r="L421" s="171" t="str">
        <f>IFERROR(VLOOKUP(A421,IC_PR_BS,7,0),"")</f>
        <v/>
      </c>
      <c r="M421" s="171" t="str">
        <f>IFERROR(VLOOKUP(A421,IC_PR_BS,8,0),"")</f>
        <v/>
      </c>
      <c r="N421" s="171" t="str">
        <f>IFERROR(VLOOKUP(A421,IC_PR_BS,9,0),"")</f>
        <v/>
      </c>
      <c r="O421" s="170">
        <f t="shared" si="80"/>
        <v>0</v>
      </c>
      <c r="P421" s="113"/>
      <c r="Q421" s="113"/>
      <c r="R421" s="113"/>
      <c r="S421" s="388"/>
      <c r="T421" s="388"/>
      <c r="U421" s="388"/>
      <c r="W421" s="388"/>
      <c r="X421" s="388"/>
      <c r="Y421" s="388"/>
    </row>
    <row r="422" spans="1:25" x14ac:dyDescent="0.3">
      <c r="A422"/>
      <c r="B422"/>
      <c r="C422" t="s">
        <v>356</v>
      </c>
      <c r="D422" s="38"/>
      <c r="E422" s="40"/>
      <c r="F422" s="58"/>
      <c r="G422" s="51"/>
      <c r="H422" s="40" t="s">
        <v>96</v>
      </c>
      <c r="I422" s="40"/>
      <c r="J422" s="40"/>
      <c r="K422" s="40"/>
      <c r="L422" s="171" t="str">
        <f>IFERROR(VLOOKUP(A422,IC_PR_BS,7,0),"")</f>
        <v/>
      </c>
      <c r="M422" s="171" t="str">
        <f>IFERROR(VLOOKUP(A422,IC_PR_BS,8,0),"")</f>
        <v/>
      </c>
      <c r="N422" s="171" t="str">
        <f>IFERROR(VLOOKUP(A422,IC_PR_BS,9,0),"")</f>
        <v/>
      </c>
      <c r="O422" s="170">
        <f t="shared" si="80"/>
        <v>0</v>
      </c>
      <c r="P422" s="113"/>
      <c r="Q422" s="113"/>
      <c r="R422" s="113"/>
      <c r="S422" s="388"/>
      <c r="T422" s="388"/>
      <c r="U422" s="388"/>
      <c r="W422" s="388"/>
      <c r="X422" s="388"/>
      <c r="Y422" s="388"/>
    </row>
    <row r="423" spans="1:25" x14ac:dyDescent="0.3">
      <c r="A423"/>
      <c r="B423"/>
      <c r="C423" t="s">
        <v>357</v>
      </c>
      <c r="D423" s="38"/>
      <c r="E423" s="40"/>
      <c r="F423" s="58"/>
      <c r="G423" s="51"/>
      <c r="H423" s="40" t="s">
        <v>25</v>
      </c>
      <c r="I423" s="40"/>
      <c r="J423" s="40"/>
      <c r="K423" s="40"/>
      <c r="L423" s="171" t="str">
        <f>IFERROR(VLOOKUP(A423,IC_PR_BS,7,0),"")</f>
        <v/>
      </c>
      <c r="M423" s="171" t="str">
        <f>IFERROR(VLOOKUP(A423,IC_PR_BS,8,0),"")</f>
        <v/>
      </c>
      <c r="N423" s="171" t="str">
        <f>IFERROR(VLOOKUP(A423,IC_PR_BS,9,0),"")</f>
        <v/>
      </c>
      <c r="O423" s="170">
        <f t="shared" si="80"/>
        <v>0</v>
      </c>
      <c r="P423" s="113"/>
      <c r="Q423" s="113"/>
      <c r="R423" s="113"/>
      <c r="S423" s="388"/>
      <c r="T423" s="388"/>
      <c r="U423" s="388"/>
      <c r="W423" s="388"/>
      <c r="X423" s="388"/>
      <c r="Y423" s="388"/>
    </row>
    <row r="424" spans="1:25" x14ac:dyDescent="0.3">
      <c r="A424"/>
      <c r="B424"/>
      <c r="C424" t="s">
        <v>358</v>
      </c>
      <c r="D424" s="38"/>
      <c r="E424" s="40"/>
      <c r="F424" s="58" t="s">
        <v>1198</v>
      </c>
      <c r="G424" s="39" t="s">
        <v>360</v>
      </c>
      <c r="H424" s="40"/>
      <c r="I424" s="40"/>
      <c r="J424" s="40"/>
      <c r="K424" s="40"/>
      <c r="L424" s="169">
        <f>SUM(L425:L430)</f>
        <v>0</v>
      </c>
      <c r="M424" s="169">
        <f>SUM(M425:M430)</f>
        <v>0</v>
      </c>
      <c r="N424" s="169">
        <f>SUM(N425:N430)</f>
        <v>0</v>
      </c>
      <c r="O424" s="170">
        <f t="shared" si="80"/>
        <v>0</v>
      </c>
      <c r="P424" s="113"/>
      <c r="Q424" s="113"/>
      <c r="R424" s="113"/>
      <c r="S424" s="388"/>
      <c r="T424" s="388"/>
      <c r="U424" s="388"/>
      <c r="W424" s="388"/>
      <c r="X424" s="388"/>
      <c r="Y424" s="388"/>
    </row>
    <row r="425" spans="1:25" x14ac:dyDescent="0.3">
      <c r="A425"/>
      <c r="B425"/>
      <c r="C425" t="s">
        <v>361</v>
      </c>
      <c r="D425" s="38"/>
      <c r="E425" s="40"/>
      <c r="F425" s="58"/>
      <c r="G425" s="51"/>
      <c r="H425" s="40" t="s">
        <v>30</v>
      </c>
      <c r="I425" s="40"/>
      <c r="J425" s="40"/>
      <c r="K425" s="40"/>
      <c r="L425" s="171" t="str">
        <f t="shared" ref="L425:L430" si="87">IFERROR(VLOOKUP(A425,IC_PR_BS,7,0),"")</f>
        <v/>
      </c>
      <c r="M425" s="171" t="str">
        <f t="shared" ref="M425:M430" si="88">IFERROR(VLOOKUP(A425,IC_PR_BS,8,0),"")</f>
        <v/>
      </c>
      <c r="N425" s="171" t="str">
        <f t="shared" ref="N425:N430" si="89">IFERROR(VLOOKUP(A425,IC_PR_BS,9,0),"")</f>
        <v/>
      </c>
      <c r="O425" s="170">
        <f t="shared" si="80"/>
        <v>0</v>
      </c>
      <c r="P425" s="113"/>
      <c r="Q425" s="113"/>
      <c r="R425" s="113"/>
      <c r="S425" s="388"/>
      <c r="T425" s="388"/>
      <c r="U425" s="388"/>
      <c r="W425" s="388"/>
      <c r="X425" s="388"/>
      <c r="Y425" s="388"/>
    </row>
    <row r="426" spans="1:25" x14ac:dyDescent="0.3">
      <c r="A426"/>
      <c r="B426"/>
      <c r="C426" t="s">
        <v>362</v>
      </c>
      <c r="D426" s="38"/>
      <c r="E426" s="40"/>
      <c r="F426" s="58"/>
      <c r="G426" s="51"/>
      <c r="H426" s="40" t="s">
        <v>66</v>
      </c>
      <c r="I426" s="40"/>
      <c r="J426" s="40"/>
      <c r="K426" s="40"/>
      <c r="L426" s="171" t="str">
        <f t="shared" si="87"/>
        <v/>
      </c>
      <c r="M426" s="171" t="str">
        <f t="shared" si="88"/>
        <v/>
      </c>
      <c r="N426" s="171" t="str">
        <f t="shared" si="89"/>
        <v/>
      </c>
      <c r="O426" s="170">
        <f t="shared" si="80"/>
        <v>0</v>
      </c>
      <c r="P426" s="113"/>
      <c r="Q426" s="113"/>
      <c r="R426" s="113"/>
      <c r="S426" s="388"/>
      <c r="T426" s="388"/>
      <c r="U426" s="388"/>
      <c r="W426" s="388"/>
      <c r="X426" s="388"/>
      <c r="Y426" s="388"/>
    </row>
    <row r="427" spans="1:25" x14ac:dyDescent="0.3">
      <c r="A427"/>
      <c r="B427"/>
      <c r="C427" t="s">
        <v>363</v>
      </c>
      <c r="D427" s="38"/>
      <c r="E427" s="40"/>
      <c r="F427" s="58"/>
      <c r="G427" s="51"/>
      <c r="H427" s="40" t="s">
        <v>67</v>
      </c>
      <c r="I427" s="40"/>
      <c r="J427" s="40"/>
      <c r="K427" s="40"/>
      <c r="L427" s="171" t="str">
        <f t="shared" si="87"/>
        <v/>
      </c>
      <c r="M427" s="171" t="str">
        <f t="shared" si="88"/>
        <v/>
      </c>
      <c r="N427" s="171" t="str">
        <f t="shared" si="89"/>
        <v/>
      </c>
      <c r="O427" s="170">
        <f t="shared" si="80"/>
        <v>0</v>
      </c>
      <c r="P427" s="113"/>
      <c r="Q427" s="113"/>
      <c r="R427" s="113"/>
      <c r="S427" s="388"/>
      <c r="T427" s="388"/>
      <c r="U427" s="388"/>
      <c r="W427" s="388"/>
      <c r="X427" s="388"/>
      <c r="Y427" s="388"/>
    </row>
    <row r="428" spans="1:25" x14ac:dyDescent="0.3">
      <c r="A428"/>
      <c r="B428"/>
      <c r="C428" t="s">
        <v>364</v>
      </c>
      <c r="D428" s="38"/>
      <c r="E428" s="40"/>
      <c r="F428" s="58"/>
      <c r="G428" s="51"/>
      <c r="H428" s="40" t="s">
        <v>68</v>
      </c>
      <c r="I428" s="40"/>
      <c r="J428" s="40"/>
      <c r="K428" s="40"/>
      <c r="L428" s="171" t="str">
        <f t="shared" si="87"/>
        <v/>
      </c>
      <c r="M428" s="171" t="str">
        <f t="shared" si="88"/>
        <v/>
      </c>
      <c r="N428" s="171" t="str">
        <f t="shared" si="89"/>
        <v/>
      </c>
      <c r="O428" s="170">
        <f t="shared" si="80"/>
        <v>0</v>
      </c>
      <c r="P428" s="113"/>
      <c r="Q428" s="113"/>
      <c r="R428" s="113"/>
      <c r="S428" s="388"/>
      <c r="T428" s="388"/>
      <c r="U428" s="388"/>
      <c r="W428" s="388"/>
      <c r="X428" s="388"/>
      <c r="Y428" s="388"/>
    </row>
    <row r="429" spans="1:25" x14ac:dyDescent="0.3">
      <c r="A429"/>
      <c r="B429"/>
      <c r="C429" t="s">
        <v>365</v>
      </c>
      <c r="D429" s="38"/>
      <c r="E429" s="40"/>
      <c r="F429" s="58"/>
      <c r="G429" s="51"/>
      <c r="H429" s="40" t="s">
        <v>69</v>
      </c>
      <c r="I429" s="40"/>
      <c r="J429" s="40"/>
      <c r="K429" s="40"/>
      <c r="L429" s="171" t="str">
        <f t="shared" si="87"/>
        <v/>
      </c>
      <c r="M429" s="171" t="str">
        <f t="shared" si="88"/>
        <v/>
      </c>
      <c r="N429" s="171" t="str">
        <f t="shared" si="89"/>
        <v/>
      </c>
      <c r="O429" s="170">
        <f t="shared" si="80"/>
        <v>0</v>
      </c>
      <c r="P429" s="113"/>
      <c r="Q429" s="113"/>
      <c r="R429" s="113"/>
      <c r="S429" s="388"/>
      <c r="T429" s="388"/>
      <c r="U429" s="388"/>
      <c r="W429" s="388"/>
      <c r="X429" s="388"/>
      <c r="Y429" s="388"/>
    </row>
    <row r="430" spans="1:25" x14ac:dyDescent="0.3">
      <c r="A430"/>
      <c r="B430"/>
      <c r="C430" t="s">
        <v>366</v>
      </c>
      <c r="D430" s="38"/>
      <c r="E430" s="40"/>
      <c r="F430" s="58"/>
      <c r="G430" s="51"/>
      <c r="H430" s="40" t="s">
        <v>25</v>
      </c>
      <c r="I430" s="40"/>
      <c r="J430" s="40"/>
      <c r="K430" s="40"/>
      <c r="L430" s="171" t="str">
        <f t="shared" si="87"/>
        <v/>
      </c>
      <c r="M430" s="171" t="str">
        <f t="shared" si="88"/>
        <v/>
      </c>
      <c r="N430" s="171" t="str">
        <f t="shared" si="89"/>
        <v/>
      </c>
      <c r="O430" s="170">
        <f t="shared" si="80"/>
        <v>0</v>
      </c>
      <c r="P430" s="113"/>
      <c r="Q430" s="113"/>
      <c r="R430" s="113"/>
      <c r="S430" s="388"/>
      <c r="T430" s="388"/>
      <c r="U430" s="388"/>
      <c r="W430" s="388"/>
      <c r="X430" s="388"/>
      <c r="Y430" s="388"/>
    </row>
    <row r="431" spans="1:25" x14ac:dyDescent="0.3">
      <c r="A431"/>
      <c r="B431"/>
      <c r="C431" t="s">
        <v>367</v>
      </c>
      <c r="D431" s="38"/>
      <c r="E431" s="40"/>
      <c r="F431" s="58" t="s">
        <v>1199</v>
      </c>
      <c r="G431" s="39" t="s">
        <v>369</v>
      </c>
      <c r="H431" s="40"/>
      <c r="I431" s="40"/>
      <c r="J431" s="40"/>
      <c r="K431" s="40"/>
      <c r="L431" s="169">
        <f>SUM(L432:L438)</f>
        <v>0</v>
      </c>
      <c r="M431" s="169">
        <f>SUM(M432:M438)</f>
        <v>0</v>
      </c>
      <c r="N431" s="169">
        <f>SUM(N432:N438)</f>
        <v>0</v>
      </c>
      <c r="O431" s="170">
        <f t="shared" si="80"/>
        <v>0</v>
      </c>
      <c r="P431" s="113"/>
      <c r="Q431" s="113"/>
      <c r="R431" s="113"/>
      <c r="S431" s="388"/>
      <c r="T431" s="388"/>
      <c r="U431" s="388"/>
      <c r="W431" s="388"/>
      <c r="X431" s="388"/>
      <c r="Y431" s="388"/>
    </row>
    <row r="432" spans="1:25" x14ac:dyDescent="0.3">
      <c r="A432"/>
      <c r="B432"/>
      <c r="C432" t="s">
        <v>370</v>
      </c>
      <c r="D432" s="38"/>
      <c r="E432" s="40"/>
      <c r="F432" s="58"/>
      <c r="G432" s="51"/>
      <c r="H432" s="40" t="s">
        <v>30</v>
      </c>
      <c r="I432" s="40"/>
      <c r="J432" s="40"/>
      <c r="K432" s="40"/>
      <c r="L432" s="171" t="str">
        <f t="shared" ref="L432:L441" si="90">IFERROR(VLOOKUP(A432,IC_PR_BS,7,0),"")</f>
        <v/>
      </c>
      <c r="M432" s="171" t="str">
        <f t="shared" ref="M432:M441" si="91">IFERROR(VLOOKUP(A432,IC_PR_BS,8,0),"")</f>
        <v/>
      </c>
      <c r="N432" s="171" t="str">
        <f t="shared" ref="N432:N441" si="92">IFERROR(VLOOKUP(A432,IC_PR_BS,9,0),"")</f>
        <v/>
      </c>
      <c r="O432" s="170">
        <f t="shared" si="80"/>
        <v>0</v>
      </c>
      <c r="P432" s="113"/>
      <c r="Q432" s="113"/>
      <c r="R432" s="113"/>
      <c r="S432" s="388"/>
      <c r="T432" s="388"/>
      <c r="U432" s="388"/>
      <c r="W432" s="388"/>
      <c r="X432" s="388"/>
      <c r="Y432" s="388"/>
    </row>
    <row r="433" spans="1:25" x14ac:dyDescent="0.3">
      <c r="A433"/>
      <c r="B433"/>
      <c r="C433" t="s">
        <v>371</v>
      </c>
      <c r="D433" s="38"/>
      <c r="E433" s="40"/>
      <c r="F433" s="58"/>
      <c r="G433" s="61"/>
      <c r="H433" s="40" t="s">
        <v>66</v>
      </c>
      <c r="I433" s="40"/>
      <c r="J433" s="40"/>
      <c r="K433" s="40"/>
      <c r="L433" s="171" t="str">
        <f t="shared" si="90"/>
        <v/>
      </c>
      <c r="M433" s="171" t="str">
        <f t="shared" si="91"/>
        <v/>
      </c>
      <c r="N433" s="171" t="str">
        <f t="shared" si="92"/>
        <v/>
      </c>
      <c r="O433" s="170">
        <f t="shared" si="80"/>
        <v>0</v>
      </c>
      <c r="P433" s="113"/>
      <c r="Q433" s="113"/>
      <c r="R433" s="113"/>
      <c r="S433" s="388"/>
      <c r="T433" s="388"/>
      <c r="U433" s="388"/>
      <c r="W433" s="388"/>
      <c r="X433" s="388"/>
      <c r="Y433" s="388"/>
    </row>
    <row r="434" spans="1:25" x14ac:dyDescent="0.3">
      <c r="A434"/>
      <c r="B434"/>
      <c r="C434" t="s">
        <v>372</v>
      </c>
      <c r="D434" s="38"/>
      <c r="E434" s="40"/>
      <c r="F434" s="58"/>
      <c r="G434" s="61"/>
      <c r="H434" s="40" t="s">
        <v>299</v>
      </c>
      <c r="I434" s="40"/>
      <c r="J434" s="40"/>
      <c r="K434" s="40"/>
      <c r="L434" s="171" t="str">
        <f t="shared" si="90"/>
        <v/>
      </c>
      <c r="M434" s="171" t="str">
        <f t="shared" si="91"/>
        <v/>
      </c>
      <c r="N434" s="171" t="str">
        <f t="shared" si="92"/>
        <v/>
      </c>
      <c r="O434" s="170">
        <f t="shared" si="80"/>
        <v>0</v>
      </c>
      <c r="P434" s="113"/>
      <c r="Q434" s="113"/>
      <c r="R434" s="113"/>
      <c r="S434" s="388"/>
      <c r="T434" s="388"/>
      <c r="U434" s="388"/>
      <c r="W434" s="388"/>
      <c r="X434" s="388"/>
      <c r="Y434" s="388"/>
    </row>
    <row r="435" spans="1:25" x14ac:dyDescent="0.3">
      <c r="A435"/>
      <c r="B435"/>
      <c r="C435" t="s">
        <v>373</v>
      </c>
      <c r="D435" s="38"/>
      <c r="E435" s="40"/>
      <c r="F435" s="58"/>
      <c r="G435" s="61"/>
      <c r="H435" s="40" t="s">
        <v>68</v>
      </c>
      <c r="I435" s="40"/>
      <c r="J435" s="40"/>
      <c r="K435" s="40"/>
      <c r="L435" s="171" t="str">
        <f t="shared" si="90"/>
        <v/>
      </c>
      <c r="M435" s="171" t="str">
        <f t="shared" si="91"/>
        <v/>
      </c>
      <c r="N435" s="171" t="str">
        <f t="shared" si="92"/>
        <v/>
      </c>
      <c r="O435" s="170">
        <f t="shared" si="80"/>
        <v>0</v>
      </c>
      <c r="P435" s="113"/>
      <c r="Q435" s="113"/>
      <c r="R435" s="113"/>
      <c r="S435" s="388"/>
      <c r="T435" s="388"/>
      <c r="U435" s="388"/>
      <c r="W435" s="388"/>
      <c r="X435" s="388"/>
      <c r="Y435" s="388"/>
    </row>
    <row r="436" spans="1:25" x14ac:dyDescent="0.3">
      <c r="A436"/>
      <c r="B436"/>
      <c r="C436" t="s">
        <v>374</v>
      </c>
      <c r="D436" s="38"/>
      <c r="E436" s="40"/>
      <c r="F436" s="58"/>
      <c r="G436" s="61"/>
      <c r="H436" s="40" t="s">
        <v>69</v>
      </c>
      <c r="I436" s="40"/>
      <c r="J436" s="40"/>
      <c r="K436" s="40"/>
      <c r="L436" s="171" t="str">
        <f t="shared" si="90"/>
        <v/>
      </c>
      <c r="M436" s="171" t="str">
        <f t="shared" si="91"/>
        <v/>
      </c>
      <c r="N436" s="171" t="str">
        <f t="shared" si="92"/>
        <v/>
      </c>
      <c r="O436" s="170">
        <f t="shared" si="80"/>
        <v>0</v>
      </c>
      <c r="P436" s="113"/>
      <c r="Q436" s="113"/>
      <c r="R436" s="113"/>
      <c r="S436" s="388"/>
      <c r="T436" s="388"/>
      <c r="U436" s="388"/>
      <c r="W436" s="388"/>
      <c r="X436" s="388"/>
      <c r="Y436" s="388"/>
    </row>
    <row r="437" spans="1:25" x14ac:dyDescent="0.3">
      <c r="A437"/>
      <c r="B437"/>
      <c r="C437" t="s">
        <v>375</v>
      </c>
      <c r="D437" s="38"/>
      <c r="E437" s="40"/>
      <c r="F437" s="58"/>
      <c r="G437" s="61"/>
      <c r="H437" s="40" t="s">
        <v>70</v>
      </c>
      <c r="I437" s="40"/>
      <c r="J437" s="40"/>
      <c r="K437" s="40"/>
      <c r="L437" s="171" t="str">
        <f t="shared" si="90"/>
        <v/>
      </c>
      <c r="M437" s="171" t="str">
        <f t="shared" si="91"/>
        <v/>
      </c>
      <c r="N437" s="171" t="str">
        <f t="shared" si="92"/>
        <v/>
      </c>
      <c r="O437" s="170">
        <f t="shared" si="80"/>
        <v>0</v>
      </c>
      <c r="P437" s="113"/>
      <c r="Q437" s="113"/>
      <c r="R437" s="113"/>
      <c r="S437" s="388"/>
      <c r="T437" s="388"/>
      <c r="U437" s="388"/>
      <c r="W437" s="388"/>
      <c r="X437" s="388"/>
      <c r="Y437" s="388"/>
    </row>
    <row r="438" spans="1:25" x14ac:dyDescent="0.3">
      <c r="A438"/>
      <c r="B438"/>
      <c r="C438" t="s">
        <v>376</v>
      </c>
      <c r="D438" s="38"/>
      <c r="E438" s="40"/>
      <c r="F438" s="58"/>
      <c r="G438" s="61"/>
      <c r="H438" s="40" t="s">
        <v>193</v>
      </c>
      <c r="I438" s="40"/>
      <c r="J438" s="40"/>
      <c r="K438" s="40"/>
      <c r="L438" s="171" t="str">
        <f t="shared" si="90"/>
        <v/>
      </c>
      <c r="M438" s="171" t="str">
        <f t="shared" si="91"/>
        <v/>
      </c>
      <c r="N438" s="171" t="str">
        <f t="shared" si="92"/>
        <v/>
      </c>
      <c r="O438" s="170">
        <f t="shared" si="80"/>
        <v>0</v>
      </c>
      <c r="P438" s="113"/>
      <c r="Q438" s="113"/>
      <c r="R438" s="113"/>
      <c r="S438" s="388"/>
      <c r="T438" s="388"/>
      <c r="U438" s="388"/>
      <c r="W438" s="388"/>
      <c r="X438" s="388"/>
      <c r="Y438" s="388"/>
    </row>
    <row r="439" spans="1:25" x14ac:dyDescent="0.3">
      <c r="A439"/>
      <c r="B439"/>
      <c r="C439" t="s">
        <v>377</v>
      </c>
      <c r="D439" s="38"/>
      <c r="E439" s="40"/>
      <c r="F439" s="58" t="s">
        <v>1200</v>
      </c>
      <c r="G439" s="39" t="s">
        <v>1212</v>
      </c>
      <c r="H439" s="40"/>
      <c r="I439" s="40"/>
      <c r="J439" s="40"/>
      <c r="K439" s="40"/>
      <c r="L439" s="171" t="str">
        <f t="shared" si="90"/>
        <v/>
      </c>
      <c r="M439" s="171" t="str">
        <f t="shared" si="91"/>
        <v/>
      </c>
      <c r="N439" s="171" t="str">
        <f t="shared" si="92"/>
        <v/>
      </c>
      <c r="O439" s="170">
        <f t="shared" si="80"/>
        <v>0</v>
      </c>
      <c r="P439" s="113"/>
      <c r="Q439" s="113"/>
      <c r="R439" s="113"/>
      <c r="S439" s="388"/>
      <c r="T439" s="388"/>
      <c r="U439" s="388"/>
      <c r="W439" s="388"/>
      <c r="X439" s="388"/>
      <c r="Y439" s="388"/>
    </row>
    <row r="440" spans="1:25" x14ac:dyDescent="0.3">
      <c r="A440"/>
      <c r="B440"/>
      <c r="C440" t="s">
        <v>438</v>
      </c>
      <c r="D440" s="38"/>
      <c r="E440" s="40"/>
      <c r="F440" s="58" t="s">
        <v>1201</v>
      </c>
      <c r="G440" s="39" t="s">
        <v>1344</v>
      </c>
      <c r="H440" s="40"/>
      <c r="I440" s="40"/>
      <c r="J440" s="40"/>
      <c r="K440" s="40"/>
      <c r="L440" s="171" t="str">
        <f t="shared" si="90"/>
        <v/>
      </c>
      <c r="M440" s="171" t="str">
        <f t="shared" si="91"/>
        <v/>
      </c>
      <c r="N440" s="171" t="str">
        <f t="shared" si="92"/>
        <v/>
      </c>
      <c r="O440" s="170">
        <f t="shared" si="80"/>
        <v>0</v>
      </c>
      <c r="P440" s="113"/>
      <c r="Q440" s="113"/>
      <c r="R440" s="113"/>
      <c r="S440" s="388"/>
      <c r="T440" s="388"/>
      <c r="U440" s="388"/>
      <c r="W440" s="388"/>
      <c r="X440" s="388"/>
      <c r="Y440" s="388"/>
    </row>
    <row r="441" spans="1:25" x14ac:dyDescent="0.3">
      <c r="A441"/>
      <c r="B441"/>
      <c r="C441"/>
      <c r="D441" s="38"/>
      <c r="E441" s="40"/>
      <c r="F441" s="58"/>
      <c r="G441" s="39"/>
      <c r="H441" s="39" t="s">
        <v>970</v>
      </c>
      <c r="I441" s="40"/>
      <c r="J441" s="40"/>
      <c r="K441" s="40"/>
      <c r="L441" s="171" t="str">
        <f t="shared" si="90"/>
        <v/>
      </c>
      <c r="M441" s="171" t="str">
        <f t="shared" si="91"/>
        <v/>
      </c>
      <c r="N441" s="171" t="str">
        <f t="shared" si="92"/>
        <v/>
      </c>
      <c r="O441" s="170">
        <f t="shared" si="80"/>
        <v>0</v>
      </c>
      <c r="P441" s="113"/>
      <c r="Q441" s="113"/>
      <c r="R441" s="113"/>
      <c r="S441" s="388"/>
      <c r="T441" s="388"/>
      <c r="U441" s="388"/>
      <c r="W441" s="388"/>
      <c r="X441" s="388"/>
      <c r="Y441" s="388"/>
    </row>
    <row r="442" spans="1:25" x14ac:dyDescent="0.3">
      <c r="A442"/>
      <c r="B442"/>
      <c r="C442" s="5" t="s">
        <v>393</v>
      </c>
      <c r="D442" s="38"/>
      <c r="E442" s="40"/>
      <c r="F442" s="58" t="s">
        <v>1211</v>
      </c>
      <c r="G442" s="39" t="s">
        <v>394</v>
      </c>
      <c r="H442" s="40"/>
      <c r="I442" s="40"/>
      <c r="J442" s="40"/>
      <c r="K442" s="40"/>
      <c r="L442" s="169">
        <f>SUM(L443:L451)</f>
        <v>0</v>
      </c>
      <c r="M442" s="169">
        <f>SUM(M443:M451)</f>
        <v>0</v>
      </c>
      <c r="N442" s="169">
        <f>SUM(N443:N451)</f>
        <v>0</v>
      </c>
      <c r="O442" s="170">
        <f t="shared" si="80"/>
        <v>0</v>
      </c>
      <c r="P442" s="113"/>
      <c r="Q442" s="113"/>
      <c r="R442" s="113"/>
      <c r="S442" s="388"/>
      <c r="T442" s="388"/>
      <c r="U442" s="388"/>
      <c r="W442" s="388"/>
      <c r="X442" s="388"/>
      <c r="Y442" s="388"/>
    </row>
    <row r="443" spans="1:25" x14ac:dyDescent="0.3">
      <c r="A443" s="3" t="s">
        <v>395</v>
      </c>
      <c r="B443" s="5"/>
      <c r="C443" t="s">
        <v>396</v>
      </c>
      <c r="D443" s="38"/>
      <c r="E443" s="40"/>
      <c r="F443" s="40"/>
      <c r="G443" s="51"/>
      <c r="H443" s="40" t="s">
        <v>22</v>
      </c>
      <c r="I443" s="40"/>
      <c r="J443" s="40"/>
      <c r="K443" s="40"/>
      <c r="L443" s="171">
        <f t="shared" ref="L443:L451" si="93">IFERROR(VLOOKUP(A443,IC_PR_BS,7,0),"")</f>
        <v>0</v>
      </c>
      <c r="M443" s="171">
        <f t="shared" ref="M443:M451" si="94">IFERROR(VLOOKUP(A443,IC_PR_BS,8,0),"")</f>
        <v>0</v>
      </c>
      <c r="N443" s="171">
        <f t="shared" ref="N443:N451" si="95">IFERROR(VLOOKUP(A443,IC_PR_BS,9,0),"")</f>
        <v>0</v>
      </c>
      <c r="O443" s="170">
        <f t="shared" si="80"/>
        <v>0</v>
      </c>
      <c r="P443" s="113"/>
      <c r="Q443" s="113"/>
      <c r="R443" s="113"/>
      <c r="S443" s="388"/>
      <c r="T443" s="388"/>
      <c r="U443" s="388"/>
      <c r="W443" s="388"/>
      <c r="X443" s="388"/>
      <c r="Y443" s="388"/>
    </row>
    <row r="444" spans="1:25" x14ac:dyDescent="0.3">
      <c r="A444" s="3" t="s">
        <v>397</v>
      </c>
      <c r="B444" s="5"/>
      <c r="C444" t="s">
        <v>398</v>
      </c>
      <c r="D444" s="38"/>
      <c r="E444" s="40"/>
      <c r="F444" s="40"/>
      <c r="G444" s="51"/>
      <c r="H444" s="40" t="s">
        <v>30</v>
      </c>
      <c r="I444" s="40"/>
      <c r="J444" s="40"/>
      <c r="K444" s="40"/>
      <c r="L444" s="171">
        <f t="shared" si="93"/>
        <v>0</v>
      </c>
      <c r="M444" s="171">
        <f t="shared" si="94"/>
        <v>0</v>
      </c>
      <c r="N444" s="171">
        <f t="shared" si="95"/>
        <v>0</v>
      </c>
      <c r="O444" s="170">
        <f t="shared" si="80"/>
        <v>0</v>
      </c>
      <c r="P444" s="113"/>
      <c r="Q444" s="113"/>
      <c r="R444" s="113"/>
      <c r="S444" s="388"/>
      <c r="T444" s="388"/>
      <c r="U444" s="388"/>
      <c r="W444" s="388"/>
      <c r="X444" s="388"/>
      <c r="Y444" s="388"/>
    </row>
    <row r="445" spans="1:25" x14ac:dyDescent="0.3">
      <c r="A445"/>
      <c r="B445"/>
      <c r="C445" t="s">
        <v>399</v>
      </c>
      <c r="D445" s="38"/>
      <c r="E445" s="40"/>
      <c r="F445" s="40"/>
      <c r="G445" s="51"/>
      <c r="H445" s="40" t="s">
        <v>66</v>
      </c>
      <c r="I445" s="40"/>
      <c r="J445" s="40"/>
      <c r="K445" s="40"/>
      <c r="L445" s="171" t="str">
        <f t="shared" si="93"/>
        <v/>
      </c>
      <c r="M445" s="171" t="str">
        <f t="shared" si="94"/>
        <v/>
      </c>
      <c r="N445" s="171" t="str">
        <f t="shared" si="95"/>
        <v/>
      </c>
      <c r="O445" s="170">
        <f t="shared" si="80"/>
        <v>0</v>
      </c>
      <c r="P445" s="113"/>
      <c r="Q445" s="113"/>
      <c r="R445" s="113"/>
      <c r="S445" s="388"/>
      <c r="T445" s="388"/>
      <c r="U445" s="388"/>
      <c r="W445" s="388"/>
      <c r="X445" s="388"/>
      <c r="Y445" s="388"/>
    </row>
    <row r="446" spans="1:25" x14ac:dyDescent="0.3">
      <c r="A446"/>
      <c r="B446"/>
      <c r="C446" t="s">
        <v>400</v>
      </c>
      <c r="D446" s="38"/>
      <c r="E446" s="40"/>
      <c r="F446" s="40"/>
      <c r="G446" s="51"/>
      <c r="H446" s="40" t="s">
        <v>67</v>
      </c>
      <c r="I446" s="40"/>
      <c r="J446" s="40"/>
      <c r="K446" s="40"/>
      <c r="L446" s="171" t="str">
        <f t="shared" si="93"/>
        <v/>
      </c>
      <c r="M446" s="171" t="str">
        <f t="shared" si="94"/>
        <v/>
      </c>
      <c r="N446" s="171" t="str">
        <f t="shared" si="95"/>
        <v/>
      </c>
      <c r="O446" s="170">
        <f t="shared" si="80"/>
        <v>0</v>
      </c>
      <c r="P446" s="113"/>
      <c r="Q446" s="113"/>
      <c r="R446" s="113"/>
      <c r="S446" s="388"/>
      <c r="T446" s="388"/>
      <c r="U446" s="388"/>
      <c r="W446" s="388"/>
      <c r="X446" s="388"/>
      <c r="Y446" s="388"/>
    </row>
    <row r="447" spans="1:25" x14ac:dyDescent="0.3">
      <c r="A447"/>
      <c r="B447"/>
      <c r="C447" t="s">
        <v>401</v>
      </c>
      <c r="D447" s="38"/>
      <c r="E447" s="40"/>
      <c r="F447" s="40"/>
      <c r="G447" s="51"/>
      <c r="H447" s="40" t="s">
        <v>68</v>
      </c>
      <c r="I447" s="40"/>
      <c r="J447" s="40"/>
      <c r="K447" s="40"/>
      <c r="L447" s="171" t="str">
        <f t="shared" si="93"/>
        <v/>
      </c>
      <c r="M447" s="171" t="str">
        <f t="shared" si="94"/>
        <v/>
      </c>
      <c r="N447" s="171" t="str">
        <f t="shared" si="95"/>
        <v/>
      </c>
      <c r="O447" s="170">
        <f t="shared" si="80"/>
        <v>0</v>
      </c>
      <c r="P447" s="113"/>
      <c r="Q447" s="113"/>
      <c r="R447" s="113"/>
      <c r="S447" s="388"/>
      <c r="T447" s="388"/>
      <c r="U447" s="388"/>
      <c r="W447" s="388"/>
      <c r="X447" s="388"/>
      <c r="Y447" s="388"/>
    </row>
    <row r="448" spans="1:25" x14ac:dyDescent="0.3">
      <c r="A448" s="3" t="s">
        <v>402</v>
      </c>
      <c r="B448" s="5"/>
      <c r="C448" t="s">
        <v>403</v>
      </c>
      <c r="D448" s="38"/>
      <c r="E448" s="40"/>
      <c r="F448" s="40"/>
      <c r="G448" s="51"/>
      <c r="H448" s="40" t="s">
        <v>69</v>
      </c>
      <c r="I448" s="40"/>
      <c r="J448" s="40"/>
      <c r="K448" s="40"/>
      <c r="L448" s="171">
        <f t="shared" si="93"/>
        <v>0</v>
      </c>
      <c r="M448" s="171">
        <f t="shared" si="94"/>
        <v>0</v>
      </c>
      <c r="N448" s="171">
        <f t="shared" si="95"/>
        <v>0</v>
      </c>
      <c r="O448" s="170">
        <f t="shared" si="80"/>
        <v>0</v>
      </c>
      <c r="P448" s="113"/>
      <c r="Q448" s="113"/>
      <c r="R448" s="113"/>
      <c r="S448" s="388"/>
      <c r="T448" s="388"/>
      <c r="U448" s="388"/>
      <c r="W448" s="388"/>
      <c r="X448" s="388"/>
      <c r="Y448" s="388"/>
    </row>
    <row r="449" spans="1:25" x14ac:dyDescent="0.3">
      <c r="A449" s="3" t="s">
        <v>404</v>
      </c>
      <c r="B449" s="5"/>
      <c r="C449" t="s">
        <v>405</v>
      </c>
      <c r="D449" s="38"/>
      <c r="E449" s="40"/>
      <c r="F449" s="40"/>
      <c r="G449" s="51"/>
      <c r="H449" s="40" t="s">
        <v>70</v>
      </c>
      <c r="I449" s="40"/>
      <c r="J449" s="40"/>
      <c r="K449" s="40"/>
      <c r="L449" s="171">
        <f t="shared" si="93"/>
        <v>0</v>
      </c>
      <c r="M449" s="171">
        <f t="shared" si="94"/>
        <v>0</v>
      </c>
      <c r="N449" s="171">
        <f t="shared" si="95"/>
        <v>0</v>
      </c>
      <c r="O449" s="170">
        <f t="shared" si="80"/>
        <v>0</v>
      </c>
      <c r="P449" s="113"/>
      <c r="Q449" s="113"/>
      <c r="R449" s="113"/>
      <c r="S449" s="388"/>
      <c r="T449" s="388"/>
      <c r="U449" s="388"/>
      <c r="W449" s="388"/>
      <c r="X449" s="388"/>
      <c r="Y449" s="388"/>
    </row>
    <row r="450" spans="1:25" x14ac:dyDescent="0.3">
      <c r="A450"/>
      <c r="B450"/>
      <c r="C450" t="s">
        <v>406</v>
      </c>
      <c r="D450" s="38"/>
      <c r="E450" s="40"/>
      <c r="F450" s="40"/>
      <c r="G450" s="51"/>
      <c r="H450" s="40" t="s">
        <v>96</v>
      </c>
      <c r="I450" s="40"/>
      <c r="J450" s="40"/>
      <c r="K450" s="40"/>
      <c r="L450" s="171" t="str">
        <f t="shared" si="93"/>
        <v/>
      </c>
      <c r="M450" s="171" t="str">
        <f t="shared" si="94"/>
        <v/>
      </c>
      <c r="N450" s="171" t="str">
        <f t="shared" si="95"/>
        <v/>
      </c>
      <c r="O450" s="170">
        <f t="shared" si="80"/>
        <v>0</v>
      </c>
      <c r="P450" s="113"/>
      <c r="Q450" s="113"/>
      <c r="R450" s="113"/>
      <c r="S450" s="388"/>
      <c r="T450" s="388"/>
      <c r="U450" s="388"/>
      <c r="W450" s="388"/>
      <c r="X450" s="388"/>
      <c r="Y450" s="388"/>
    </row>
    <row r="451" spans="1:25" x14ac:dyDescent="0.3">
      <c r="A451" s="3" t="s">
        <v>407</v>
      </c>
      <c r="B451" s="5"/>
      <c r="C451" t="s">
        <v>408</v>
      </c>
      <c r="D451" s="38"/>
      <c r="E451" s="40"/>
      <c r="F451" s="40"/>
      <c r="G451" s="51"/>
      <c r="H451" s="40" t="s">
        <v>25</v>
      </c>
      <c r="I451" s="40"/>
      <c r="J451" s="40"/>
      <c r="K451" s="40"/>
      <c r="L451" s="171">
        <f t="shared" si="93"/>
        <v>0</v>
      </c>
      <c r="M451" s="171">
        <f t="shared" si="94"/>
        <v>0</v>
      </c>
      <c r="N451" s="171">
        <f t="shared" si="95"/>
        <v>0</v>
      </c>
      <c r="O451" s="170">
        <f t="shared" si="80"/>
        <v>0</v>
      </c>
      <c r="P451" s="113"/>
      <c r="Q451" s="113"/>
      <c r="R451" s="113"/>
      <c r="S451" s="388"/>
      <c r="T451" s="388"/>
      <c r="U451" s="388"/>
      <c r="W451" s="388"/>
      <c r="X451" s="388"/>
      <c r="Y451" s="388"/>
    </row>
    <row r="452" spans="1:25" x14ac:dyDescent="0.3">
      <c r="A452"/>
      <c r="B452"/>
      <c r="C452" s="5" t="s">
        <v>224</v>
      </c>
      <c r="D452" s="38" t="s">
        <v>14</v>
      </c>
      <c r="E452" s="39" t="s">
        <v>381</v>
      </c>
      <c r="F452" s="40"/>
      <c r="G452" s="40"/>
      <c r="H452" s="40"/>
      <c r="I452" s="40"/>
      <c r="J452" s="40"/>
      <c r="K452" s="40"/>
      <c r="L452" s="169">
        <f>SUM(L453:L456)</f>
        <v>0</v>
      </c>
      <c r="M452" s="169">
        <f>SUM(M453:M456)</f>
        <v>0</v>
      </c>
      <c r="N452" s="169">
        <f>SUM(N453:N456)</f>
        <v>0</v>
      </c>
      <c r="O452" s="170">
        <f t="shared" si="80"/>
        <v>0</v>
      </c>
      <c r="P452" s="113"/>
      <c r="Q452" s="113"/>
      <c r="R452" s="113"/>
      <c r="S452" s="388"/>
      <c r="T452" s="388"/>
      <c r="U452" s="388"/>
      <c r="W452" s="388"/>
      <c r="X452" s="388"/>
      <c r="Y452" s="388"/>
    </row>
    <row r="453" spans="1:25" x14ac:dyDescent="0.3">
      <c r="A453" s="21" t="s">
        <v>1092</v>
      </c>
      <c r="B453" s="62"/>
      <c r="C453"/>
      <c r="D453" s="38"/>
      <c r="E453" s="39"/>
      <c r="F453" s="63">
        <v>1</v>
      </c>
      <c r="G453" s="39" t="s">
        <v>382</v>
      </c>
      <c r="H453" s="40"/>
      <c r="I453" s="40"/>
      <c r="J453" s="40"/>
      <c r="K453" s="40"/>
      <c r="L453" s="171">
        <f>IFERROR(VLOOKUP(A453,IC_PR_BS,7,0),"")</f>
        <v>0</v>
      </c>
      <c r="M453" s="171">
        <f>IFERROR(VLOOKUP(A453,IC_PR_BS,8,0),"")</f>
        <v>0</v>
      </c>
      <c r="N453" s="171">
        <f>IFERROR(VLOOKUP(A453,IC_PR_BS,9,0),"")</f>
        <v>0</v>
      </c>
      <c r="O453" s="170">
        <f t="shared" si="80"/>
        <v>0</v>
      </c>
      <c r="P453" s="113"/>
      <c r="Q453" s="113"/>
      <c r="R453" s="113"/>
      <c r="S453" s="388"/>
      <c r="T453" s="388"/>
      <c r="U453" s="388"/>
      <c r="W453" s="388"/>
      <c r="X453" s="388"/>
      <c r="Y453" s="388"/>
    </row>
    <row r="454" spans="1:25" x14ac:dyDescent="0.3">
      <c r="A454"/>
      <c r="B454"/>
      <c r="C454" t="s">
        <v>123</v>
      </c>
      <c r="D454" s="38"/>
      <c r="E454" s="39"/>
      <c r="F454" s="39">
        <v>2</v>
      </c>
      <c r="G454" s="39" t="s">
        <v>385</v>
      </c>
      <c r="H454" s="40"/>
      <c r="I454" s="40"/>
      <c r="J454" s="40"/>
      <c r="K454" s="40"/>
      <c r="L454" s="173"/>
      <c r="M454" s="173"/>
      <c r="N454" s="173"/>
      <c r="O454" s="174">
        <f t="shared" si="80"/>
        <v>0</v>
      </c>
      <c r="P454" s="113"/>
      <c r="Q454" s="113"/>
      <c r="R454" s="113"/>
      <c r="S454" s="388"/>
      <c r="T454" s="388"/>
      <c r="U454" s="388"/>
      <c r="W454" s="388"/>
      <c r="X454" s="388"/>
      <c r="Y454" s="388"/>
    </row>
    <row r="455" spans="1:25" x14ac:dyDescent="0.3">
      <c r="A455"/>
      <c r="B455"/>
      <c r="C455" t="s">
        <v>102</v>
      </c>
      <c r="D455" s="38"/>
      <c r="E455" s="39"/>
      <c r="F455" s="39">
        <v>3</v>
      </c>
      <c r="G455" s="39" t="s">
        <v>409</v>
      </c>
      <c r="H455" s="40"/>
      <c r="I455" s="40"/>
      <c r="J455" s="40"/>
      <c r="K455" s="40"/>
      <c r="L455" s="173"/>
      <c r="M455" s="173"/>
      <c r="N455" s="173"/>
      <c r="O455" s="174">
        <f t="shared" si="80"/>
        <v>0</v>
      </c>
      <c r="P455" s="113"/>
      <c r="Q455" s="113"/>
      <c r="R455" s="113"/>
      <c r="S455" s="388"/>
      <c r="T455" s="388"/>
      <c r="U455" s="388"/>
      <c r="W455" s="388"/>
      <c r="X455" s="388"/>
      <c r="Y455" s="388"/>
    </row>
    <row r="456" spans="1:25" x14ac:dyDescent="0.3">
      <c r="A456" s="6"/>
      <c r="B456"/>
      <c r="C456"/>
      <c r="D456" s="38"/>
      <c r="E456" s="39"/>
      <c r="F456" s="63">
        <v>4</v>
      </c>
      <c r="G456" s="39" t="s">
        <v>410</v>
      </c>
      <c r="H456" s="40"/>
      <c r="I456" s="40"/>
      <c r="J456" s="40"/>
      <c r="K456" s="40"/>
      <c r="L456" s="169">
        <f>SUM(L457,L466,L467,L469,L471)</f>
        <v>0</v>
      </c>
      <c r="M456" s="169">
        <f>SUM(M457,M466,M467,M469,M471)</f>
        <v>0</v>
      </c>
      <c r="N456" s="169">
        <f>SUM(N457,N466,N467,N469,N471)</f>
        <v>0</v>
      </c>
      <c r="O456" s="170">
        <f t="shared" ref="O456:O496" si="96">SUM(L456,N456)</f>
        <v>0</v>
      </c>
      <c r="P456" s="113"/>
      <c r="Q456" s="113"/>
      <c r="R456" s="113"/>
      <c r="S456" s="388"/>
      <c r="T456" s="388"/>
      <c r="U456" s="388"/>
      <c r="W456" s="388"/>
      <c r="X456" s="388"/>
      <c r="Y456" s="388"/>
    </row>
    <row r="457" spans="1:25" x14ac:dyDescent="0.3">
      <c r="A457"/>
      <c r="B457"/>
      <c r="C457" t="s">
        <v>411</v>
      </c>
      <c r="D457" s="38"/>
      <c r="E457" s="40"/>
      <c r="F457" s="39"/>
      <c r="G457" s="39"/>
      <c r="H457" s="39" t="s">
        <v>315</v>
      </c>
      <c r="I457" s="39" t="s">
        <v>412</v>
      </c>
      <c r="J457" s="40"/>
      <c r="K457" s="40"/>
      <c r="L457" s="169">
        <f>SUM(L458,L463,L464)</f>
        <v>0</v>
      </c>
      <c r="M457" s="169">
        <f>SUM(M458,M463,M464)</f>
        <v>0</v>
      </c>
      <c r="N457" s="169">
        <f>SUM(N458,N463,N464)</f>
        <v>0</v>
      </c>
      <c r="O457" s="170">
        <f t="shared" si="96"/>
        <v>0</v>
      </c>
      <c r="P457" s="113"/>
      <c r="Q457" s="113"/>
      <c r="R457" s="113"/>
      <c r="S457" s="388"/>
      <c r="T457" s="388"/>
      <c r="U457" s="388"/>
      <c r="W457" s="388"/>
      <c r="X457" s="388"/>
      <c r="Y457" s="388"/>
    </row>
    <row r="458" spans="1:25" x14ac:dyDescent="0.3">
      <c r="A458"/>
      <c r="B458"/>
      <c r="C458" t="s">
        <v>413</v>
      </c>
      <c r="D458" s="38"/>
      <c r="E458" s="40"/>
      <c r="F458" s="40"/>
      <c r="G458" s="40"/>
      <c r="H458" s="40"/>
      <c r="I458" s="40" t="s">
        <v>380</v>
      </c>
      <c r="J458" s="39" t="s">
        <v>414</v>
      </c>
      <c r="K458" s="40"/>
      <c r="L458" s="169">
        <f>SUM(L459:L462)</f>
        <v>0</v>
      </c>
      <c r="M458" s="169">
        <f>SUM(M459:M462)</f>
        <v>0</v>
      </c>
      <c r="N458" s="169">
        <f>SUM(N459:N462)</f>
        <v>0</v>
      </c>
      <c r="O458" s="170">
        <f t="shared" si="96"/>
        <v>0</v>
      </c>
      <c r="P458" s="113"/>
      <c r="Q458" s="113"/>
      <c r="R458" s="113"/>
      <c r="S458" s="388"/>
      <c r="T458" s="388"/>
      <c r="U458" s="388"/>
      <c r="W458" s="388"/>
      <c r="X458" s="388"/>
      <c r="Y458" s="388"/>
    </row>
    <row r="459" spans="1:25" x14ac:dyDescent="0.3">
      <c r="A459" s="26" t="s">
        <v>420</v>
      </c>
      <c r="B459" s="5"/>
      <c r="C459"/>
      <c r="D459" s="38"/>
      <c r="E459" s="39"/>
      <c r="F459" s="64"/>
      <c r="G459" s="64"/>
      <c r="H459" s="64"/>
      <c r="I459" s="64"/>
      <c r="J459" s="40"/>
      <c r="K459" s="64" t="s">
        <v>1340</v>
      </c>
      <c r="L459" s="171">
        <f>IFERROR(VLOOKUP(A459,IC_PR_BS,7,0),"")</f>
        <v>0</v>
      </c>
      <c r="M459" s="171">
        <f>IFERROR(VLOOKUP(A459,IC_PR_BS,8,0),"")</f>
        <v>0</v>
      </c>
      <c r="N459" s="171">
        <f>IFERROR(VLOOKUP(A459,IC_PR_BS,9,0),"")</f>
        <v>0</v>
      </c>
      <c r="O459" s="170">
        <f t="shared" si="96"/>
        <v>0</v>
      </c>
      <c r="P459" s="113"/>
      <c r="Q459" s="113"/>
      <c r="R459" s="113"/>
      <c r="S459" s="388"/>
      <c r="T459" s="388"/>
      <c r="U459" s="388"/>
      <c r="W459" s="388"/>
      <c r="X459" s="388"/>
      <c r="Y459" s="388"/>
    </row>
    <row r="460" spans="1:25" x14ac:dyDescent="0.3">
      <c r="A460"/>
      <c r="B460" s="5"/>
      <c r="C460" t="s">
        <v>826</v>
      </c>
      <c r="D460" s="38"/>
      <c r="E460" s="40"/>
      <c r="F460" s="40"/>
      <c r="G460" s="40"/>
      <c r="H460" s="40"/>
      <c r="I460" s="40"/>
      <c r="J460" s="40"/>
      <c r="K460" s="40" t="s">
        <v>827</v>
      </c>
      <c r="L460" s="171" t="str">
        <f>IFERROR(VLOOKUP(A460,IC_PR_BS,7,0),"")</f>
        <v/>
      </c>
      <c r="M460" s="171" t="str">
        <f>IFERROR(VLOOKUP(A460,IC_PR_BS,8,0),"")</f>
        <v/>
      </c>
      <c r="N460" s="171" t="str">
        <f>IFERROR(VLOOKUP(A460,IC_PR_BS,9,0),"")</f>
        <v/>
      </c>
      <c r="O460" s="170">
        <f t="shared" si="96"/>
        <v>0</v>
      </c>
      <c r="P460" s="113"/>
      <c r="Q460" s="113"/>
      <c r="R460" s="113"/>
      <c r="S460" s="388"/>
      <c r="T460" s="388"/>
      <c r="U460" s="388"/>
      <c r="W460" s="388"/>
      <c r="X460" s="388"/>
      <c r="Y460" s="388"/>
    </row>
    <row r="461" spans="1:25" x14ac:dyDescent="0.3">
      <c r="A461"/>
      <c r="B461"/>
      <c r="C461" t="s">
        <v>439</v>
      </c>
      <c r="D461" s="38"/>
      <c r="E461" s="40"/>
      <c r="F461" s="40"/>
      <c r="G461" s="40"/>
      <c r="H461" s="40"/>
      <c r="I461" s="40"/>
      <c r="J461" s="40"/>
      <c r="K461" s="40" t="s">
        <v>440</v>
      </c>
      <c r="L461" s="171" t="str">
        <f>IFERROR(VLOOKUP(A461,IC_PR_BS,7,0),"")</f>
        <v/>
      </c>
      <c r="M461" s="171" t="str">
        <f>IFERROR(VLOOKUP(A461,IC_PR_BS,8,0),"")</f>
        <v/>
      </c>
      <c r="N461" s="171" t="str">
        <f>IFERROR(VLOOKUP(A461,IC_PR_BS,9,0),"")</f>
        <v/>
      </c>
      <c r="O461" s="170">
        <f t="shared" si="96"/>
        <v>0</v>
      </c>
      <c r="P461" s="113"/>
      <c r="Q461" s="113"/>
      <c r="R461" s="113"/>
      <c r="S461" s="388"/>
      <c r="T461" s="388"/>
      <c r="U461" s="388"/>
      <c r="W461" s="388"/>
      <c r="X461" s="388"/>
      <c r="Y461" s="388"/>
    </row>
    <row r="462" spans="1:25" x14ac:dyDescent="0.3">
      <c r="A462"/>
      <c r="B462" s="5"/>
      <c r="C462" t="s">
        <v>441</v>
      </c>
      <c r="D462" s="38"/>
      <c r="E462" s="40"/>
      <c r="F462" s="40"/>
      <c r="G462" s="40"/>
      <c r="H462" s="40"/>
      <c r="I462" s="40"/>
      <c r="J462" s="40"/>
      <c r="K462" s="40" t="s">
        <v>443</v>
      </c>
      <c r="L462" s="171" t="str">
        <f>IFERROR(VLOOKUP(A462,IC_PR_BS,7,0),"")</f>
        <v/>
      </c>
      <c r="M462" s="171" t="str">
        <f>IFERROR(VLOOKUP(A462,IC_PR_BS,8,0),"")</f>
        <v/>
      </c>
      <c r="N462" s="171" t="str">
        <f>IFERROR(VLOOKUP(A462,IC_PR_BS,9,0),"")</f>
        <v/>
      </c>
      <c r="O462" s="170">
        <f t="shared" si="96"/>
        <v>0</v>
      </c>
      <c r="P462" s="113"/>
      <c r="Q462" s="113"/>
      <c r="R462" s="113"/>
      <c r="S462" s="388"/>
      <c r="T462" s="388"/>
      <c r="U462" s="388"/>
      <c r="W462" s="388"/>
      <c r="X462" s="388"/>
      <c r="Y462" s="388"/>
    </row>
    <row r="463" spans="1:25" x14ac:dyDescent="0.3">
      <c r="A463"/>
      <c r="B463"/>
      <c r="C463" t="s">
        <v>417</v>
      </c>
      <c r="D463" s="38"/>
      <c r="E463" s="40"/>
      <c r="F463" s="40"/>
      <c r="G463" s="40"/>
      <c r="H463" s="40"/>
      <c r="I463" s="40" t="s">
        <v>418</v>
      </c>
      <c r="J463" s="39" t="s">
        <v>419</v>
      </c>
      <c r="K463" s="40"/>
      <c r="L463" s="173"/>
      <c r="M463" s="173"/>
      <c r="N463" s="173"/>
      <c r="O463" s="174">
        <f t="shared" si="96"/>
        <v>0</v>
      </c>
      <c r="P463" s="113"/>
      <c r="Q463" s="113"/>
      <c r="R463" s="113"/>
      <c r="S463" s="388"/>
      <c r="T463" s="388"/>
      <c r="U463" s="388"/>
      <c r="W463" s="388"/>
      <c r="X463" s="388"/>
      <c r="Y463" s="388"/>
    </row>
    <row r="464" spans="1:25" x14ac:dyDescent="0.3">
      <c r="A464"/>
      <c r="B464"/>
      <c r="C464" t="s">
        <v>421</v>
      </c>
      <c r="D464" s="38"/>
      <c r="E464" s="40"/>
      <c r="F464" s="40"/>
      <c r="G464" s="40"/>
      <c r="H464" s="40"/>
      <c r="I464" s="40" t="s">
        <v>422</v>
      </c>
      <c r="J464" s="39" t="s">
        <v>423</v>
      </c>
      <c r="K464" s="40"/>
      <c r="L464" s="169" t="str">
        <f>L465</f>
        <v/>
      </c>
      <c r="M464" s="169" t="str">
        <f>M465</f>
        <v/>
      </c>
      <c r="N464" s="169" t="str">
        <f>N465</f>
        <v/>
      </c>
      <c r="O464" s="170">
        <f t="shared" si="96"/>
        <v>0</v>
      </c>
      <c r="P464" s="113"/>
      <c r="Q464" s="113"/>
      <c r="R464" s="113"/>
      <c r="S464" s="388"/>
      <c r="T464" s="388"/>
      <c r="U464" s="388"/>
      <c r="W464" s="388"/>
      <c r="X464" s="388"/>
      <c r="Y464" s="388"/>
    </row>
    <row r="465" spans="1:25" x14ac:dyDescent="0.3">
      <c r="A465"/>
      <c r="B465"/>
      <c r="C465" t="s">
        <v>424</v>
      </c>
      <c r="D465" s="38"/>
      <c r="E465" s="40"/>
      <c r="F465" s="40"/>
      <c r="G465" s="40"/>
      <c r="H465" s="40"/>
      <c r="I465" s="40"/>
      <c r="J465" s="40"/>
      <c r="K465" s="40" t="s">
        <v>425</v>
      </c>
      <c r="L465" s="171" t="str">
        <f>IFERROR(VLOOKUP(A465,IC_PR_BS,7,0),"")</f>
        <v/>
      </c>
      <c r="M465" s="171" t="str">
        <f>IFERROR(VLOOKUP(A465,IC_PR_BS,8,0),"")</f>
        <v/>
      </c>
      <c r="N465" s="171" t="str">
        <f>IFERROR(VLOOKUP(A465,IC_PR_BS,9,0),"")</f>
        <v/>
      </c>
      <c r="O465" s="170">
        <f t="shared" si="96"/>
        <v>0</v>
      </c>
      <c r="P465" s="113"/>
      <c r="Q465" s="113"/>
      <c r="R465" s="113"/>
      <c r="S465" s="388"/>
      <c r="T465" s="388"/>
      <c r="U465" s="388"/>
      <c r="W465" s="388"/>
      <c r="X465" s="388"/>
      <c r="Y465" s="388"/>
    </row>
    <row r="466" spans="1:25" x14ac:dyDescent="0.3">
      <c r="A466" s="26" t="s">
        <v>1346</v>
      </c>
      <c r="B466"/>
      <c r="C466" t="s">
        <v>427</v>
      </c>
      <c r="D466" s="38"/>
      <c r="E466" s="40"/>
      <c r="F466" s="39"/>
      <c r="G466" s="39"/>
      <c r="H466" s="39" t="s">
        <v>330</v>
      </c>
      <c r="I466" s="39" t="s">
        <v>428</v>
      </c>
      <c r="J466" s="40"/>
      <c r="K466" s="40"/>
      <c r="L466" s="171">
        <f>IFERROR(VLOOKUP(A466,IC_PR_BS,7,0),"")</f>
        <v>0</v>
      </c>
      <c r="M466" s="171">
        <f>IFERROR(VLOOKUP(A466,IC_PR_BS,8,0),"")</f>
        <v>0</v>
      </c>
      <c r="N466" s="171">
        <f>IFERROR(VLOOKUP(A466,IC_PR_BS,9,0),"")</f>
        <v>0</v>
      </c>
      <c r="O466" s="170">
        <f t="shared" si="96"/>
        <v>0</v>
      </c>
      <c r="P466" s="113"/>
      <c r="Q466" s="113"/>
      <c r="R466" s="113"/>
      <c r="S466" s="388"/>
      <c r="T466" s="388"/>
      <c r="U466" s="388"/>
      <c r="W466" s="388"/>
      <c r="X466" s="388"/>
      <c r="Y466" s="388"/>
    </row>
    <row r="467" spans="1:25" x14ac:dyDescent="0.3">
      <c r="A467"/>
      <c r="B467"/>
      <c r="C467" t="s">
        <v>429</v>
      </c>
      <c r="D467" s="38"/>
      <c r="E467" s="40"/>
      <c r="F467" s="39"/>
      <c r="G467" s="39"/>
      <c r="H467" s="39" t="s">
        <v>359</v>
      </c>
      <c r="I467" s="39" t="s">
        <v>430</v>
      </c>
      <c r="J467" s="40"/>
      <c r="K467" s="40"/>
      <c r="L467" s="169" t="str">
        <f>L468</f>
        <v/>
      </c>
      <c r="M467" s="169" t="str">
        <f>M468</f>
        <v/>
      </c>
      <c r="N467" s="169" t="str">
        <f>N468</f>
        <v/>
      </c>
      <c r="O467" s="170">
        <f t="shared" si="96"/>
        <v>0</v>
      </c>
      <c r="P467" s="113"/>
      <c r="Q467" s="113"/>
      <c r="R467" s="113"/>
      <c r="S467" s="388"/>
      <c r="T467" s="388"/>
      <c r="U467" s="388"/>
      <c r="W467" s="388"/>
      <c r="X467" s="388"/>
      <c r="Y467" s="388"/>
    </row>
    <row r="468" spans="1:25" x14ac:dyDescent="0.3">
      <c r="A468"/>
      <c r="B468" s="5"/>
      <c r="C468" t="s">
        <v>431</v>
      </c>
      <c r="D468" s="38"/>
      <c r="E468" s="40"/>
      <c r="F468" s="40"/>
      <c r="G468" s="40"/>
      <c r="H468" s="40"/>
      <c r="I468" s="40"/>
      <c r="J468" s="40" t="s">
        <v>432</v>
      </c>
      <c r="K468" s="40"/>
      <c r="L468" s="171" t="str">
        <f>IFERROR(VLOOKUP(A468,IC_PR_BS,7,0),"")</f>
        <v/>
      </c>
      <c r="M468" s="171" t="str">
        <f>IFERROR(VLOOKUP(A468,IC_PR_BS,8,0),"")</f>
        <v/>
      </c>
      <c r="N468" s="171" t="str">
        <f>IFERROR(VLOOKUP(A468,IC_PR_BS,9,0),"")</f>
        <v/>
      </c>
      <c r="O468" s="170">
        <f t="shared" si="96"/>
        <v>0</v>
      </c>
      <c r="P468" s="113"/>
      <c r="Q468" s="113"/>
      <c r="R468" s="113"/>
      <c r="S468" s="388"/>
      <c r="T468" s="388"/>
      <c r="U468" s="388"/>
      <c r="W468" s="388"/>
      <c r="X468" s="388"/>
      <c r="Y468" s="388"/>
    </row>
    <row r="469" spans="1:25" x14ac:dyDescent="0.3">
      <c r="A469"/>
      <c r="B469"/>
      <c r="C469" t="s">
        <v>433</v>
      </c>
      <c r="D469" s="38"/>
      <c r="E469" s="40"/>
      <c r="F469" s="39"/>
      <c r="G469" s="39"/>
      <c r="H469" s="39" t="s">
        <v>368</v>
      </c>
      <c r="I469" s="39" t="s">
        <v>434</v>
      </c>
      <c r="J469" s="40"/>
      <c r="K469" s="40"/>
      <c r="L469" s="169" t="str">
        <f>L470</f>
        <v/>
      </c>
      <c r="M469" s="169" t="str">
        <f>M470</f>
        <v/>
      </c>
      <c r="N469" s="169" t="str">
        <f>N470</f>
        <v/>
      </c>
      <c r="O469" s="170">
        <f t="shared" si="96"/>
        <v>0</v>
      </c>
      <c r="P469" s="113"/>
      <c r="Q469" s="113"/>
      <c r="R469" s="113"/>
      <c r="S469" s="388"/>
      <c r="T469" s="388"/>
      <c r="U469" s="388"/>
      <c r="W469" s="388"/>
      <c r="X469" s="388"/>
      <c r="Y469" s="388"/>
    </row>
    <row r="470" spans="1:25" x14ac:dyDescent="0.3">
      <c r="A470"/>
      <c r="B470"/>
      <c r="C470" t="s">
        <v>435</v>
      </c>
      <c r="D470" s="38"/>
      <c r="E470" s="40"/>
      <c r="F470" s="40"/>
      <c r="G470" s="40"/>
      <c r="H470" s="40"/>
      <c r="I470" s="40"/>
      <c r="J470" s="40" t="s">
        <v>436</v>
      </c>
      <c r="K470" s="40"/>
      <c r="L470" s="171" t="str">
        <f>IFERROR(VLOOKUP(A470,IC_PR_BS,7,0),"")</f>
        <v/>
      </c>
      <c r="M470" s="171" t="str">
        <f>IFERROR(VLOOKUP(A470,IC_PR_BS,8,0),"")</f>
        <v/>
      </c>
      <c r="N470" s="171" t="str">
        <f>IFERROR(VLOOKUP(A470,IC_PR_BS,9,0),"")</f>
        <v/>
      </c>
      <c r="O470" s="170">
        <f t="shared" si="96"/>
        <v>0</v>
      </c>
      <c r="P470" s="113"/>
      <c r="Q470" s="113"/>
      <c r="R470" s="113"/>
      <c r="S470" s="388"/>
      <c r="T470" s="388"/>
      <c r="U470" s="388"/>
      <c r="W470" s="388"/>
      <c r="X470" s="388"/>
      <c r="Y470" s="388"/>
    </row>
    <row r="471" spans="1:25" ht="15" thickBot="1" x14ac:dyDescent="0.35">
      <c r="A471" s="26" t="s">
        <v>1347</v>
      </c>
      <c r="B471"/>
      <c r="C471" t="s">
        <v>437</v>
      </c>
      <c r="D471" s="82"/>
      <c r="E471" s="83"/>
      <c r="F471" s="86"/>
      <c r="G471" s="86"/>
      <c r="H471" s="86" t="s">
        <v>378</v>
      </c>
      <c r="I471" s="86" t="s">
        <v>1348</v>
      </c>
      <c r="J471" s="83"/>
      <c r="K471" s="83"/>
      <c r="L471" s="179">
        <f>IFERROR(VLOOKUP(A471,IC_PR_BS,7,0),"")</f>
        <v>0</v>
      </c>
      <c r="M471" s="179">
        <f>IFERROR(VLOOKUP(A471,IC_PR_BS,8,0),"")</f>
        <v>0</v>
      </c>
      <c r="N471" s="179">
        <f>IFERROR(VLOOKUP(A471,IC_PR_BS,9,0),"")</f>
        <v>0</v>
      </c>
      <c r="O471" s="180">
        <f t="shared" si="96"/>
        <v>0</v>
      </c>
      <c r="P471" s="113"/>
      <c r="Q471" s="113"/>
      <c r="R471" s="113"/>
      <c r="S471" s="388"/>
      <c r="T471" s="388"/>
      <c r="U471" s="388"/>
      <c r="W471" s="388"/>
      <c r="X471" s="388"/>
      <c r="Y471" s="388"/>
    </row>
    <row r="472" spans="1:25" ht="15" thickBot="1" x14ac:dyDescent="0.35">
      <c r="A472"/>
      <c r="B472"/>
      <c r="C472" t="s">
        <v>449</v>
      </c>
      <c r="D472" s="197" t="s">
        <v>450</v>
      </c>
      <c r="E472" s="198"/>
      <c r="F472" s="198"/>
      <c r="G472" s="198"/>
      <c r="H472" s="198"/>
      <c r="I472" s="198"/>
      <c r="J472" s="198"/>
      <c r="K472" s="198"/>
      <c r="L472" s="182">
        <f>SUM(L473,L478,L480)-L489</f>
        <v>0</v>
      </c>
      <c r="M472" s="182">
        <f>SUM(M473,M478,M480)-M489</f>
        <v>0</v>
      </c>
      <c r="N472" s="182">
        <f>SUM(N473,N478,N480)-N489</f>
        <v>0</v>
      </c>
      <c r="O472" s="183">
        <f t="shared" si="96"/>
        <v>0</v>
      </c>
      <c r="P472" s="113"/>
      <c r="Q472" s="113"/>
      <c r="R472" s="113"/>
      <c r="S472" s="388"/>
      <c r="T472" s="388"/>
      <c r="U472" s="388"/>
      <c r="W472" s="388"/>
      <c r="X472" s="388"/>
      <c r="Y472" s="388"/>
    </row>
    <row r="473" spans="1:25" x14ac:dyDescent="0.3">
      <c r="A473"/>
      <c r="B473"/>
      <c r="C473" s="5" t="s">
        <v>143</v>
      </c>
      <c r="D473" s="49" t="s">
        <v>8</v>
      </c>
      <c r="E473" s="84" t="s">
        <v>451</v>
      </c>
      <c r="F473" s="85"/>
      <c r="G473" s="85"/>
      <c r="H473" s="85"/>
      <c r="I473" s="85"/>
      <c r="J473" s="85"/>
      <c r="K473" s="85"/>
      <c r="L473" s="186">
        <f>SUM(L474:L477)</f>
        <v>0</v>
      </c>
      <c r="M473" s="186">
        <f>SUM(M474:M477)</f>
        <v>0</v>
      </c>
      <c r="N473" s="186">
        <f>SUM(N474:N477)</f>
        <v>0</v>
      </c>
      <c r="O473" s="187">
        <f t="shared" si="96"/>
        <v>0</v>
      </c>
      <c r="P473" s="113"/>
      <c r="Q473" s="113"/>
      <c r="R473" s="113"/>
      <c r="S473" s="388"/>
      <c r="T473" s="388"/>
      <c r="U473" s="388"/>
      <c r="W473" s="388"/>
      <c r="X473" s="388"/>
      <c r="Y473" s="388"/>
    </row>
    <row r="474" spans="1:25" x14ac:dyDescent="0.3">
      <c r="A474" s="26" t="s">
        <v>224</v>
      </c>
      <c r="B474" s="5"/>
      <c r="C474" s="5"/>
      <c r="D474" s="38"/>
      <c r="E474" s="40"/>
      <c r="F474" s="40" t="s">
        <v>1093</v>
      </c>
      <c r="G474" s="40"/>
      <c r="H474" s="40"/>
      <c r="I474" s="40"/>
      <c r="J474" s="40"/>
      <c r="K474" s="40"/>
      <c r="L474" s="171">
        <f>IFERROR(VLOOKUP(A474,IC_PR_BS,7,0),"")</f>
        <v>0</v>
      </c>
      <c r="M474" s="171">
        <f>IFERROR(VLOOKUP(A474,IC_PR_BS,8,0),"")</f>
        <v>0</v>
      </c>
      <c r="N474" s="171">
        <f>IFERROR(VLOOKUP(A474,IC_PR_BS,9,0),"")</f>
        <v>0</v>
      </c>
      <c r="O474" s="170">
        <f t="shared" si="96"/>
        <v>0</v>
      </c>
      <c r="P474" s="113"/>
      <c r="Q474" s="113"/>
      <c r="R474" s="113"/>
      <c r="S474" s="388"/>
      <c r="T474" s="388"/>
      <c r="U474" s="388"/>
      <c r="W474" s="388"/>
      <c r="X474" s="388"/>
      <c r="Y474" s="388"/>
    </row>
    <row r="475" spans="1:25" x14ac:dyDescent="0.3">
      <c r="A475" s="26" t="s">
        <v>1102</v>
      </c>
      <c r="B475" s="5"/>
      <c r="C475" s="5"/>
      <c r="D475" s="38"/>
      <c r="E475" s="40"/>
      <c r="F475" s="40" t="s">
        <v>1101</v>
      </c>
      <c r="G475" s="65"/>
      <c r="H475" s="40"/>
      <c r="I475" s="40"/>
      <c r="J475" s="40"/>
      <c r="K475" s="40"/>
      <c r="L475" s="171">
        <f>IFERROR(VLOOKUP(A475,IC_PR_BS,7,0),"")</f>
        <v>0</v>
      </c>
      <c r="M475" s="171">
        <f>IFERROR(VLOOKUP(A475,IC_PR_BS,8,0),"")</f>
        <v>0</v>
      </c>
      <c r="N475" s="171">
        <f>IFERROR(VLOOKUP(A475,IC_PR_BS,9,0),"")</f>
        <v>0</v>
      </c>
      <c r="O475" s="170">
        <f t="shared" si="96"/>
        <v>0</v>
      </c>
      <c r="P475" s="113"/>
      <c r="Q475" s="113"/>
      <c r="R475" s="113"/>
      <c r="S475" s="388"/>
      <c r="T475" s="388"/>
      <c r="U475" s="388"/>
      <c r="W475" s="388"/>
      <c r="X475" s="388"/>
      <c r="Y475" s="388"/>
    </row>
    <row r="476" spans="1:25" x14ac:dyDescent="0.3">
      <c r="A476" s="26"/>
      <c r="B476" s="5"/>
      <c r="C476" s="5"/>
      <c r="D476" s="38"/>
      <c r="E476" s="40"/>
      <c r="F476" s="40" t="s">
        <v>453</v>
      </c>
      <c r="G476" s="40"/>
      <c r="H476" s="40"/>
      <c r="I476" s="40"/>
      <c r="J476" s="40"/>
      <c r="K476" s="40"/>
      <c r="L476" s="171" t="str">
        <f>IFERROR(VLOOKUP(A476,IC_PR_BS,7,0),"")</f>
        <v/>
      </c>
      <c r="M476" s="171" t="str">
        <f>IFERROR(VLOOKUP(A476,IC_PR_BS,8,0),"")</f>
        <v/>
      </c>
      <c r="N476" s="171" t="str">
        <f>IFERROR(VLOOKUP(A476,IC_PR_BS,9,0),"")</f>
        <v/>
      </c>
      <c r="O476" s="170">
        <f t="shared" si="96"/>
        <v>0</v>
      </c>
      <c r="P476" s="113"/>
      <c r="Q476" s="113"/>
      <c r="R476" s="113"/>
      <c r="S476" s="388"/>
      <c r="T476" s="388"/>
      <c r="U476" s="388"/>
      <c r="W476" s="388"/>
      <c r="X476" s="388"/>
      <c r="Y476" s="388"/>
    </row>
    <row r="477" spans="1:25" x14ac:dyDescent="0.3">
      <c r="A477" s="21"/>
      <c r="B477" s="5"/>
      <c r="C477" s="5"/>
      <c r="D477" s="38"/>
      <c r="E477" s="40"/>
      <c r="F477" s="40" t="s">
        <v>1153</v>
      </c>
      <c r="G477" s="40"/>
      <c r="H477" s="40"/>
      <c r="I477" s="40"/>
      <c r="J477" s="40"/>
      <c r="K477" s="40"/>
      <c r="L477" s="171" t="str">
        <f>IFERROR(VLOOKUP(A477,IC_PR_BS,7,0),"")</f>
        <v/>
      </c>
      <c r="M477" s="171" t="str">
        <f>IFERROR(VLOOKUP(A477,IC_PR_BS,8,0),"")</f>
        <v/>
      </c>
      <c r="N477" s="171" t="str">
        <f>IFERROR(VLOOKUP(A477,IC_PR_BS,9,0),"")</f>
        <v/>
      </c>
      <c r="O477" s="170">
        <f t="shared" si="96"/>
        <v>0</v>
      </c>
      <c r="P477" s="113"/>
      <c r="Q477" s="113"/>
      <c r="R477" s="113"/>
      <c r="S477" s="388"/>
      <c r="T477" s="388"/>
      <c r="U477" s="388"/>
      <c r="W477" s="388"/>
      <c r="X477" s="388"/>
      <c r="Y477" s="388"/>
    </row>
    <row r="478" spans="1:25" x14ac:dyDescent="0.3">
      <c r="A478"/>
      <c r="B478"/>
      <c r="C478" s="5" t="s">
        <v>146</v>
      </c>
      <c r="D478" s="38" t="s">
        <v>14</v>
      </c>
      <c r="E478" s="39" t="s">
        <v>454</v>
      </c>
      <c r="F478" s="40"/>
      <c r="G478" s="40"/>
      <c r="H478" s="40"/>
      <c r="I478" s="40"/>
      <c r="J478" s="40"/>
      <c r="K478" s="40"/>
      <c r="L478" s="169">
        <f>L479</f>
        <v>0</v>
      </c>
      <c r="M478" s="169">
        <f>M479</f>
        <v>0</v>
      </c>
      <c r="N478" s="169">
        <f>N479</f>
        <v>0</v>
      </c>
      <c r="O478" s="170">
        <f t="shared" si="96"/>
        <v>0</v>
      </c>
      <c r="P478" s="113"/>
      <c r="Q478" s="113"/>
      <c r="R478" s="113"/>
      <c r="S478" s="388"/>
      <c r="T478" s="388"/>
      <c r="U478" s="388"/>
      <c r="W478" s="388"/>
      <c r="X478" s="388"/>
      <c r="Y478" s="388"/>
    </row>
    <row r="479" spans="1:25" x14ac:dyDescent="0.3">
      <c r="A479" s="26" t="s">
        <v>317</v>
      </c>
      <c r="B479" s="5"/>
      <c r="C479" s="5"/>
      <c r="D479" s="38"/>
      <c r="E479" s="40"/>
      <c r="F479" s="40" t="s">
        <v>456</v>
      </c>
      <c r="G479" s="40"/>
      <c r="H479" s="40"/>
      <c r="I479" s="40"/>
      <c r="J479" s="40"/>
      <c r="K479" s="40"/>
      <c r="L479" s="171">
        <f>IFERROR(VLOOKUP(A479,IC_PR_BS,7,0),"")</f>
        <v>0</v>
      </c>
      <c r="M479" s="171">
        <f>IFERROR(VLOOKUP(A479,IC_PR_BS,8,0),"")</f>
        <v>0</v>
      </c>
      <c r="N479" s="171">
        <f>IFERROR(VLOOKUP(A479,IC_PR_BS,9,0),"")</f>
        <v>0</v>
      </c>
      <c r="O479" s="170">
        <f t="shared" si="96"/>
        <v>0</v>
      </c>
      <c r="P479" s="113"/>
      <c r="Q479" s="113"/>
      <c r="R479" s="113"/>
      <c r="S479" s="388"/>
      <c r="T479" s="388"/>
      <c r="U479" s="388"/>
      <c r="W479" s="388"/>
      <c r="X479" s="388"/>
      <c r="Y479" s="388"/>
    </row>
    <row r="480" spans="1:25" x14ac:dyDescent="0.3">
      <c r="A480"/>
      <c r="B480"/>
      <c r="C480" s="5" t="s">
        <v>149</v>
      </c>
      <c r="D480" s="38" t="s">
        <v>33</v>
      </c>
      <c r="E480" s="39" t="s">
        <v>457</v>
      </c>
      <c r="F480" s="40"/>
      <c r="G480" s="40"/>
      <c r="H480" s="40"/>
      <c r="I480" s="40"/>
      <c r="J480" s="40"/>
      <c r="K480" s="40"/>
      <c r="L480" s="169">
        <f>SUM(L481:L488)</f>
        <v>0</v>
      </c>
      <c r="M480" s="169">
        <f>SUM(M481:M488)</f>
        <v>0</v>
      </c>
      <c r="N480" s="169">
        <f>SUM(N481:N488)</f>
        <v>0</v>
      </c>
      <c r="O480" s="170">
        <f t="shared" si="96"/>
        <v>0</v>
      </c>
      <c r="P480" s="113"/>
      <c r="Q480" s="113"/>
      <c r="R480" s="113"/>
      <c r="S480" s="388"/>
      <c r="T480" s="388"/>
      <c r="U480" s="388"/>
      <c r="W480" s="388"/>
      <c r="X480" s="388"/>
      <c r="Y480" s="388"/>
    </row>
    <row r="481" spans="1:25" x14ac:dyDescent="0.3">
      <c r="A481" s="26" t="s">
        <v>463</v>
      </c>
      <c r="B481" s="5"/>
      <c r="C481" s="5"/>
      <c r="D481" s="38"/>
      <c r="E481" s="40"/>
      <c r="F481" s="40" t="s">
        <v>464</v>
      </c>
      <c r="G481" s="40"/>
      <c r="H481" s="40"/>
      <c r="I481" s="40"/>
      <c r="J481" s="40"/>
      <c r="K481" s="40"/>
      <c r="L481" s="171">
        <f t="shared" ref="L481:L488" si="97">IFERROR(VLOOKUP(A481,IC_PR_BS,7,0),"")</f>
        <v>0</v>
      </c>
      <c r="M481" s="171">
        <f t="shared" ref="M481:M488" si="98">IFERROR(VLOOKUP(A481,IC_PR_BS,8,0),"")</f>
        <v>0</v>
      </c>
      <c r="N481" s="171">
        <f t="shared" ref="N481:N488" si="99">IFERROR(VLOOKUP(A481,IC_PR_BS,9,0),"")</f>
        <v>0</v>
      </c>
      <c r="O481" s="170">
        <f t="shared" si="96"/>
        <v>0</v>
      </c>
      <c r="P481" s="113"/>
      <c r="Q481" s="113"/>
      <c r="R481" s="113"/>
      <c r="S481" s="388"/>
      <c r="T481" s="388"/>
      <c r="U481" s="388"/>
      <c r="W481" s="388"/>
      <c r="X481" s="388"/>
      <c r="Y481" s="388"/>
    </row>
    <row r="482" spans="1:25" x14ac:dyDescent="0.3">
      <c r="A482" s="26" t="s">
        <v>219</v>
      </c>
      <c r="B482" s="5"/>
      <c r="C482" s="5"/>
      <c r="D482" s="38"/>
      <c r="E482" s="40"/>
      <c r="F482" s="40" t="s">
        <v>1096</v>
      </c>
      <c r="G482" s="40"/>
      <c r="H482" s="40"/>
      <c r="I482" s="40"/>
      <c r="J482" s="40"/>
      <c r="K482" s="40"/>
      <c r="L482" s="171">
        <f t="shared" si="97"/>
        <v>0</v>
      </c>
      <c r="M482" s="171">
        <f t="shared" si="98"/>
        <v>0</v>
      </c>
      <c r="N482" s="171">
        <f t="shared" si="99"/>
        <v>0</v>
      </c>
      <c r="O482" s="170">
        <f t="shared" si="96"/>
        <v>0</v>
      </c>
      <c r="P482" s="113"/>
      <c r="Q482" s="113"/>
      <c r="R482" s="113"/>
      <c r="S482" s="388"/>
      <c r="T482" s="388"/>
      <c r="U482" s="388"/>
      <c r="W482" s="388"/>
      <c r="X482" s="388"/>
      <c r="Y482" s="388"/>
    </row>
    <row r="483" spans="1:25" x14ac:dyDescent="0.3">
      <c r="A483" s="26" t="s">
        <v>1100</v>
      </c>
      <c r="B483" s="5"/>
      <c r="C483" s="5"/>
      <c r="D483" s="38"/>
      <c r="E483" s="40"/>
      <c r="F483" s="40" t="s">
        <v>1099</v>
      </c>
      <c r="G483" s="40"/>
      <c r="H483" s="40"/>
      <c r="I483" s="40"/>
      <c r="J483" s="40"/>
      <c r="K483" s="40"/>
      <c r="L483" s="171">
        <f t="shared" si="97"/>
        <v>0</v>
      </c>
      <c r="M483" s="171">
        <f t="shared" si="98"/>
        <v>0</v>
      </c>
      <c r="N483" s="171">
        <f t="shared" si="99"/>
        <v>0</v>
      </c>
      <c r="O483" s="170">
        <f t="shared" si="96"/>
        <v>0</v>
      </c>
      <c r="P483" s="113"/>
      <c r="Q483" s="113"/>
      <c r="R483" s="113"/>
      <c r="S483" s="388"/>
      <c r="T483" s="388"/>
      <c r="U483" s="388"/>
      <c r="W483" s="388"/>
      <c r="X483" s="388"/>
      <c r="Y483" s="388"/>
    </row>
    <row r="484" spans="1:25" x14ac:dyDescent="0.3">
      <c r="A484" s="26" t="s">
        <v>1098</v>
      </c>
      <c r="B484" s="5"/>
      <c r="C484" s="5"/>
      <c r="D484" s="38"/>
      <c r="E484" s="40"/>
      <c r="F484" s="40" t="s">
        <v>1097</v>
      </c>
      <c r="G484" s="40"/>
      <c r="H484" s="40"/>
      <c r="I484" s="40"/>
      <c r="J484" s="40"/>
      <c r="K484" s="40"/>
      <c r="L484" s="171">
        <f t="shared" si="97"/>
        <v>0</v>
      </c>
      <c r="M484" s="171">
        <f t="shared" si="98"/>
        <v>0</v>
      </c>
      <c r="N484" s="171">
        <f t="shared" si="99"/>
        <v>0</v>
      </c>
      <c r="O484" s="170">
        <f t="shared" si="96"/>
        <v>0</v>
      </c>
      <c r="P484" s="113"/>
      <c r="Q484" s="113"/>
      <c r="R484" s="113"/>
      <c r="S484" s="388"/>
      <c r="T484" s="388"/>
      <c r="U484" s="388"/>
      <c r="W484" s="388"/>
      <c r="X484" s="388"/>
      <c r="Y484" s="388"/>
    </row>
    <row r="485" spans="1:25" x14ac:dyDescent="0.3">
      <c r="A485" s="26" t="s">
        <v>319</v>
      </c>
      <c r="B485" s="5"/>
      <c r="C485" s="5"/>
      <c r="D485" s="38"/>
      <c r="E485" s="40"/>
      <c r="F485" s="40" t="s">
        <v>1094</v>
      </c>
      <c r="G485" s="40"/>
      <c r="H485" s="40"/>
      <c r="I485" s="40"/>
      <c r="J485" s="40"/>
      <c r="K485" s="40"/>
      <c r="L485" s="171">
        <f t="shared" si="97"/>
        <v>0</v>
      </c>
      <c r="M485" s="171">
        <f t="shared" si="98"/>
        <v>0</v>
      </c>
      <c r="N485" s="171">
        <f t="shared" si="99"/>
        <v>0</v>
      </c>
      <c r="O485" s="170">
        <f t="shared" si="96"/>
        <v>0</v>
      </c>
      <c r="P485" s="113"/>
      <c r="Q485" s="113"/>
      <c r="R485" s="113"/>
      <c r="S485" s="388"/>
      <c r="T485" s="388"/>
      <c r="U485" s="388"/>
      <c r="W485" s="388"/>
      <c r="X485" s="388"/>
      <c r="Y485" s="388"/>
    </row>
    <row r="486" spans="1:25" x14ac:dyDescent="0.3">
      <c r="A486"/>
      <c r="B486" s="66"/>
      <c r="C486" s="66"/>
      <c r="D486" s="38"/>
      <c r="E486" s="40"/>
      <c r="F486" s="40" t="s">
        <v>461</v>
      </c>
      <c r="G486" s="40"/>
      <c r="H486" s="40"/>
      <c r="I486" s="40"/>
      <c r="J486" s="40"/>
      <c r="K486" s="40"/>
      <c r="L486" s="171" t="str">
        <f t="shared" si="97"/>
        <v/>
      </c>
      <c r="M486" s="171" t="str">
        <f t="shared" si="98"/>
        <v/>
      </c>
      <c r="N486" s="171" t="str">
        <f t="shared" si="99"/>
        <v/>
      </c>
      <c r="O486" s="170">
        <f t="shared" si="96"/>
        <v>0</v>
      </c>
      <c r="P486" s="113"/>
      <c r="Q486" s="113"/>
      <c r="R486" s="113"/>
      <c r="S486" s="388"/>
      <c r="T486" s="388"/>
      <c r="U486" s="388"/>
      <c r="W486" s="388"/>
      <c r="X486" s="388"/>
      <c r="Y486" s="388"/>
    </row>
    <row r="487" spans="1:25" x14ac:dyDescent="0.3">
      <c r="A487" s="26" t="s">
        <v>415</v>
      </c>
      <c r="B487" s="5"/>
      <c r="C487" s="5"/>
      <c r="D487" s="38"/>
      <c r="E487" s="40"/>
      <c r="F487" s="40" t="s">
        <v>462</v>
      </c>
      <c r="G487" s="40"/>
      <c r="H487" s="40"/>
      <c r="I487" s="40"/>
      <c r="J487" s="40"/>
      <c r="K487" s="40"/>
      <c r="L487" s="171">
        <f t="shared" si="97"/>
        <v>0</v>
      </c>
      <c r="M487" s="171">
        <f t="shared" si="98"/>
        <v>0</v>
      </c>
      <c r="N487" s="171">
        <f t="shared" si="99"/>
        <v>0</v>
      </c>
      <c r="O487" s="170">
        <f t="shared" si="96"/>
        <v>0</v>
      </c>
      <c r="P487" s="113"/>
      <c r="Q487" s="113"/>
      <c r="R487" s="113"/>
      <c r="S487" s="388"/>
      <c r="T487" s="388"/>
      <c r="U487" s="388"/>
      <c r="W487" s="388"/>
      <c r="X487" s="388"/>
      <c r="Y487" s="388"/>
    </row>
    <row r="488" spans="1:25" x14ac:dyDescent="0.3">
      <c r="A488" s="21"/>
      <c r="B488" s="5"/>
      <c r="C488" s="5"/>
      <c r="D488" s="38"/>
      <c r="E488" s="40"/>
      <c r="F488" s="40" t="s">
        <v>465</v>
      </c>
      <c r="G488" s="40"/>
      <c r="H488" s="40"/>
      <c r="I488" s="40"/>
      <c r="J488" s="40"/>
      <c r="K488" s="40"/>
      <c r="L488" s="171" t="str">
        <f t="shared" si="97"/>
        <v/>
      </c>
      <c r="M488" s="171" t="str">
        <f t="shared" si="98"/>
        <v/>
      </c>
      <c r="N488" s="171" t="str">
        <f t="shared" si="99"/>
        <v/>
      </c>
      <c r="O488" s="170">
        <f t="shared" si="96"/>
        <v>0</v>
      </c>
      <c r="P488" s="113"/>
      <c r="Q488" s="113"/>
      <c r="R488" s="113"/>
      <c r="S488" s="388"/>
      <c r="T488" s="388"/>
      <c r="U488" s="388"/>
      <c r="W488" s="388"/>
      <c r="X488" s="388"/>
      <c r="Y488" s="388"/>
    </row>
    <row r="489" spans="1:25" x14ac:dyDescent="0.3">
      <c r="A489"/>
      <c r="B489"/>
      <c r="C489" s="5" t="s">
        <v>152</v>
      </c>
      <c r="D489" s="38" t="s">
        <v>235</v>
      </c>
      <c r="E489" s="39" t="s">
        <v>466</v>
      </c>
      <c r="F489" s="40"/>
      <c r="G489" s="40"/>
      <c r="H489" s="40"/>
      <c r="I489" s="40"/>
      <c r="J489" s="40"/>
      <c r="K489" s="40"/>
      <c r="L489" s="169">
        <f>SUM(L490:L495)</f>
        <v>0</v>
      </c>
      <c r="M489" s="169">
        <f>SUM(M490:M495)</f>
        <v>0</v>
      </c>
      <c r="N489" s="169">
        <f>SUM(N490:N495)</f>
        <v>0</v>
      </c>
      <c r="O489" s="170">
        <f t="shared" si="96"/>
        <v>0</v>
      </c>
      <c r="P489" s="113"/>
      <c r="Q489" s="113"/>
      <c r="R489" s="113"/>
      <c r="S489" s="388"/>
      <c r="T489" s="388"/>
      <c r="U489" s="388"/>
      <c r="W489" s="388"/>
      <c r="X489" s="388"/>
      <c r="Y489" s="388"/>
    </row>
    <row r="490" spans="1:25" x14ac:dyDescent="0.3">
      <c r="A490"/>
      <c r="B490" s="67"/>
      <c r="C490" s="5"/>
      <c r="D490" s="38"/>
      <c r="E490" s="39"/>
      <c r="F490" s="40" t="s">
        <v>1156</v>
      </c>
      <c r="G490" s="40"/>
      <c r="H490" s="40"/>
      <c r="I490" s="40"/>
      <c r="J490" s="40"/>
      <c r="K490" s="40"/>
      <c r="L490" s="171" t="str">
        <f t="shared" ref="L490:L495" si="100">IFERROR(VLOOKUP(A490,IC_PR_BS,7,0),"")</f>
        <v/>
      </c>
      <c r="M490" s="171" t="str">
        <f t="shared" ref="M490:M495" si="101">IFERROR(VLOOKUP(A490,IC_PR_BS,8,0),"")</f>
        <v/>
      </c>
      <c r="N490" s="171" t="str">
        <f t="shared" ref="N490:N495" si="102">IFERROR(VLOOKUP(A490,IC_PR_BS,9,0),"")</f>
        <v/>
      </c>
      <c r="O490" s="170">
        <f t="shared" si="96"/>
        <v>0</v>
      </c>
      <c r="P490" s="113"/>
      <c r="Q490" s="113"/>
      <c r="R490" s="113"/>
      <c r="S490" s="388"/>
      <c r="T490" s="388"/>
      <c r="U490" s="388"/>
      <c r="W490" s="388"/>
      <c r="X490" s="388"/>
      <c r="Y490" s="388"/>
    </row>
    <row r="491" spans="1:25" x14ac:dyDescent="0.3">
      <c r="A491" s="34" t="s">
        <v>228</v>
      </c>
      <c r="B491" s="67"/>
      <c r="C491" s="68"/>
      <c r="D491" s="38"/>
      <c r="E491" s="40"/>
      <c r="F491" s="40" t="s">
        <v>452</v>
      </c>
      <c r="G491" s="40"/>
      <c r="H491" s="40"/>
      <c r="I491" s="40"/>
      <c r="J491" s="40"/>
      <c r="K491" s="40"/>
      <c r="L491" s="171">
        <f t="shared" si="100"/>
        <v>0</v>
      </c>
      <c r="M491" s="171">
        <f t="shared" si="101"/>
        <v>0</v>
      </c>
      <c r="N491" s="171">
        <f t="shared" si="102"/>
        <v>0</v>
      </c>
      <c r="O491" s="170">
        <f t="shared" si="96"/>
        <v>0</v>
      </c>
      <c r="P491" s="113"/>
      <c r="Q491" s="113"/>
      <c r="R491" s="113"/>
      <c r="S491" s="388"/>
      <c r="T491" s="388"/>
      <c r="U491" s="388"/>
      <c r="W491" s="388"/>
      <c r="X491" s="388"/>
      <c r="Y491" s="388"/>
    </row>
    <row r="492" spans="1:25" x14ac:dyDescent="0.3">
      <c r="A492" s="34" t="s">
        <v>1104</v>
      </c>
      <c r="B492" s="67"/>
      <c r="C492" s="68"/>
      <c r="D492" s="38"/>
      <c r="E492" s="40"/>
      <c r="F492" s="40" t="s">
        <v>1103</v>
      </c>
      <c r="G492" s="40"/>
      <c r="H492" s="40"/>
      <c r="I492" s="40"/>
      <c r="J492" s="40"/>
      <c r="K492" s="40"/>
      <c r="L492" s="171">
        <f t="shared" si="100"/>
        <v>0</v>
      </c>
      <c r="M492" s="171">
        <f t="shared" si="101"/>
        <v>0</v>
      </c>
      <c r="N492" s="171">
        <f t="shared" si="102"/>
        <v>0</v>
      </c>
      <c r="O492" s="170">
        <f t="shared" si="96"/>
        <v>0</v>
      </c>
      <c r="P492" s="113"/>
      <c r="Q492" s="113"/>
      <c r="R492" s="113"/>
      <c r="S492" s="388"/>
      <c r="T492" s="388"/>
      <c r="U492" s="388"/>
      <c r="W492" s="388"/>
      <c r="X492" s="388"/>
      <c r="Y492" s="388"/>
    </row>
    <row r="493" spans="1:25" x14ac:dyDescent="0.3">
      <c r="A493" s="34" t="s">
        <v>146</v>
      </c>
      <c r="B493" s="67"/>
      <c r="C493" s="68"/>
      <c r="D493" s="38"/>
      <c r="E493" s="40"/>
      <c r="F493" s="40" t="s">
        <v>467</v>
      </c>
      <c r="G493" s="40"/>
      <c r="H493" s="40"/>
      <c r="I493" s="40"/>
      <c r="J493" s="40"/>
      <c r="K493" s="40"/>
      <c r="L493" s="171">
        <f t="shared" si="100"/>
        <v>0</v>
      </c>
      <c r="M493" s="171">
        <f t="shared" si="101"/>
        <v>0</v>
      </c>
      <c r="N493" s="171">
        <f t="shared" si="102"/>
        <v>0</v>
      </c>
      <c r="O493" s="170">
        <f t="shared" si="96"/>
        <v>0</v>
      </c>
      <c r="P493" s="113"/>
      <c r="Q493" s="113"/>
      <c r="R493" s="113"/>
      <c r="S493" s="388"/>
      <c r="T493" s="388"/>
      <c r="U493" s="388"/>
      <c r="W493" s="388"/>
      <c r="X493" s="388"/>
      <c r="Y493" s="388"/>
    </row>
    <row r="494" spans="1:25" x14ac:dyDescent="0.3">
      <c r="A494" s="26" t="s">
        <v>1095</v>
      </c>
      <c r="B494" s="67"/>
      <c r="C494" s="68"/>
      <c r="D494" s="38"/>
      <c r="E494" s="40"/>
      <c r="F494" s="40" t="s">
        <v>468</v>
      </c>
      <c r="G494" s="40"/>
      <c r="H494" s="40"/>
      <c r="I494" s="40"/>
      <c r="J494" s="40"/>
      <c r="K494" s="40"/>
      <c r="L494" s="171">
        <f t="shared" si="100"/>
        <v>0</v>
      </c>
      <c r="M494" s="171">
        <f t="shared" si="101"/>
        <v>0</v>
      </c>
      <c r="N494" s="171">
        <f t="shared" si="102"/>
        <v>0</v>
      </c>
      <c r="O494" s="170">
        <f t="shared" si="96"/>
        <v>0</v>
      </c>
      <c r="P494" s="113"/>
      <c r="Q494" s="113"/>
      <c r="R494" s="113"/>
      <c r="S494" s="388"/>
      <c r="T494" s="388"/>
      <c r="U494" s="388"/>
      <c r="W494" s="388"/>
      <c r="X494" s="388"/>
      <c r="Y494" s="388"/>
    </row>
    <row r="495" spans="1:25" ht="15" thickBot="1" x14ac:dyDescent="0.35">
      <c r="A495"/>
      <c r="B495" s="67"/>
      <c r="C495" s="68"/>
      <c r="D495" s="38"/>
      <c r="E495" s="40"/>
      <c r="F495" s="40" t="s">
        <v>469</v>
      </c>
      <c r="G495" s="40"/>
      <c r="H495" s="40"/>
      <c r="I495" s="40"/>
      <c r="J495" s="40"/>
      <c r="K495" s="40"/>
      <c r="L495" s="179" t="str">
        <f t="shared" si="100"/>
        <v/>
      </c>
      <c r="M495" s="179" t="str">
        <f t="shared" si="101"/>
        <v/>
      </c>
      <c r="N495" s="179" t="str">
        <f t="shared" si="102"/>
        <v/>
      </c>
      <c r="O495" s="180">
        <f t="shared" si="96"/>
        <v>0</v>
      </c>
      <c r="P495" s="113"/>
      <c r="Q495" s="113"/>
      <c r="R495" s="113"/>
      <c r="S495" s="388"/>
      <c r="T495" s="388"/>
      <c r="U495" s="388"/>
      <c r="W495" s="388"/>
      <c r="X495" s="388"/>
      <c r="Y495" s="388"/>
    </row>
    <row r="496" spans="1:25" ht="15" thickBot="1" x14ac:dyDescent="0.35">
      <c r="A496"/>
      <c r="B496"/>
      <c r="C496"/>
      <c r="D496" s="69" t="s">
        <v>470</v>
      </c>
      <c r="E496" s="70"/>
      <c r="F496" s="70"/>
      <c r="G496" s="70"/>
      <c r="H496" s="70"/>
      <c r="I496" s="70"/>
      <c r="J496" s="70"/>
      <c r="K496" s="70"/>
      <c r="L496" s="181">
        <f>SUM(L8,L68,L201,L285,L294,L318,L349,L362,L472)</f>
        <v>0</v>
      </c>
      <c r="M496" s="182">
        <f>SUM(M8,M68,M201,M285,M294,M318,M349,M362,M472)</f>
        <v>0</v>
      </c>
      <c r="N496" s="182">
        <f>SUM(N8,N68,N201,N285,N294,N318,N349,N362,N472)</f>
        <v>0</v>
      </c>
      <c r="O496" s="183">
        <f t="shared" si="96"/>
        <v>0</v>
      </c>
      <c r="P496" s="113"/>
      <c r="Q496" s="113"/>
      <c r="R496" s="113"/>
      <c r="S496" s="388"/>
      <c r="T496" s="388"/>
      <c r="U496" s="388"/>
      <c r="W496" s="388"/>
      <c r="X496" s="388"/>
      <c r="Y496" s="388"/>
    </row>
    <row r="497" spans="1:25" ht="15" thickBot="1" x14ac:dyDescent="0.35">
      <c r="A497" s="468" t="s">
        <v>471</v>
      </c>
      <c r="B497" s="469"/>
      <c r="C497" s="469"/>
      <c r="D497" s="469"/>
      <c r="E497" s="469"/>
      <c r="F497" s="469"/>
      <c r="G497" s="469"/>
      <c r="H497" s="469"/>
      <c r="I497" s="469"/>
      <c r="J497" s="469"/>
      <c r="K497" s="469"/>
      <c r="L497" s="159"/>
      <c r="M497" s="159"/>
      <c r="N497" s="159"/>
      <c r="O497" s="160"/>
      <c r="P497" s="113"/>
      <c r="Q497" s="113"/>
      <c r="R497" s="113"/>
      <c r="S497" s="388"/>
      <c r="T497" s="388"/>
      <c r="U497" s="388"/>
      <c r="W497" s="388"/>
      <c r="X497" s="388"/>
      <c r="Y497" s="388"/>
    </row>
    <row r="498" spans="1:25" ht="15" thickBot="1" x14ac:dyDescent="0.35">
      <c r="A498"/>
      <c r="B498"/>
      <c r="C498" t="s">
        <v>472</v>
      </c>
      <c r="D498" s="188" t="s">
        <v>473</v>
      </c>
      <c r="E498" s="189"/>
      <c r="F498" s="189"/>
      <c r="G498" s="189"/>
      <c r="H498" s="189"/>
      <c r="I498" s="189"/>
      <c r="J498" s="189"/>
      <c r="K498" s="189"/>
      <c r="L498" s="182">
        <f>SUM(L502,L508,L518,L519,L520,L521)</f>
        <v>0</v>
      </c>
      <c r="M498" s="182">
        <f>SUM(M502,M508,M518,M519,M520,M521)</f>
        <v>0</v>
      </c>
      <c r="N498" s="182">
        <f>SUM(N502,N508,N518,N519,N520,N521)</f>
        <v>0</v>
      </c>
      <c r="O498" s="183">
        <f t="shared" ref="O498:O561" si="103">SUM(L498,N498)</f>
        <v>0</v>
      </c>
      <c r="P498" s="113"/>
      <c r="Q498" s="113"/>
      <c r="R498" s="113"/>
      <c r="S498" s="388"/>
      <c r="T498" s="388"/>
      <c r="U498" s="388"/>
      <c r="W498" s="388"/>
      <c r="X498" s="388"/>
      <c r="Y498" s="388"/>
    </row>
    <row r="499" spans="1:25" x14ac:dyDescent="0.3">
      <c r="A499"/>
      <c r="B499"/>
      <c r="C499" t="s">
        <v>1051</v>
      </c>
      <c r="D499" s="199"/>
      <c r="E499" s="200"/>
      <c r="F499" s="200"/>
      <c r="G499" s="201" t="s">
        <v>1218</v>
      </c>
      <c r="H499" s="200"/>
      <c r="I499" s="200"/>
      <c r="J499" s="200"/>
      <c r="K499" s="200"/>
      <c r="L499" s="186">
        <v>0</v>
      </c>
      <c r="M499" s="186">
        <v>0</v>
      </c>
      <c r="N499" s="186">
        <v>0</v>
      </c>
      <c r="O499" s="187">
        <f t="shared" si="103"/>
        <v>0</v>
      </c>
      <c r="P499" s="113"/>
      <c r="Q499" s="113"/>
      <c r="R499" s="113"/>
      <c r="S499" s="388"/>
      <c r="T499" s="388"/>
      <c r="U499" s="388"/>
      <c r="W499" s="388"/>
      <c r="X499" s="388"/>
      <c r="Y499" s="388"/>
    </row>
    <row r="500" spans="1:25" x14ac:dyDescent="0.3">
      <c r="A500"/>
      <c r="B500"/>
      <c r="C500" t="s">
        <v>1236</v>
      </c>
      <c r="D500" s="41"/>
      <c r="E500" s="43"/>
      <c r="F500" s="43"/>
      <c r="G500" s="44" t="s">
        <v>1219</v>
      </c>
      <c r="H500" s="44"/>
      <c r="I500" s="43"/>
      <c r="J500" s="43"/>
      <c r="K500" s="43"/>
      <c r="L500" s="169">
        <f>SUM(L506,L516,L518:L521)</f>
        <v>0</v>
      </c>
      <c r="M500" s="169">
        <f>SUM(M506,M516,M518:M521)</f>
        <v>0</v>
      </c>
      <c r="N500" s="169">
        <f>SUM(N506,N516,N518:N521)</f>
        <v>0</v>
      </c>
      <c r="O500" s="170">
        <f t="shared" si="103"/>
        <v>0</v>
      </c>
      <c r="P500" s="113"/>
      <c r="Q500" s="113"/>
      <c r="R500" s="113"/>
      <c r="S500" s="388"/>
      <c r="T500" s="388"/>
      <c r="U500" s="388"/>
      <c r="W500" s="388"/>
      <c r="X500" s="388"/>
      <c r="Y500" s="388"/>
    </row>
    <row r="501" spans="1:25" x14ac:dyDescent="0.3">
      <c r="A501"/>
      <c r="B501"/>
      <c r="C501" t="s">
        <v>1237</v>
      </c>
      <c r="D501" s="41"/>
      <c r="E501" s="43"/>
      <c r="F501" s="43"/>
      <c r="G501" s="44"/>
      <c r="H501" s="44" t="s">
        <v>1220</v>
      </c>
      <c r="I501" s="43"/>
      <c r="J501" s="43"/>
      <c r="K501" s="43"/>
      <c r="L501" s="169">
        <f>L500</f>
        <v>0</v>
      </c>
      <c r="M501" s="169">
        <f>M500</f>
        <v>0</v>
      </c>
      <c r="N501" s="169">
        <f>N500</f>
        <v>0</v>
      </c>
      <c r="O501" s="170">
        <f t="shared" si="103"/>
        <v>0</v>
      </c>
      <c r="P501" s="113"/>
      <c r="Q501" s="113"/>
      <c r="R501" s="113"/>
      <c r="S501" s="388"/>
      <c r="T501" s="388"/>
      <c r="U501" s="388"/>
      <c r="W501" s="388"/>
      <c r="X501" s="388"/>
      <c r="Y501" s="388"/>
    </row>
    <row r="502" spans="1:25" x14ac:dyDescent="0.3">
      <c r="A502"/>
      <c r="B502"/>
      <c r="C502" t="s">
        <v>474</v>
      </c>
      <c r="D502" s="71"/>
      <c r="E502" s="39">
        <v>1</v>
      </c>
      <c r="F502" s="39" t="s">
        <v>475</v>
      </c>
      <c r="G502" s="40"/>
      <c r="H502" s="40"/>
      <c r="I502" s="40"/>
      <c r="J502" s="40"/>
      <c r="K502" s="40"/>
      <c r="L502" s="169">
        <f>SUM(L503:L507)</f>
        <v>0</v>
      </c>
      <c r="M502" s="169">
        <f>SUM(M503:M507)</f>
        <v>0</v>
      </c>
      <c r="N502" s="169">
        <f>SUM(N503:N507)</f>
        <v>0</v>
      </c>
      <c r="O502" s="170">
        <f t="shared" si="103"/>
        <v>0</v>
      </c>
      <c r="P502" s="113"/>
      <c r="Q502" s="113"/>
      <c r="R502" s="113"/>
      <c r="S502" s="388"/>
      <c r="T502" s="388"/>
      <c r="U502" s="388"/>
      <c r="W502" s="388"/>
      <c r="X502" s="388"/>
      <c r="Y502" s="388"/>
    </row>
    <row r="503" spans="1:25" x14ac:dyDescent="0.3">
      <c r="A503"/>
      <c r="B503"/>
      <c r="C503" t="s">
        <v>476</v>
      </c>
      <c r="D503" s="71"/>
      <c r="E503" s="39"/>
      <c r="F503" s="39"/>
      <c r="G503" s="40" t="s">
        <v>22</v>
      </c>
      <c r="H503" s="40"/>
      <c r="I503" s="40"/>
      <c r="J503" s="40"/>
      <c r="K503" s="40"/>
      <c r="L503" s="171" t="str">
        <f>IFERROR(VLOOKUP(A503,IC_PR_BS,7,0),"")</f>
        <v/>
      </c>
      <c r="M503" s="171" t="str">
        <f>IFERROR(VLOOKUP(A503,IC_PR_BS,8,0),"")</f>
        <v/>
      </c>
      <c r="N503" s="171" t="str">
        <f>IFERROR(VLOOKUP(A503,IC_PR_BS,9,0),"")</f>
        <v/>
      </c>
      <c r="O503" s="170">
        <f t="shared" si="103"/>
        <v>0</v>
      </c>
      <c r="P503" s="113"/>
      <c r="Q503" s="113"/>
      <c r="R503" s="113"/>
      <c r="S503" s="388"/>
      <c r="T503" s="388"/>
      <c r="U503" s="388"/>
      <c r="W503" s="388"/>
      <c r="X503" s="388"/>
      <c r="Y503" s="388"/>
    </row>
    <row r="504" spans="1:25" x14ac:dyDescent="0.3">
      <c r="A504"/>
      <c r="B504"/>
      <c r="C504" t="s">
        <v>477</v>
      </c>
      <c r="D504" s="71"/>
      <c r="E504" s="39"/>
      <c r="F504" s="39"/>
      <c r="G504" s="40" t="s">
        <v>30</v>
      </c>
      <c r="H504" s="40"/>
      <c r="I504" s="40"/>
      <c r="J504" s="40"/>
      <c r="K504" s="40"/>
      <c r="L504" s="171" t="str">
        <f>IFERROR(VLOOKUP(A504,IC_PR_BS,7,0),"")</f>
        <v/>
      </c>
      <c r="M504" s="171" t="str">
        <f>IFERROR(VLOOKUP(A504,IC_PR_BS,8,0),"")</f>
        <v/>
      </c>
      <c r="N504" s="171" t="str">
        <f>IFERROR(VLOOKUP(A504,IC_PR_BS,9,0),"")</f>
        <v/>
      </c>
      <c r="O504" s="170">
        <f t="shared" si="103"/>
        <v>0</v>
      </c>
      <c r="P504" s="113"/>
      <c r="Q504" s="113"/>
      <c r="R504" s="113"/>
      <c r="S504" s="388"/>
      <c r="T504" s="388"/>
      <c r="U504" s="388"/>
      <c r="W504" s="388"/>
      <c r="X504" s="388"/>
      <c r="Y504" s="388"/>
    </row>
    <row r="505" spans="1:25" x14ac:dyDescent="0.3">
      <c r="A505"/>
      <c r="B505"/>
      <c r="C505" t="s">
        <v>478</v>
      </c>
      <c r="D505" s="71"/>
      <c r="E505" s="39"/>
      <c r="F505" s="39"/>
      <c r="G505" s="40" t="s">
        <v>70</v>
      </c>
      <c r="H505" s="40"/>
      <c r="I505" s="40"/>
      <c r="J505" s="40"/>
      <c r="K505" s="40"/>
      <c r="L505" s="171" t="str">
        <f>IFERROR(VLOOKUP(A505,IC_PR_BS,7,0),"")</f>
        <v/>
      </c>
      <c r="M505" s="171" t="str">
        <f>IFERROR(VLOOKUP(A505,IC_PR_BS,8,0),"")</f>
        <v/>
      </c>
      <c r="N505" s="171" t="str">
        <f>IFERROR(VLOOKUP(A505,IC_PR_BS,9,0),"")</f>
        <v/>
      </c>
      <c r="O505" s="170">
        <f t="shared" si="103"/>
        <v>0</v>
      </c>
      <c r="P505" s="113"/>
      <c r="Q505" s="113"/>
      <c r="R505" s="113"/>
      <c r="S505" s="388"/>
      <c r="T505" s="388"/>
      <c r="U505" s="388"/>
      <c r="W505" s="388"/>
      <c r="X505" s="388"/>
      <c r="Y505" s="388"/>
    </row>
    <row r="506" spans="1:25" x14ac:dyDescent="0.3">
      <c r="A506"/>
      <c r="B506"/>
      <c r="C506" t="s">
        <v>479</v>
      </c>
      <c r="D506" s="71"/>
      <c r="E506" s="39"/>
      <c r="F506" s="39"/>
      <c r="G506" s="40" t="s">
        <v>96</v>
      </c>
      <c r="H506" s="40"/>
      <c r="I506" s="40"/>
      <c r="J506" s="40"/>
      <c r="K506" s="40"/>
      <c r="L506" s="171" t="str">
        <f>IFERROR(VLOOKUP(A506,IC_PR_BS,7,0),"")</f>
        <v/>
      </c>
      <c r="M506" s="171" t="str">
        <f>IFERROR(VLOOKUP(A506,IC_PR_BS,8,0),"")</f>
        <v/>
      </c>
      <c r="N506" s="171" t="str">
        <f>IFERROR(VLOOKUP(A506,IC_PR_BS,9,0),"")</f>
        <v/>
      </c>
      <c r="O506" s="170">
        <f t="shared" si="103"/>
        <v>0</v>
      </c>
      <c r="P506" s="113"/>
      <c r="Q506" s="113"/>
      <c r="R506" s="113"/>
      <c r="S506" s="388"/>
      <c r="T506" s="388"/>
      <c r="U506" s="388"/>
      <c r="W506" s="388"/>
      <c r="X506" s="388"/>
      <c r="Y506" s="388"/>
    </row>
    <row r="507" spans="1:25" x14ac:dyDescent="0.3">
      <c r="A507"/>
      <c r="B507"/>
      <c r="C507" t="s">
        <v>480</v>
      </c>
      <c r="D507" s="71"/>
      <c r="E507" s="39"/>
      <c r="F507" s="39"/>
      <c r="G507" s="40" t="s">
        <v>481</v>
      </c>
      <c r="H507" s="40"/>
      <c r="I507" s="40"/>
      <c r="J507" s="40"/>
      <c r="K507" s="40"/>
      <c r="L507" s="171" t="str">
        <f>IFERROR(VLOOKUP(A507,IC_PR_BS,7,0),"")</f>
        <v/>
      </c>
      <c r="M507" s="171" t="str">
        <f>IFERROR(VLOOKUP(A507,IC_PR_BS,8,0),"")</f>
        <v/>
      </c>
      <c r="N507" s="171" t="str">
        <f>IFERROR(VLOOKUP(A507,IC_PR_BS,9,0),"")</f>
        <v/>
      </c>
      <c r="O507" s="170">
        <f t="shared" si="103"/>
        <v>0</v>
      </c>
      <c r="P507" s="113"/>
      <c r="Q507" s="113"/>
      <c r="R507" s="113"/>
      <c r="S507" s="388"/>
      <c r="T507" s="388"/>
      <c r="U507" s="388"/>
      <c r="W507" s="388"/>
      <c r="X507" s="388"/>
      <c r="Y507" s="388"/>
    </row>
    <row r="508" spans="1:25" x14ac:dyDescent="0.3">
      <c r="A508"/>
      <c r="B508"/>
      <c r="C508" t="s">
        <v>482</v>
      </c>
      <c r="D508" s="71"/>
      <c r="E508" s="39">
        <v>2</v>
      </c>
      <c r="F508" s="39" t="s">
        <v>483</v>
      </c>
      <c r="G508" s="40"/>
      <c r="H508" s="40"/>
      <c r="I508" s="40"/>
      <c r="J508" s="40"/>
      <c r="K508" s="40"/>
      <c r="L508" s="169">
        <f>SUM(L509:L517)</f>
        <v>0</v>
      </c>
      <c r="M508" s="169">
        <f t="shared" ref="M508:N508" si="104">SUM(M509:M517)</f>
        <v>0</v>
      </c>
      <c r="N508" s="169">
        <f t="shared" si="104"/>
        <v>0</v>
      </c>
      <c r="O508" s="170">
        <f t="shared" si="103"/>
        <v>0</v>
      </c>
      <c r="P508" s="113"/>
      <c r="Q508" s="113"/>
      <c r="R508" s="113"/>
      <c r="S508" s="388"/>
      <c r="T508" s="388"/>
      <c r="U508" s="388"/>
      <c r="W508" s="388"/>
      <c r="X508" s="388"/>
      <c r="Y508" s="388"/>
    </row>
    <row r="509" spans="1:25" x14ac:dyDescent="0.3">
      <c r="A509"/>
      <c r="B509"/>
      <c r="C509" t="s">
        <v>484</v>
      </c>
      <c r="D509" s="71"/>
      <c r="E509" s="39"/>
      <c r="F509" s="39"/>
      <c r="G509" s="40" t="s">
        <v>22</v>
      </c>
      <c r="H509" s="40"/>
      <c r="I509" s="40"/>
      <c r="J509" s="40"/>
      <c r="K509" s="40"/>
      <c r="L509" s="171" t="str">
        <f t="shared" ref="L509:L521" si="105">IFERROR(VLOOKUP(A509,IC_PR_BS,7,0),"")</f>
        <v/>
      </c>
      <c r="M509" s="171" t="str">
        <f t="shared" ref="M509:M521" si="106">IFERROR(VLOOKUP(A509,IC_PR_BS,8,0),"")</f>
        <v/>
      </c>
      <c r="N509" s="171" t="str">
        <f t="shared" ref="N509:N521" si="107">IFERROR(VLOOKUP(A509,IC_PR_BS,9,0),"")</f>
        <v/>
      </c>
      <c r="O509" s="170">
        <f t="shared" si="103"/>
        <v>0</v>
      </c>
      <c r="P509" s="113"/>
      <c r="Q509" s="113"/>
      <c r="R509" s="113"/>
      <c r="S509" s="388"/>
      <c r="T509" s="388"/>
      <c r="U509" s="388"/>
      <c r="W509" s="388"/>
      <c r="X509" s="388"/>
      <c r="Y509" s="388"/>
    </row>
    <row r="510" spans="1:25" x14ac:dyDescent="0.3">
      <c r="A510"/>
      <c r="B510"/>
      <c r="C510" t="s">
        <v>485</v>
      </c>
      <c r="D510" s="71"/>
      <c r="E510" s="39"/>
      <c r="F510" s="39"/>
      <c r="G510" s="40" t="s">
        <v>30</v>
      </c>
      <c r="H510" s="40"/>
      <c r="I510" s="40"/>
      <c r="J510" s="40"/>
      <c r="K510" s="40"/>
      <c r="L510" s="171" t="str">
        <f t="shared" si="105"/>
        <v/>
      </c>
      <c r="M510" s="171" t="str">
        <f t="shared" si="106"/>
        <v/>
      </c>
      <c r="N510" s="171" t="str">
        <f t="shared" si="107"/>
        <v/>
      </c>
      <c r="O510" s="170">
        <f t="shared" si="103"/>
        <v>0</v>
      </c>
      <c r="P510" s="113"/>
      <c r="Q510" s="113"/>
      <c r="R510" s="113"/>
      <c r="S510" s="388"/>
      <c r="T510" s="388"/>
      <c r="U510" s="388"/>
      <c r="W510" s="388"/>
      <c r="X510" s="388"/>
      <c r="Y510" s="388"/>
    </row>
    <row r="511" spans="1:25" x14ac:dyDescent="0.3">
      <c r="A511"/>
      <c r="B511"/>
      <c r="C511" t="s">
        <v>486</v>
      </c>
      <c r="D511" s="71"/>
      <c r="E511" s="39"/>
      <c r="F511" s="39"/>
      <c r="G511" s="40" t="s">
        <v>66</v>
      </c>
      <c r="H511" s="40"/>
      <c r="I511" s="40"/>
      <c r="J511" s="40"/>
      <c r="K511" s="40"/>
      <c r="L511" s="171" t="str">
        <f t="shared" si="105"/>
        <v/>
      </c>
      <c r="M511" s="171" t="str">
        <f t="shared" si="106"/>
        <v/>
      </c>
      <c r="N511" s="171" t="str">
        <f t="shared" si="107"/>
        <v/>
      </c>
      <c r="O511" s="170">
        <f t="shared" si="103"/>
        <v>0</v>
      </c>
      <c r="P511" s="113"/>
      <c r="Q511" s="113"/>
      <c r="R511" s="113"/>
      <c r="S511" s="388"/>
      <c r="T511" s="388"/>
      <c r="U511" s="388"/>
      <c r="W511" s="388"/>
      <c r="X511" s="388"/>
      <c r="Y511" s="388"/>
    </row>
    <row r="512" spans="1:25" x14ac:dyDescent="0.3">
      <c r="A512"/>
      <c r="B512"/>
      <c r="C512" t="s">
        <v>487</v>
      </c>
      <c r="D512" s="71"/>
      <c r="E512" s="39"/>
      <c r="F512" s="39"/>
      <c r="G512" s="40" t="s">
        <v>299</v>
      </c>
      <c r="H512" s="40"/>
      <c r="I512" s="40"/>
      <c r="J512" s="40"/>
      <c r="K512" s="40"/>
      <c r="L512" s="171" t="str">
        <f t="shared" si="105"/>
        <v/>
      </c>
      <c r="M512" s="171" t="str">
        <f t="shared" si="106"/>
        <v/>
      </c>
      <c r="N512" s="171" t="str">
        <f t="shared" si="107"/>
        <v/>
      </c>
      <c r="O512" s="170">
        <f t="shared" si="103"/>
        <v>0</v>
      </c>
      <c r="P512" s="113"/>
      <c r="Q512" s="113"/>
      <c r="R512" s="113"/>
      <c r="S512" s="388"/>
      <c r="T512" s="388"/>
      <c r="U512" s="388"/>
      <c r="W512" s="388"/>
      <c r="X512" s="388"/>
      <c r="Y512" s="388"/>
    </row>
    <row r="513" spans="1:25" x14ac:dyDescent="0.3">
      <c r="A513"/>
      <c r="B513"/>
      <c r="C513" t="s">
        <v>488</v>
      </c>
      <c r="D513" s="71"/>
      <c r="E513" s="39"/>
      <c r="F513" s="39"/>
      <c r="G513" s="40" t="s">
        <v>68</v>
      </c>
      <c r="H513" s="40"/>
      <c r="I513" s="40"/>
      <c r="J513" s="40"/>
      <c r="K513" s="40"/>
      <c r="L513" s="171" t="str">
        <f t="shared" si="105"/>
        <v/>
      </c>
      <c r="M513" s="171" t="str">
        <f t="shared" si="106"/>
        <v/>
      </c>
      <c r="N513" s="171" t="str">
        <f t="shared" si="107"/>
        <v/>
      </c>
      <c r="O513" s="170">
        <f t="shared" si="103"/>
        <v>0</v>
      </c>
      <c r="P513" s="113"/>
      <c r="Q513" s="113"/>
      <c r="R513" s="113"/>
      <c r="S513" s="388"/>
      <c r="T513" s="388"/>
      <c r="U513" s="388"/>
      <c r="W513" s="388"/>
      <c r="X513" s="388"/>
      <c r="Y513" s="388"/>
    </row>
    <row r="514" spans="1:25" x14ac:dyDescent="0.3">
      <c r="A514"/>
      <c r="B514"/>
      <c r="C514" t="s">
        <v>489</v>
      </c>
      <c r="D514" s="71"/>
      <c r="E514" s="39"/>
      <c r="F514" s="39"/>
      <c r="G514" s="40" t="s">
        <v>69</v>
      </c>
      <c r="H514" s="40"/>
      <c r="I514" s="40"/>
      <c r="J514" s="40"/>
      <c r="K514" s="40"/>
      <c r="L514" s="171" t="str">
        <f t="shared" si="105"/>
        <v/>
      </c>
      <c r="M514" s="171" t="str">
        <f t="shared" si="106"/>
        <v/>
      </c>
      <c r="N514" s="171" t="str">
        <f t="shared" si="107"/>
        <v/>
      </c>
      <c r="O514" s="170">
        <f t="shared" si="103"/>
        <v>0</v>
      </c>
      <c r="P514" s="113"/>
      <c r="Q514" s="113"/>
      <c r="R514" s="113"/>
      <c r="S514" s="388"/>
      <c r="T514" s="388"/>
      <c r="U514" s="388"/>
      <c r="W514" s="388"/>
      <c r="X514" s="388"/>
      <c r="Y514" s="388"/>
    </row>
    <row r="515" spans="1:25" x14ac:dyDescent="0.3">
      <c r="A515"/>
      <c r="B515"/>
      <c r="C515" t="s">
        <v>490</v>
      </c>
      <c r="D515" s="71"/>
      <c r="E515" s="39"/>
      <c r="F515" s="39"/>
      <c r="G515" s="40" t="s">
        <v>70</v>
      </c>
      <c r="H515" s="40"/>
      <c r="I515" s="40"/>
      <c r="J515" s="40"/>
      <c r="K515" s="40"/>
      <c r="L515" s="171" t="str">
        <f t="shared" si="105"/>
        <v/>
      </c>
      <c r="M515" s="171" t="str">
        <f t="shared" si="106"/>
        <v/>
      </c>
      <c r="N515" s="171" t="str">
        <f t="shared" si="107"/>
        <v/>
      </c>
      <c r="O515" s="170">
        <f t="shared" si="103"/>
        <v>0</v>
      </c>
      <c r="P515" s="113"/>
      <c r="Q515" s="113"/>
      <c r="R515" s="113"/>
      <c r="S515" s="388"/>
      <c r="T515" s="388"/>
      <c r="U515" s="388"/>
      <c r="W515" s="388"/>
      <c r="X515" s="388"/>
      <c r="Y515" s="388"/>
    </row>
    <row r="516" spans="1:25" x14ac:dyDescent="0.3">
      <c r="A516"/>
      <c r="B516"/>
      <c r="C516" t="s">
        <v>491</v>
      </c>
      <c r="D516" s="71"/>
      <c r="E516" s="39"/>
      <c r="F516" s="39"/>
      <c r="G516" s="40" t="s">
        <v>426</v>
      </c>
      <c r="H516" s="40"/>
      <c r="I516" s="40"/>
      <c r="J516" s="40"/>
      <c r="K516" s="40"/>
      <c r="L516" s="171" t="str">
        <f t="shared" si="105"/>
        <v/>
      </c>
      <c r="M516" s="171" t="str">
        <f t="shared" si="106"/>
        <v/>
      </c>
      <c r="N516" s="171" t="str">
        <f t="shared" si="107"/>
        <v/>
      </c>
      <c r="O516" s="170">
        <f t="shared" si="103"/>
        <v>0</v>
      </c>
      <c r="P516" s="113"/>
      <c r="Q516" s="113"/>
      <c r="R516" s="113"/>
      <c r="S516" s="388"/>
      <c r="T516" s="388"/>
      <c r="U516" s="388"/>
      <c r="W516" s="388"/>
      <c r="X516" s="388"/>
      <c r="Y516" s="388"/>
    </row>
    <row r="517" spans="1:25" x14ac:dyDescent="0.3">
      <c r="A517"/>
      <c r="B517"/>
      <c r="C517" t="s">
        <v>492</v>
      </c>
      <c r="D517" s="71"/>
      <c r="E517" s="39"/>
      <c r="F517" s="39"/>
      <c r="G517" s="40" t="s">
        <v>25</v>
      </c>
      <c r="H517" s="40"/>
      <c r="I517" s="40"/>
      <c r="J517" s="40"/>
      <c r="K517" s="40"/>
      <c r="L517" s="171" t="str">
        <f t="shared" si="105"/>
        <v/>
      </c>
      <c r="M517" s="171" t="str">
        <f t="shared" si="106"/>
        <v/>
      </c>
      <c r="N517" s="171" t="str">
        <f t="shared" si="107"/>
        <v/>
      </c>
      <c r="O517" s="170">
        <f t="shared" si="103"/>
        <v>0</v>
      </c>
      <c r="P517" s="113"/>
      <c r="Q517" s="113"/>
      <c r="R517" s="113"/>
      <c r="S517" s="388"/>
      <c r="T517" s="388"/>
      <c r="U517" s="388"/>
      <c r="W517" s="388"/>
      <c r="X517" s="388"/>
      <c r="Y517" s="388"/>
    </row>
    <row r="518" spans="1:25" x14ac:dyDescent="0.3">
      <c r="A518"/>
      <c r="B518"/>
      <c r="C518" t="s">
        <v>862</v>
      </c>
      <c r="D518" s="38"/>
      <c r="E518" s="39">
        <v>3</v>
      </c>
      <c r="F518" s="39" t="s">
        <v>1214</v>
      </c>
      <c r="G518" s="40"/>
      <c r="H518" s="40"/>
      <c r="I518" s="40"/>
      <c r="J518" s="40"/>
      <c r="K518" s="40"/>
      <c r="L518" s="171" t="str">
        <f t="shared" si="105"/>
        <v/>
      </c>
      <c r="M518" s="171" t="str">
        <f t="shared" si="106"/>
        <v/>
      </c>
      <c r="N518" s="171" t="str">
        <f t="shared" si="107"/>
        <v/>
      </c>
      <c r="O518" s="170">
        <f t="shared" si="103"/>
        <v>0</v>
      </c>
      <c r="P518" s="113"/>
      <c r="Q518" s="113"/>
      <c r="R518" s="113"/>
      <c r="S518" s="388"/>
      <c r="T518" s="388"/>
      <c r="U518" s="388"/>
      <c r="W518" s="388"/>
      <c r="X518" s="388"/>
      <c r="Y518" s="388"/>
    </row>
    <row r="519" spans="1:25" x14ac:dyDescent="0.3">
      <c r="A519"/>
      <c r="B519"/>
      <c r="C519" t="s">
        <v>493</v>
      </c>
      <c r="D519" s="71"/>
      <c r="E519" s="39">
        <v>4</v>
      </c>
      <c r="F519" s="39" t="s">
        <v>1213</v>
      </c>
      <c r="G519" s="40"/>
      <c r="H519" s="40"/>
      <c r="I519" s="40"/>
      <c r="J519" s="40"/>
      <c r="K519" s="40"/>
      <c r="L519" s="171" t="str">
        <f t="shared" si="105"/>
        <v/>
      </c>
      <c r="M519" s="171" t="str">
        <f t="shared" si="106"/>
        <v/>
      </c>
      <c r="N519" s="171" t="str">
        <f t="shared" si="107"/>
        <v/>
      </c>
      <c r="O519" s="170">
        <f t="shared" si="103"/>
        <v>0</v>
      </c>
      <c r="P519" s="113"/>
      <c r="Q519" s="113"/>
      <c r="R519" s="113"/>
      <c r="S519" s="388"/>
      <c r="T519" s="388"/>
      <c r="U519" s="388"/>
      <c r="W519" s="388"/>
      <c r="X519" s="388"/>
      <c r="Y519" s="388"/>
    </row>
    <row r="520" spans="1:25" x14ac:dyDescent="0.3">
      <c r="A520"/>
      <c r="B520"/>
      <c r="C520" t="s">
        <v>495</v>
      </c>
      <c r="D520" s="71"/>
      <c r="E520" s="39">
        <v>5</v>
      </c>
      <c r="F520" s="39" t="s">
        <v>1215</v>
      </c>
      <c r="G520" s="40"/>
      <c r="H520" s="40"/>
      <c r="I520" s="40"/>
      <c r="J520" s="40"/>
      <c r="K520" s="40"/>
      <c r="L520" s="171" t="str">
        <f t="shared" si="105"/>
        <v/>
      </c>
      <c r="M520" s="171" t="str">
        <f t="shared" si="106"/>
        <v/>
      </c>
      <c r="N520" s="171" t="str">
        <f t="shared" si="107"/>
        <v/>
      </c>
      <c r="O520" s="170">
        <f t="shared" si="103"/>
        <v>0</v>
      </c>
      <c r="P520" s="113"/>
      <c r="Q520" s="113"/>
      <c r="R520" s="113"/>
      <c r="S520" s="388"/>
      <c r="T520" s="388"/>
      <c r="U520" s="388"/>
      <c r="W520" s="388"/>
      <c r="X520" s="388"/>
      <c r="Y520" s="388"/>
    </row>
    <row r="521" spans="1:25" ht="15" thickBot="1" x14ac:dyDescent="0.35">
      <c r="A521" s="26" t="s">
        <v>496</v>
      </c>
      <c r="B521"/>
      <c r="C521" t="s">
        <v>497</v>
      </c>
      <c r="D521" s="209"/>
      <c r="E521" s="86">
        <v>6</v>
      </c>
      <c r="F521" s="86" t="s">
        <v>1216</v>
      </c>
      <c r="G521" s="83"/>
      <c r="H521" s="83"/>
      <c r="I521" s="83"/>
      <c r="J521" s="83"/>
      <c r="K521" s="83"/>
      <c r="L521" s="179">
        <f t="shared" si="105"/>
        <v>0</v>
      </c>
      <c r="M521" s="179">
        <f t="shared" si="106"/>
        <v>0</v>
      </c>
      <c r="N521" s="179">
        <f t="shared" si="107"/>
        <v>0</v>
      </c>
      <c r="O521" s="180">
        <f t="shared" si="103"/>
        <v>0</v>
      </c>
      <c r="P521" s="113"/>
      <c r="Q521" s="113"/>
      <c r="R521" s="113"/>
      <c r="S521" s="388"/>
      <c r="T521" s="388"/>
      <c r="U521" s="388"/>
      <c r="W521" s="388"/>
      <c r="X521" s="388"/>
      <c r="Y521" s="388"/>
    </row>
    <row r="522" spans="1:25" ht="15" thickBot="1" x14ac:dyDescent="0.35">
      <c r="A522"/>
      <c r="B522"/>
      <c r="C522" t="s">
        <v>498</v>
      </c>
      <c r="D522" s="188" t="s">
        <v>499</v>
      </c>
      <c r="E522" s="190"/>
      <c r="F522" s="190"/>
      <c r="G522" s="190"/>
      <c r="H522" s="190"/>
      <c r="I522" s="190"/>
      <c r="J522" s="190"/>
      <c r="K522" s="190"/>
      <c r="L522" s="182">
        <f>SUM(L527,L551)</f>
        <v>0</v>
      </c>
      <c r="M522" s="182">
        <f>SUM(M527,M551)</f>
        <v>0</v>
      </c>
      <c r="N522" s="182">
        <f>SUM(N527,N551)</f>
        <v>0</v>
      </c>
      <c r="O522" s="183">
        <f t="shared" si="103"/>
        <v>0</v>
      </c>
      <c r="P522" s="113"/>
      <c r="Q522" s="113"/>
      <c r="R522" s="113"/>
      <c r="S522" s="388"/>
      <c r="T522" s="388"/>
      <c r="U522" s="388"/>
      <c r="W522" s="388"/>
      <c r="X522" s="388"/>
      <c r="Y522" s="388"/>
    </row>
    <row r="523" spans="1:25" x14ac:dyDescent="0.3">
      <c r="A523"/>
      <c r="B523"/>
      <c r="C523"/>
      <c r="D523" s="199"/>
      <c r="E523" s="200"/>
      <c r="F523" s="200"/>
      <c r="G523" s="201" t="s">
        <v>1177</v>
      </c>
      <c r="H523" s="201"/>
      <c r="I523" s="201"/>
      <c r="J523" s="201"/>
      <c r="K523" s="201"/>
      <c r="L523" s="186">
        <f>SUM(L528,L552,L575)</f>
        <v>0</v>
      </c>
      <c r="M523" s="186">
        <f>SUM(M528,M552,M575)</f>
        <v>0</v>
      </c>
      <c r="N523" s="186">
        <f>SUM(N528,N552,N575)</f>
        <v>0</v>
      </c>
      <c r="O523" s="187">
        <f t="shared" si="103"/>
        <v>0</v>
      </c>
      <c r="P523" s="113"/>
      <c r="Q523" s="113"/>
      <c r="R523" s="113"/>
      <c r="S523" s="388"/>
      <c r="T523" s="388"/>
      <c r="U523" s="388"/>
      <c r="W523" s="388"/>
      <c r="X523" s="388"/>
      <c r="Y523" s="388"/>
    </row>
    <row r="524" spans="1:25" x14ac:dyDescent="0.3">
      <c r="A524"/>
      <c r="B524"/>
      <c r="C524" t="s">
        <v>1238</v>
      </c>
      <c r="D524" s="41"/>
      <c r="E524" s="43"/>
      <c r="F524" s="43"/>
      <c r="G524" s="44" t="s">
        <v>1157</v>
      </c>
      <c r="H524" s="44"/>
      <c r="I524" s="44"/>
      <c r="J524" s="44"/>
      <c r="K524" s="44"/>
      <c r="L524" s="169">
        <f>SUM(L540,L564)</f>
        <v>0</v>
      </c>
      <c r="M524" s="169">
        <f>SUM(M540,M564)</f>
        <v>0</v>
      </c>
      <c r="N524" s="169">
        <f>SUM(N540,N564)</f>
        <v>0</v>
      </c>
      <c r="O524" s="170">
        <f t="shared" si="103"/>
        <v>0</v>
      </c>
      <c r="P524" s="113"/>
      <c r="Q524" s="113"/>
      <c r="R524" s="113"/>
      <c r="S524" s="388"/>
      <c r="T524" s="388"/>
      <c r="U524" s="388"/>
      <c r="W524" s="388"/>
      <c r="X524" s="388"/>
      <c r="Y524" s="388"/>
    </row>
    <row r="525" spans="1:25" x14ac:dyDescent="0.3">
      <c r="A525"/>
      <c r="B525"/>
      <c r="C525" t="s">
        <v>1239</v>
      </c>
      <c r="D525" s="41"/>
      <c r="E525" s="43"/>
      <c r="F525" s="43"/>
      <c r="G525" s="44" t="s">
        <v>1189</v>
      </c>
      <c r="H525" s="44"/>
      <c r="I525" s="44"/>
      <c r="J525" s="44"/>
      <c r="K525" s="44"/>
      <c r="L525" s="169">
        <f t="shared" ref="L525:N526" si="108">SUM(L538,L562,L584)</f>
        <v>0</v>
      </c>
      <c r="M525" s="169">
        <f t="shared" si="108"/>
        <v>0</v>
      </c>
      <c r="N525" s="169">
        <f t="shared" si="108"/>
        <v>0</v>
      </c>
      <c r="O525" s="170">
        <f t="shared" si="103"/>
        <v>0</v>
      </c>
      <c r="P525" s="113"/>
      <c r="Q525" s="113"/>
      <c r="R525" s="113"/>
      <c r="S525" s="388"/>
      <c r="T525" s="388"/>
      <c r="U525" s="388"/>
      <c r="W525" s="388"/>
      <c r="X525" s="388"/>
      <c r="Y525" s="388"/>
    </row>
    <row r="526" spans="1:25" x14ac:dyDescent="0.3">
      <c r="A526"/>
      <c r="B526"/>
      <c r="C526" t="s">
        <v>1240</v>
      </c>
      <c r="D526" s="41"/>
      <c r="E526" s="43"/>
      <c r="F526" s="43"/>
      <c r="G526" s="44"/>
      <c r="H526" s="44" t="s">
        <v>1202</v>
      </c>
      <c r="I526" s="44"/>
      <c r="J526" s="44"/>
      <c r="K526" s="44"/>
      <c r="L526" s="169">
        <f t="shared" si="108"/>
        <v>0</v>
      </c>
      <c r="M526" s="169">
        <f t="shared" si="108"/>
        <v>0</v>
      </c>
      <c r="N526" s="169">
        <f t="shared" si="108"/>
        <v>0</v>
      </c>
      <c r="O526" s="170">
        <f t="shared" si="103"/>
        <v>0</v>
      </c>
      <c r="P526" s="113"/>
      <c r="Q526" s="113"/>
      <c r="R526" s="113"/>
      <c r="S526" s="388"/>
      <c r="T526" s="388"/>
      <c r="U526" s="388"/>
      <c r="W526" s="388"/>
      <c r="X526" s="388"/>
      <c r="Y526" s="388"/>
    </row>
    <row r="527" spans="1:25" x14ac:dyDescent="0.3">
      <c r="D527" s="38" t="s">
        <v>8</v>
      </c>
      <c r="E527" s="39" t="s">
        <v>1178</v>
      </c>
      <c r="F527" s="40"/>
      <c r="G527" s="40"/>
      <c r="H527" s="40"/>
      <c r="I527" s="40"/>
      <c r="J527" s="40"/>
      <c r="K527" s="40"/>
      <c r="L527" s="169">
        <f>SUM(L528,L540)</f>
        <v>0</v>
      </c>
      <c r="M527" s="169">
        <f>SUM(M528,M540)</f>
        <v>0</v>
      </c>
      <c r="N527" s="169">
        <f>SUM(N528,N540)</f>
        <v>0</v>
      </c>
      <c r="O527" s="170">
        <f t="shared" si="103"/>
        <v>0</v>
      </c>
      <c r="P527" s="113"/>
      <c r="Q527" s="113"/>
      <c r="R527" s="113"/>
      <c r="S527" s="388"/>
      <c r="T527" s="388"/>
      <c r="U527" s="388"/>
      <c r="W527" s="388"/>
      <c r="X527" s="388"/>
      <c r="Y527" s="388"/>
    </row>
    <row r="528" spans="1:25" x14ac:dyDescent="0.3">
      <c r="A528"/>
      <c r="B528"/>
      <c r="C528" t="s">
        <v>500</v>
      </c>
      <c r="D528" s="71"/>
      <c r="E528" s="40"/>
      <c r="F528" s="39">
        <v>1</v>
      </c>
      <c r="G528" s="39" t="s">
        <v>1217</v>
      </c>
      <c r="H528" s="40"/>
      <c r="I528" s="40"/>
      <c r="J528" s="40"/>
      <c r="K528" s="40"/>
      <c r="L528" s="169">
        <f>SUM(L529:L538)</f>
        <v>0</v>
      </c>
      <c r="M528" s="169">
        <f>SUM(M529:M538)</f>
        <v>0</v>
      </c>
      <c r="N528" s="169">
        <f>SUM(N529:N538)</f>
        <v>0</v>
      </c>
      <c r="O528" s="170">
        <f t="shared" si="103"/>
        <v>0</v>
      </c>
      <c r="P528" s="113"/>
      <c r="Q528" s="113"/>
      <c r="R528" s="113"/>
      <c r="S528" s="388"/>
      <c r="T528" s="388"/>
      <c r="U528" s="388"/>
      <c r="W528" s="388"/>
      <c r="X528" s="388"/>
      <c r="Y528" s="388"/>
    </row>
    <row r="529" spans="1:25" x14ac:dyDescent="0.3">
      <c r="A529" s="3"/>
      <c r="B529"/>
      <c r="C529" t="s">
        <v>501</v>
      </c>
      <c r="D529" s="71"/>
      <c r="E529" s="40"/>
      <c r="F529" s="40"/>
      <c r="G529" s="40"/>
      <c r="H529" s="40" t="s">
        <v>19</v>
      </c>
      <c r="I529" s="40"/>
      <c r="J529" s="40"/>
      <c r="K529" s="40"/>
      <c r="L529" s="171" t="str">
        <f t="shared" ref="L529:L539" si="109">IFERROR(VLOOKUP(A529,IC_PR_BS,7,0),"")</f>
        <v/>
      </c>
      <c r="M529" s="171" t="str">
        <f t="shared" ref="M529:M539" si="110">IFERROR(VLOOKUP(A529,IC_PR_BS,8,0),"")</f>
        <v/>
      </c>
      <c r="N529" s="171" t="str">
        <f t="shared" ref="N529:N539" si="111">IFERROR(VLOOKUP(A529,IC_PR_BS,9,0),"")</f>
        <v/>
      </c>
      <c r="O529" s="170">
        <f t="shared" si="103"/>
        <v>0</v>
      </c>
      <c r="P529" s="113"/>
      <c r="Q529" s="113"/>
      <c r="R529" s="113"/>
      <c r="S529" s="388"/>
      <c r="T529" s="388"/>
      <c r="U529" s="388"/>
      <c r="W529" s="388"/>
      <c r="X529" s="388"/>
      <c r="Y529" s="388"/>
    </row>
    <row r="530" spans="1:25" x14ac:dyDescent="0.3">
      <c r="A530" s="3" t="s">
        <v>502</v>
      </c>
      <c r="B530" s="57"/>
      <c r="C530" t="s">
        <v>504</v>
      </c>
      <c r="D530" s="71"/>
      <c r="E530" s="40"/>
      <c r="F530" s="40"/>
      <c r="G530" s="40"/>
      <c r="H530" s="40" t="s">
        <v>22</v>
      </c>
      <c r="I530" s="40"/>
      <c r="J530" s="40"/>
      <c r="K530" s="40"/>
      <c r="L530" s="171">
        <f t="shared" si="109"/>
        <v>0</v>
      </c>
      <c r="M530" s="171">
        <f t="shared" si="110"/>
        <v>0</v>
      </c>
      <c r="N530" s="171">
        <f t="shared" si="111"/>
        <v>0</v>
      </c>
      <c r="O530" s="170">
        <f t="shared" si="103"/>
        <v>0</v>
      </c>
      <c r="P530" s="113"/>
      <c r="Q530" s="113"/>
      <c r="R530" s="113"/>
      <c r="S530" s="388"/>
      <c r="T530" s="388"/>
      <c r="U530" s="388"/>
      <c r="W530" s="388"/>
      <c r="X530" s="388"/>
      <c r="Y530" s="388"/>
    </row>
    <row r="531" spans="1:25" x14ac:dyDescent="0.3">
      <c r="A531" s="3" t="s">
        <v>505</v>
      </c>
      <c r="B531" s="57"/>
      <c r="C531" t="s">
        <v>506</v>
      </c>
      <c r="D531" s="71"/>
      <c r="E531" s="40"/>
      <c r="F531" s="40"/>
      <c r="G531" s="40"/>
      <c r="H531" s="40" t="s">
        <v>30</v>
      </c>
      <c r="I531" s="40"/>
      <c r="J531" s="40"/>
      <c r="K531" s="40"/>
      <c r="L531" s="171">
        <f t="shared" si="109"/>
        <v>0</v>
      </c>
      <c r="M531" s="171">
        <f t="shared" si="110"/>
        <v>0</v>
      </c>
      <c r="N531" s="171">
        <f t="shared" si="111"/>
        <v>0</v>
      </c>
      <c r="O531" s="170">
        <f t="shared" si="103"/>
        <v>0</v>
      </c>
      <c r="P531" s="113"/>
      <c r="Q531" s="113"/>
      <c r="R531" s="113"/>
      <c r="S531" s="388"/>
      <c r="T531" s="388"/>
      <c r="U531" s="388"/>
      <c r="W531" s="388"/>
      <c r="X531" s="388"/>
      <c r="Y531" s="388"/>
    </row>
    <row r="532" spans="1:25" x14ac:dyDescent="0.3">
      <c r="A532" s="3" t="s">
        <v>507</v>
      </c>
      <c r="B532" s="57"/>
      <c r="C532" t="s">
        <v>508</v>
      </c>
      <c r="D532" s="71"/>
      <c r="E532" s="40"/>
      <c r="F532" s="40"/>
      <c r="G532" s="40"/>
      <c r="H532" s="40" t="s">
        <v>66</v>
      </c>
      <c r="I532" s="40"/>
      <c r="J532" s="40"/>
      <c r="K532" s="40"/>
      <c r="L532" s="171">
        <f t="shared" si="109"/>
        <v>0</v>
      </c>
      <c r="M532" s="171">
        <f t="shared" si="110"/>
        <v>0</v>
      </c>
      <c r="N532" s="171">
        <f t="shared" si="111"/>
        <v>0</v>
      </c>
      <c r="O532" s="170">
        <f t="shared" si="103"/>
        <v>0</v>
      </c>
      <c r="P532" s="113"/>
      <c r="Q532" s="113"/>
      <c r="R532" s="113"/>
      <c r="S532" s="388"/>
      <c r="T532" s="388"/>
      <c r="U532" s="388"/>
      <c r="W532" s="388"/>
      <c r="X532" s="388"/>
      <c r="Y532" s="388"/>
    </row>
    <row r="533" spans="1:25" x14ac:dyDescent="0.3">
      <c r="A533" s="3" t="s">
        <v>509</v>
      </c>
      <c r="B533" s="57"/>
      <c r="C533" t="s">
        <v>510</v>
      </c>
      <c r="D533" s="71"/>
      <c r="E533" s="40"/>
      <c r="F533" s="40"/>
      <c r="G533" s="40"/>
      <c r="H533" s="40" t="s">
        <v>67</v>
      </c>
      <c r="I533" s="40"/>
      <c r="J533" s="40"/>
      <c r="K533" s="40"/>
      <c r="L533" s="171">
        <f t="shared" si="109"/>
        <v>0</v>
      </c>
      <c r="M533" s="171">
        <f t="shared" si="110"/>
        <v>0</v>
      </c>
      <c r="N533" s="171">
        <f t="shared" si="111"/>
        <v>0</v>
      </c>
      <c r="O533" s="170">
        <f t="shared" si="103"/>
        <v>0</v>
      </c>
      <c r="P533" s="113"/>
      <c r="Q533" s="113"/>
      <c r="R533" s="113"/>
      <c r="S533" s="388"/>
      <c r="T533" s="388"/>
      <c r="U533" s="388"/>
      <c r="W533" s="388"/>
      <c r="X533" s="388"/>
      <c r="Y533" s="388"/>
    </row>
    <row r="534" spans="1:25" x14ac:dyDescent="0.3">
      <c r="A534" s="3" t="s">
        <v>511</v>
      </c>
      <c r="B534" s="57"/>
      <c r="C534" t="s">
        <v>512</v>
      </c>
      <c r="D534" s="71"/>
      <c r="E534" s="40"/>
      <c r="F534" s="40"/>
      <c r="G534" s="40"/>
      <c r="H534" s="40" t="s">
        <v>68</v>
      </c>
      <c r="I534" s="40"/>
      <c r="J534" s="40"/>
      <c r="K534" s="40"/>
      <c r="L534" s="171">
        <f t="shared" si="109"/>
        <v>0</v>
      </c>
      <c r="M534" s="171">
        <f t="shared" si="110"/>
        <v>0</v>
      </c>
      <c r="N534" s="171">
        <f t="shared" si="111"/>
        <v>0</v>
      </c>
      <c r="O534" s="170">
        <f t="shared" si="103"/>
        <v>0</v>
      </c>
      <c r="P534" s="113"/>
      <c r="Q534" s="113"/>
      <c r="R534" s="113"/>
      <c r="S534" s="388"/>
      <c r="T534" s="388"/>
      <c r="U534" s="388"/>
      <c r="W534" s="388"/>
      <c r="X534" s="388"/>
      <c r="Y534" s="388"/>
    </row>
    <row r="535" spans="1:25" x14ac:dyDescent="0.3">
      <c r="A535" s="3" t="s">
        <v>513</v>
      </c>
      <c r="B535" s="57"/>
      <c r="C535" t="s">
        <v>514</v>
      </c>
      <c r="D535" s="71"/>
      <c r="E535" s="40"/>
      <c r="F535" s="40"/>
      <c r="G535" s="40"/>
      <c r="H535" s="40" t="s">
        <v>69</v>
      </c>
      <c r="I535" s="40"/>
      <c r="J535" s="40"/>
      <c r="K535" s="40"/>
      <c r="L535" s="171">
        <f t="shared" si="109"/>
        <v>0</v>
      </c>
      <c r="M535" s="171">
        <f t="shared" si="110"/>
        <v>0</v>
      </c>
      <c r="N535" s="171">
        <f t="shared" si="111"/>
        <v>0</v>
      </c>
      <c r="O535" s="170">
        <f t="shared" si="103"/>
        <v>0</v>
      </c>
      <c r="P535" s="113"/>
      <c r="Q535" s="113"/>
      <c r="R535" s="113"/>
      <c r="S535" s="388"/>
      <c r="T535" s="388"/>
      <c r="U535" s="388"/>
      <c r="W535" s="388"/>
      <c r="X535" s="388"/>
      <c r="Y535" s="388"/>
    </row>
    <row r="536" spans="1:25" x14ac:dyDescent="0.3">
      <c r="A536" s="3" t="s">
        <v>515</v>
      </c>
      <c r="B536" s="57"/>
      <c r="C536" t="s">
        <v>516</v>
      </c>
      <c r="D536" s="71"/>
      <c r="E536" s="40"/>
      <c r="F536" s="40"/>
      <c r="G536" s="40"/>
      <c r="H536" s="40" t="s">
        <v>70</v>
      </c>
      <c r="I536" s="40"/>
      <c r="J536" s="40"/>
      <c r="K536" s="40"/>
      <c r="L536" s="171">
        <f t="shared" si="109"/>
        <v>0</v>
      </c>
      <c r="M536" s="171">
        <f t="shared" si="110"/>
        <v>0</v>
      </c>
      <c r="N536" s="171">
        <f t="shared" si="111"/>
        <v>0</v>
      </c>
      <c r="O536" s="170">
        <f t="shared" si="103"/>
        <v>0</v>
      </c>
      <c r="P536" s="113"/>
      <c r="Q536" s="113"/>
      <c r="R536" s="113"/>
      <c r="S536" s="388"/>
      <c r="T536" s="388"/>
      <c r="U536" s="388"/>
      <c r="W536" s="388"/>
      <c r="X536" s="388"/>
      <c r="Y536" s="388"/>
    </row>
    <row r="537" spans="1:25" x14ac:dyDescent="0.3">
      <c r="A537" s="3" t="s">
        <v>517</v>
      </c>
      <c r="B537" s="57"/>
      <c r="C537" t="s">
        <v>518</v>
      </c>
      <c r="D537" s="71"/>
      <c r="E537" s="40"/>
      <c r="F537" s="40"/>
      <c r="G537" s="40"/>
      <c r="H537" s="40" t="s">
        <v>96</v>
      </c>
      <c r="I537" s="40"/>
      <c r="J537" s="40"/>
      <c r="K537" s="40"/>
      <c r="L537" s="171">
        <f t="shared" si="109"/>
        <v>0</v>
      </c>
      <c r="M537" s="171">
        <f t="shared" si="110"/>
        <v>0</v>
      </c>
      <c r="N537" s="171">
        <f t="shared" si="111"/>
        <v>0</v>
      </c>
      <c r="O537" s="170">
        <f t="shared" si="103"/>
        <v>0</v>
      </c>
      <c r="P537" s="113"/>
      <c r="Q537" s="113"/>
      <c r="R537" s="113"/>
      <c r="S537" s="388"/>
      <c r="T537" s="388"/>
      <c r="U537" s="388"/>
      <c r="W537" s="388"/>
      <c r="X537" s="388"/>
      <c r="Y537" s="388"/>
    </row>
    <row r="538" spans="1:25" x14ac:dyDescent="0.3">
      <c r="A538" s="3" t="s">
        <v>519</v>
      </c>
      <c r="B538" s="57"/>
      <c r="C538" t="s">
        <v>520</v>
      </c>
      <c r="D538" s="71"/>
      <c r="E538" s="40"/>
      <c r="F538" s="40"/>
      <c r="G538" s="40"/>
      <c r="H538" s="40" t="s">
        <v>25</v>
      </c>
      <c r="I538" s="40"/>
      <c r="J538" s="40"/>
      <c r="K538" s="40"/>
      <c r="L538" s="171">
        <f t="shared" si="109"/>
        <v>0</v>
      </c>
      <c r="M538" s="171">
        <f t="shared" si="110"/>
        <v>0</v>
      </c>
      <c r="N538" s="171">
        <f t="shared" si="111"/>
        <v>0</v>
      </c>
      <c r="O538" s="170">
        <f t="shared" si="103"/>
        <v>0</v>
      </c>
      <c r="P538" s="113"/>
      <c r="Q538" s="113"/>
      <c r="R538" s="113"/>
      <c r="S538" s="388"/>
      <c r="T538" s="388"/>
      <c r="U538" s="388"/>
      <c r="W538" s="388"/>
      <c r="X538" s="388"/>
      <c r="Y538" s="388"/>
    </row>
    <row r="539" spans="1:25" x14ac:dyDescent="0.3">
      <c r="A539" s="3" t="s">
        <v>1221</v>
      </c>
      <c r="B539" s="5"/>
      <c r="C539"/>
      <c r="D539" s="71"/>
      <c r="E539" s="40"/>
      <c r="F539" s="40"/>
      <c r="G539" s="40"/>
      <c r="H539" s="40"/>
      <c r="I539" s="40"/>
      <c r="J539" s="40"/>
      <c r="K539" s="50" t="s">
        <v>1152</v>
      </c>
      <c r="L539" s="171">
        <f t="shared" si="109"/>
        <v>0</v>
      </c>
      <c r="M539" s="171">
        <f t="shared" si="110"/>
        <v>0</v>
      </c>
      <c r="N539" s="171">
        <f t="shared" si="111"/>
        <v>0</v>
      </c>
      <c r="O539" s="170">
        <f t="shared" si="103"/>
        <v>0</v>
      </c>
      <c r="P539" s="113"/>
      <c r="Q539" s="113"/>
      <c r="R539" s="113"/>
      <c r="S539" s="388"/>
      <c r="T539" s="388"/>
      <c r="U539" s="388"/>
      <c r="W539" s="388"/>
      <c r="X539" s="388"/>
      <c r="Y539" s="388"/>
    </row>
    <row r="540" spans="1:25" x14ac:dyDescent="0.3">
      <c r="A540"/>
      <c r="B540"/>
      <c r="C540" t="s">
        <v>500</v>
      </c>
      <c r="D540" s="72"/>
      <c r="E540" s="46"/>
      <c r="F540" s="46"/>
      <c r="G540" s="46"/>
      <c r="H540" s="46"/>
      <c r="I540" s="47" t="s">
        <v>970</v>
      </c>
      <c r="J540" s="46"/>
      <c r="K540" s="46"/>
      <c r="L540" s="169">
        <f>SUM(L541:L550)</f>
        <v>0</v>
      </c>
      <c r="M540" s="169">
        <f t="shared" ref="M540:N540" si="112">SUM(M541:M550)</f>
        <v>0</v>
      </c>
      <c r="N540" s="169">
        <f t="shared" si="112"/>
        <v>0</v>
      </c>
      <c r="O540" s="170">
        <f t="shared" si="103"/>
        <v>0</v>
      </c>
      <c r="P540" s="113"/>
      <c r="Q540" s="113"/>
      <c r="R540" s="113"/>
      <c r="S540" s="388"/>
      <c r="T540" s="388"/>
      <c r="U540" s="388"/>
      <c r="W540" s="388"/>
      <c r="X540" s="388"/>
      <c r="Y540" s="388"/>
    </row>
    <row r="541" spans="1:25" x14ac:dyDescent="0.3">
      <c r="A541" s="3"/>
      <c r="B541"/>
      <c r="C541" t="s">
        <v>1291</v>
      </c>
      <c r="D541" s="72"/>
      <c r="E541" s="46"/>
      <c r="F541" s="46"/>
      <c r="G541" s="46"/>
      <c r="H541" s="46"/>
      <c r="I541" s="46"/>
      <c r="J541" s="46" t="s">
        <v>19</v>
      </c>
      <c r="K541" s="46"/>
      <c r="L541" s="171" t="str">
        <f t="shared" ref="L541:L550" si="113">IFERROR(VLOOKUP(A541,IC_PR_BS,12,0),"")</f>
        <v/>
      </c>
      <c r="M541" s="171" t="str">
        <f t="shared" ref="M541:M550" si="114">IFERROR(VLOOKUP(A541,IC_PR_BS,13,0),"")</f>
        <v/>
      </c>
      <c r="N541" s="171" t="str">
        <f t="shared" ref="N541:N550" si="115">IFERROR(VLOOKUP(A541,IC_PR_BS,14,0),"")</f>
        <v/>
      </c>
      <c r="O541" s="170">
        <f t="shared" si="103"/>
        <v>0</v>
      </c>
      <c r="P541" s="113"/>
      <c r="Q541" s="113"/>
      <c r="R541" s="113"/>
      <c r="S541" s="388"/>
      <c r="T541" s="388"/>
      <c r="U541" s="388"/>
      <c r="W541" s="388"/>
      <c r="X541" s="388"/>
      <c r="Y541" s="388"/>
    </row>
    <row r="542" spans="1:25" x14ac:dyDescent="0.3">
      <c r="A542" s="3" t="s">
        <v>502</v>
      </c>
      <c r="B542" s="57"/>
      <c r="C542" t="s">
        <v>1292</v>
      </c>
      <c r="D542" s="72"/>
      <c r="E542" s="46"/>
      <c r="F542" s="46"/>
      <c r="G542" s="46"/>
      <c r="H542" s="46"/>
      <c r="I542" s="46"/>
      <c r="J542" s="46" t="s">
        <v>22</v>
      </c>
      <c r="K542" s="46"/>
      <c r="L542" s="171">
        <f t="shared" si="113"/>
        <v>0</v>
      </c>
      <c r="M542" s="171">
        <f t="shared" si="114"/>
        <v>0</v>
      </c>
      <c r="N542" s="171">
        <f t="shared" si="115"/>
        <v>0</v>
      </c>
      <c r="O542" s="170">
        <f t="shared" si="103"/>
        <v>0</v>
      </c>
      <c r="P542" s="113"/>
      <c r="Q542" s="113"/>
      <c r="R542" s="113"/>
      <c r="S542" s="388"/>
      <c r="T542" s="388"/>
      <c r="U542" s="388"/>
      <c r="W542" s="388"/>
      <c r="X542" s="388"/>
      <c r="Y542" s="388"/>
    </row>
    <row r="543" spans="1:25" x14ac:dyDescent="0.3">
      <c r="A543" s="3" t="s">
        <v>505</v>
      </c>
      <c r="B543" s="57"/>
      <c r="C543" t="s">
        <v>1293</v>
      </c>
      <c r="D543" s="72"/>
      <c r="E543" s="46"/>
      <c r="F543" s="46"/>
      <c r="G543" s="46"/>
      <c r="H543" s="46"/>
      <c r="I543" s="46"/>
      <c r="J543" s="46" t="s">
        <v>30</v>
      </c>
      <c r="K543" s="46"/>
      <c r="L543" s="171">
        <f t="shared" si="113"/>
        <v>0</v>
      </c>
      <c r="M543" s="171">
        <f t="shared" si="114"/>
        <v>0</v>
      </c>
      <c r="N543" s="171">
        <f t="shared" si="115"/>
        <v>0</v>
      </c>
      <c r="O543" s="170">
        <f t="shared" si="103"/>
        <v>0</v>
      </c>
      <c r="P543" s="113"/>
      <c r="Q543" s="113"/>
      <c r="R543" s="113"/>
      <c r="S543" s="388"/>
      <c r="T543" s="388"/>
      <c r="U543" s="388"/>
      <c r="W543" s="388"/>
      <c r="X543" s="388"/>
      <c r="Y543" s="388"/>
    </row>
    <row r="544" spans="1:25" x14ac:dyDescent="0.3">
      <c r="A544" s="3" t="s">
        <v>507</v>
      </c>
      <c r="B544" s="57"/>
      <c r="C544" t="s">
        <v>1294</v>
      </c>
      <c r="D544" s="72"/>
      <c r="E544" s="46"/>
      <c r="F544" s="46"/>
      <c r="G544" s="46"/>
      <c r="H544" s="46"/>
      <c r="I544" s="46"/>
      <c r="J544" s="46" t="s">
        <v>66</v>
      </c>
      <c r="K544" s="46"/>
      <c r="L544" s="171">
        <f t="shared" si="113"/>
        <v>0</v>
      </c>
      <c r="M544" s="171">
        <f t="shared" si="114"/>
        <v>0</v>
      </c>
      <c r="N544" s="171">
        <f t="shared" si="115"/>
        <v>0</v>
      </c>
      <c r="O544" s="170">
        <f t="shared" si="103"/>
        <v>0</v>
      </c>
      <c r="P544" s="113"/>
      <c r="Q544" s="113"/>
      <c r="R544" s="113"/>
      <c r="S544" s="388"/>
      <c r="T544" s="388"/>
      <c r="U544" s="388"/>
      <c r="W544" s="388"/>
      <c r="X544" s="388"/>
      <c r="Y544" s="388"/>
    </row>
    <row r="545" spans="1:25" x14ac:dyDescent="0.3">
      <c r="A545" s="3" t="s">
        <v>509</v>
      </c>
      <c r="B545" s="57"/>
      <c r="C545" t="s">
        <v>1295</v>
      </c>
      <c r="D545" s="72"/>
      <c r="E545" s="46"/>
      <c r="F545" s="46"/>
      <c r="G545" s="46"/>
      <c r="H545" s="46"/>
      <c r="I545" s="46"/>
      <c r="J545" s="46" t="s">
        <v>67</v>
      </c>
      <c r="K545" s="46"/>
      <c r="L545" s="171">
        <f t="shared" si="113"/>
        <v>0</v>
      </c>
      <c r="M545" s="171">
        <f t="shared" si="114"/>
        <v>0</v>
      </c>
      <c r="N545" s="171">
        <f t="shared" si="115"/>
        <v>0</v>
      </c>
      <c r="O545" s="170">
        <f t="shared" si="103"/>
        <v>0</v>
      </c>
      <c r="P545" s="113"/>
      <c r="Q545" s="113"/>
      <c r="R545" s="113"/>
      <c r="S545" s="388"/>
      <c r="T545" s="388"/>
      <c r="U545" s="388"/>
      <c r="W545" s="388"/>
      <c r="X545" s="388"/>
      <c r="Y545" s="388"/>
    </row>
    <row r="546" spans="1:25" x14ac:dyDescent="0.3">
      <c r="A546" s="3" t="s">
        <v>511</v>
      </c>
      <c r="B546" s="57"/>
      <c r="C546" t="s">
        <v>1296</v>
      </c>
      <c r="D546" s="72"/>
      <c r="E546" s="46"/>
      <c r="F546" s="46"/>
      <c r="G546" s="46"/>
      <c r="H546" s="46"/>
      <c r="I546" s="46"/>
      <c r="J546" s="46" t="s">
        <v>68</v>
      </c>
      <c r="K546" s="46"/>
      <c r="L546" s="171">
        <f t="shared" si="113"/>
        <v>0</v>
      </c>
      <c r="M546" s="171">
        <f t="shared" si="114"/>
        <v>0</v>
      </c>
      <c r="N546" s="171">
        <f t="shared" si="115"/>
        <v>0</v>
      </c>
      <c r="O546" s="170">
        <f t="shared" si="103"/>
        <v>0</v>
      </c>
      <c r="P546" s="113"/>
      <c r="Q546" s="113"/>
      <c r="R546" s="113"/>
      <c r="S546" s="388"/>
      <c r="T546" s="388"/>
      <c r="U546" s="388"/>
      <c r="W546" s="388"/>
      <c r="X546" s="388"/>
      <c r="Y546" s="388"/>
    </row>
    <row r="547" spans="1:25" x14ac:dyDescent="0.3">
      <c r="A547" s="3" t="s">
        <v>513</v>
      </c>
      <c r="B547" s="57"/>
      <c r="C547" t="s">
        <v>1297</v>
      </c>
      <c r="D547" s="72"/>
      <c r="E547" s="46"/>
      <c r="F547" s="46"/>
      <c r="G547" s="46"/>
      <c r="H547" s="46"/>
      <c r="I547" s="46"/>
      <c r="J547" s="46" t="s">
        <v>69</v>
      </c>
      <c r="K547" s="46"/>
      <c r="L547" s="171">
        <f t="shared" si="113"/>
        <v>0</v>
      </c>
      <c r="M547" s="171">
        <f t="shared" si="114"/>
        <v>0</v>
      </c>
      <c r="N547" s="171">
        <f t="shared" si="115"/>
        <v>0</v>
      </c>
      <c r="O547" s="170">
        <f t="shared" si="103"/>
        <v>0</v>
      </c>
      <c r="P547" s="113"/>
      <c r="Q547" s="113"/>
      <c r="R547" s="113"/>
      <c r="S547" s="388"/>
      <c r="T547" s="388"/>
      <c r="U547" s="388"/>
      <c r="W547" s="388"/>
      <c r="X547" s="388"/>
      <c r="Y547" s="388"/>
    </row>
    <row r="548" spans="1:25" x14ac:dyDescent="0.3">
      <c r="A548" s="3" t="s">
        <v>515</v>
      </c>
      <c r="B548" s="57"/>
      <c r="C548" t="s">
        <v>1298</v>
      </c>
      <c r="D548" s="72"/>
      <c r="E548" s="46"/>
      <c r="F548" s="46"/>
      <c r="G548" s="46"/>
      <c r="H548" s="46"/>
      <c r="I548" s="46"/>
      <c r="J548" s="46" t="s">
        <v>70</v>
      </c>
      <c r="K548" s="46"/>
      <c r="L548" s="171">
        <f t="shared" si="113"/>
        <v>0</v>
      </c>
      <c r="M548" s="171">
        <f t="shared" si="114"/>
        <v>0</v>
      </c>
      <c r="N548" s="171">
        <f t="shared" si="115"/>
        <v>0</v>
      </c>
      <c r="O548" s="170">
        <f t="shared" si="103"/>
        <v>0</v>
      </c>
      <c r="P548" s="113"/>
      <c r="Q548" s="113"/>
      <c r="R548" s="113"/>
      <c r="S548" s="388"/>
      <c r="T548" s="388"/>
      <c r="U548" s="388"/>
      <c r="W548" s="388"/>
      <c r="X548" s="388"/>
      <c r="Y548" s="388"/>
    </row>
    <row r="549" spans="1:25" x14ac:dyDescent="0.3">
      <c r="A549" s="3" t="s">
        <v>517</v>
      </c>
      <c r="B549" s="57"/>
      <c r="C549" t="s">
        <v>1299</v>
      </c>
      <c r="D549" s="72"/>
      <c r="E549" s="46"/>
      <c r="F549" s="46"/>
      <c r="G549" s="46"/>
      <c r="H549" s="46"/>
      <c r="I549" s="46"/>
      <c r="J549" s="46" t="s">
        <v>96</v>
      </c>
      <c r="K549" s="46"/>
      <c r="L549" s="171">
        <f t="shared" si="113"/>
        <v>0</v>
      </c>
      <c r="M549" s="171">
        <f t="shared" si="114"/>
        <v>0</v>
      </c>
      <c r="N549" s="171">
        <f t="shared" si="115"/>
        <v>0</v>
      </c>
      <c r="O549" s="170">
        <f t="shared" si="103"/>
        <v>0</v>
      </c>
      <c r="P549" s="113"/>
      <c r="Q549" s="113"/>
      <c r="R549" s="113"/>
      <c r="S549" s="388"/>
      <c r="T549" s="388"/>
      <c r="U549" s="388"/>
      <c r="W549" s="388"/>
      <c r="X549" s="388"/>
      <c r="Y549" s="388"/>
    </row>
    <row r="550" spans="1:25" x14ac:dyDescent="0.3">
      <c r="A550" s="3" t="s">
        <v>519</v>
      </c>
      <c r="B550" s="57"/>
      <c r="C550" t="s">
        <v>1300</v>
      </c>
      <c r="D550" s="72"/>
      <c r="E550" s="46"/>
      <c r="F550" s="46"/>
      <c r="G550" s="46"/>
      <c r="H550" s="46"/>
      <c r="I550" s="46"/>
      <c r="J550" s="46" t="s">
        <v>25</v>
      </c>
      <c r="K550" s="46"/>
      <c r="L550" s="171">
        <f t="shared" si="113"/>
        <v>0</v>
      </c>
      <c r="M550" s="171">
        <f t="shared" si="114"/>
        <v>0</v>
      </c>
      <c r="N550" s="171">
        <f t="shared" si="115"/>
        <v>0</v>
      </c>
      <c r="O550" s="170">
        <f t="shared" si="103"/>
        <v>0</v>
      </c>
      <c r="P550" s="113"/>
      <c r="Q550" s="113"/>
      <c r="R550" s="113"/>
      <c r="S550" s="388"/>
      <c r="T550" s="388"/>
      <c r="U550" s="388"/>
      <c r="W550" s="388"/>
      <c r="X550" s="388"/>
      <c r="Y550" s="388"/>
    </row>
    <row r="551" spans="1:25" x14ac:dyDescent="0.3">
      <c r="A551" s="5"/>
      <c r="B551" s="57"/>
      <c r="C551"/>
      <c r="D551" s="38" t="s">
        <v>14</v>
      </c>
      <c r="E551" s="39" t="s">
        <v>1181</v>
      </c>
      <c r="F551" s="40"/>
      <c r="G551" s="40"/>
      <c r="H551" s="40"/>
      <c r="I551" s="40"/>
      <c r="J551" s="40"/>
      <c r="K551" s="40"/>
      <c r="L551" s="169">
        <f>SUM(L552,L564,L575)</f>
        <v>0</v>
      </c>
      <c r="M551" s="169">
        <f>SUM(M552,M564,M575)</f>
        <v>0</v>
      </c>
      <c r="N551" s="169">
        <f>SUM(N552,N564,N575)</f>
        <v>0</v>
      </c>
      <c r="O551" s="170">
        <f t="shared" si="103"/>
        <v>0</v>
      </c>
      <c r="P551" s="113"/>
      <c r="Q551" s="113"/>
      <c r="R551" s="113"/>
      <c r="S551" s="388"/>
      <c r="T551" s="388"/>
      <c r="U551" s="388"/>
      <c r="W551" s="388"/>
      <c r="X551" s="388"/>
      <c r="Y551" s="388"/>
    </row>
    <row r="552" spans="1:25" x14ac:dyDescent="0.3">
      <c r="A552"/>
      <c r="B552"/>
      <c r="C552" t="s">
        <v>521</v>
      </c>
      <c r="D552" s="71"/>
      <c r="E552" s="40"/>
      <c r="F552" s="39">
        <v>1</v>
      </c>
      <c r="G552" s="39" t="s">
        <v>1217</v>
      </c>
      <c r="H552" s="40"/>
      <c r="I552" s="40"/>
      <c r="J552" s="40"/>
      <c r="K552" s="40"/>
      <c r="L552" s="169">
        <f t="shared" ref="L552:N552" si="116">SUM(L553:L562)</f>
        <v>0</v>
      </c>
      <c r="M552" s="169">
        <f t="shared" si="116"/>
        <v>0</v>
      </c>
      <c r="N552" s="169">
        <f t="shared" si="116"/>
        <v>0</v>
      </c>
      <c r="O552" s="170">
        <f t="shared" si="103"/>
        <v>0</v>
      </c>
      <c r="P552" s="113"/>
      <c r="Q552" s="113"/>
      <c r="R552" s="113"/>
      <c r="S552" s="388"/>
      <c r="T552" s="388"/>
      <c r="U552" s="388"/>
      <c r="W552" s="388"/>
      <c r="X552" s="388"/>
      <c r="Y552" s="388"/>
    </row>
    <row r="553" spans="1:25" x14ac:dyDescent="0.3">
      <c r="A553" s="3"/>
      <c r="B553"/>
      <c r="C553" t="s">
        <v>522</v>
      </c>
      <c r="D553" s="71"/>
      <c r="E553" s="40"/>
      <c r="F553" s="40"/>
      <c r="G553" s="39"/>
      <c r="H553" s="40" t="s">
        <v>19</v>
      </c>
      <c r="I553" s="40"/>
      <c r="J553" s="40"/>
      <c r="K553" s="40"/>
      <c r="L553" s="171" t="str">
        <f t="shared" ref="L553:L563" si="117">IFERROR(VLOOKUP(A553,IC_PR_BS,7,0),"")</f>
        <v/>
      </c>
      <c r="M553" s="171" t="str">
        <f t="shared" ref="M553:M563" si="118">IFERROR(VLOOKUP(A553,IC_PR_BS,8,0),"")</f>
        <v/>
      </c>
      <c r="N553" s="171" t="str">
        <f t="shared" ref="N553:N563" si="119">IFERROR(VLOOKUP(A553,IC_PR_BS,9,0),"")</f>
        <v/>
      </c>
      <c r="O553" s="170">
        <f t="shared" si="103"/>
        <v>0</v>
      </c>
      <c r="P553" s="113"/>
      <c r="Q553" s="113"/>
      <c r="R553" s="113"/>
      <c r="S553" s="388"/>
      <c r="T553" s="388"/>
      <c r="U553" s="388"/>
      <c r="W553" s="388"/>
      <c r="X553" s="388"/>
      <c r="Y553" s="388"/>
    </row>
    <row r="554" spans="1:25" x14ac:dyDescent="0.3">
      <c r="A554" s="3" t="s">
        <v>523</v>
      </c>
      <c r="B554" s="57"/>
      <c r="C554" t="s">
        <v>524</v>
      </c>
      <c r="D554" s="71"/>
      <c r="E554" s="40"/>
      <c r="F554" s="40"/>
      <c r="G554" s="39"/>
      <c r="H554" s="40" t="s">
        <v>22</v>
      </c>
      <c r="I554" s="40"/>
      <c r="J554" s="40"/>
      <c r="K554" s="40"/>
      <c r="L554" s="171">
        <f t="shared" si="117"/>
        <v>0</v>
      </c>
      <c r="M554" s="171">
        <f t="shared" si="118"/>
        <v>0</v>
      </c>
      <c r="N554" s="171">
        <f t="shared" si="119"/>
        <v>0</v>
      </c>
      <c r="O554" s="170">
        <f t="shared" si="103"/>
        <v>0</v>
      </c>
      <c r="P554" s="113"/>
      <c r="Q554" s="113"/>
      <c r="R554" s="113"/>
      <c r="S554" s="388"/>
      <c r="T554" s="388"/>
      <c r="U554" s="388"/>
      <c r="W554" s="388"/>
      <c r="X554" s="388"/>
      <c r="Y554" s="388"/>
    </row>
    <row r="555" spans="1:25" x14ac:dyDescent="0.3">
      <c r="A555" s="3" t="s">
        <v>525</v>
      </c>
      <c r="B555" s="57"/>
      <c r="C555" t="s">
        <v>526</v>
      </c>
      <c r="D555" s="71"/>
      <c r="E555" s="40"/>
      <c r="F555" s="40"/>
      <c r="G555" s="39"/>
      <c r="H555" s="40" t="s">
        <v>30</v>
      </c>
      <c r="I555" s="40"/>
      <c r="J555" s="40"/>
      <c r="K555" s="40"/>
      <c r="L555" s="171">
        <f t="shared" si="117"/>
        <v>0</v>
      </c>
      <c r="M555" s="171">
        <f t="shared" si="118"/>
        <v>0</v>
      </c>
      <c r="N555" s="171">
        <f t="shared" si="119"/>
        <v>0</v>
      </c>
      <c r="O555" s="170">
        <f t="shared" si="103"/>
        <v>0</v>
      </c>
      <c r="P555" s="113"/>
      <c r="Q555" s="113"/>
      <c r="R555" s="113"/>
      <c r="S555" s="388"/>
      <c r="T555" s="388"/>
      <c r="U555" s="388"/>
      <c r="W555" s="388"/>
      <c r="X555" s="388"/>
      <c r="Y555" s="388"/>
    </row>
    <row r="556" spans="1:25" x14ac:dyDescent="0.3">
      <c r="A556" s="3" t="s">
        <v>527</v>
      </c>
      <c r="B556" s="57"/>
      <c r="C556" t="s">
        <v>528</v>
      </c>
      <c r="D556" s="71"/>
      <c r="E556" s="40"/>
      <c r="F556" s="40"/>
      <c r="G556" s="39"/>
      <c r="H556" s="40" t="s">
        <v>66</v>
      </c>
      <c r="I556" s="40"/>
      <c r="J556" s="40"/>
      <c r="K556" s="40"/>
      <c r="L556" s="171">
        <f t="shared" si="117"/>
        <v>0</v>
      </c>
      <c r="M556" s="171">
        <f t="shared" si="118"/>
        <v>0</v>
      </c>
      <c r="N556" s="171">
        <f t="shared" si="119"/>
        <v>0</v>
      </c>
      <c r="O556" s="170">
        <f t="shared" si="103"/>
        <v>0</v>
      </c>
      <c r="P556" s="113"/>
      <c r="Q556" s="113"/>
      <c r="R556" s="113"/>
      <c r="S556" s="388"/>
      <c r="T556" s="388"/>
      <c r="U556" s="388"/>
      <c r="W556" s="388"/>
      <c r="X556" s="388"/>
      <c r="Y556" s="388"/>
    </row>
    <row r="557" spans="1:25" x14ac:dyDescent="0.3">
      <c r="A557" s="3" t="s">
        <v>529</v>
      </c>
      <c r="B557" s="57"/>
      <c r="C557" t="s">
        <v>530</v>
      </c>
      <c r="D557" s="71"/>
      <c r="E557" s="40"/>
      <c r="F557" s="40"/>
      <c r="G557" s="39"/>
      <c r="H557" s="40" t="s">
        <v>67</v>
      </c>
      <c r="I557" s="40"/>
      <c r="J557" s="40"/>
      <c r="K557" s="40"/>
      <c r="L557" s="171">
        <f t="shared" si="117"/>
        <v>0</v>
      </c>
      <c r="M557" s="171">
        <f t="shared" si="118"/>
        <v>0</v>
      </c>
      <c r="N557" s="171">
        <f t="shared" si="119"/>
        <v>0</v>
      </c>
      <c r="O557" s="170">
        <f t="shared" si="103"/>
        <v>0</v>
      </c>
      <c r="P557" s="113"/>
      <c r="Q557" s="113"/>
      <c r="R557" s="113"/>
      <c r="S557" s="388"/>
      <c r="T557" s="388"/>
      <c r="U557" s="388"/>
      <c r="W557" s="388"/>
      <c r="X557" s="388"/>
      <c r="Y557" s="388"/>
    </row>
    <row r="558" spans="1:25" x14ac:dyDescent="0.3">
      <c r="A558" s="3" t="s">
        <v>531</v>
      </c>
      <c r="B558" s="57"/>
      <c r="C558" t="s">
        <v>532</v>
      </c>
      <c r="D558" s="71"/>
      <c r="E558" s="40"/>
      <c r="F558" s="40"/>
      <c r="G558" s="39"/>
      <c r="H558" s="40" t="s">
        <v>68</v>
      </c>
      <c r="I558" s="40"/>
      <c r="J558" s="40"/>
      <c r="K558" s="40"/>
      <c r="L558" s="171">
        <f t="shared" si="117"/>
        <v>0</v>
      </c>
      <c r="M558" s="171">
        <f t="shared" si="118"/>
        <v>0</v>
      </c>
      <c r="N558" s="171">
        <f t="shared" si="119"/>
        <v>0</v>
      </c>
      <c r="O558" s="170">
        <f t="shared" si="103"/>
        <v>0</v>
      </c>
      <c r="P558" s="113"/>
      <c r="Q558" s="113"/>
      <c r="R558" s="113"/>
      <c r="S558" s="388"/>
      <c r="T558" s="388"/>
      <c r="U558" s="388"/>
      <c r="W558" s="388"/>
      <c r="X558" s="388"/>
      <c r="Y558" s="388"/>
    </row>
    <row r="559" spans="1:25" x14ac:dyDescent="0.3">
      <c r="A559" s="3" t="s">
        <v>533</v>
      </c>
      <c r="B559" s="57"/>
      <c r="C559" t="s">
        <v>534</v>
      </c>
      <c r="D559" s="71"/>
      <c r="E559" s="40"/>
      <c r="F559" s="40"/>
      <c r="G559" s="39"/>
      <c r="H559" s="40" t="s">
        <v>69</v>
      </c>
      <c r="I559" s="40"/>
      <c r="J559" s="40"/>
      <c r="K559" s="40"/>
      <c r="L559" s="171">
        <f t="shared" si="117"/>
        <v>0</v>
      </c>
      <c r="M559" s="171">
        <f t="shared" si="118"/>
        <v>0</v>
      </c>
      <c r="N559" s="171">
        <f t="shared" si="119"/>
        <v>0</v>
      </c>
      <c r="O559" s="170">
        <f t="shared" si="103"/>
        <v>0</v>
      </c>
      <c r="P559" s="113"/>
      <c r="Q559" s="113"/>
      <c r="R559" s="113"/>
      <c r="S559" s="388"/>
      <c r="T559" s="388"/>
      <c r="U559" s="388"/>
      <c r="W559" s="388"/>
      <c r="X559" s="388"/>
      <c r="Y559" s="388"/>
    </row>
    <row r="560" spans="1:25" x14ac:dyDescent="0.3">
      <c r="A560" s="3" t="s">
        <v>535</v>
      </c>
      <c r="B560" s="57"/>
      <c r="C560" t="s">
        <v>536</v>
      </c>
      <c r="D560" s="71"/>
      <c r="E560" s="40"/>
      <c r="F560" s="40"/>
      <c r="G560" s="39"/>
      <c r="H560" s="40" t="s">
        <v>70</v>
      </c>
      <c r="I560" s="40"/>
      <c r="J560" s="40"/>
      <c r="K560" s="40"/>
      <c r="L560" s="171">
        <f t="shared" si="117"/>
        <v>0</v>
      </c>
      <c r="M560" s="171">
        <f t="shared" si="118"/>
        <v>0</v>
      </c>
      <c r="N560" s="171">
        <f t="shared" si="119"/>
        <v>0</v>
      </c>
      <c r="O560" s="170">
        <f t="shared" si="103"/>
        <v>0</v>
      </c>
      <c r="P560" s="113"/>
      <c r="Q560" s="113"/>
      <c r="R560" s="113"/>
      <c r="S560" s="388"/>
      <c r="T560" s="388"/>
      <c r="U560" s="388"/>
      <c r="W560" s="388"/>
      <c r="X560" s="388"/>
      <c r="Y560" s="388"/>
    </row>
    <row r="561" spans="1:25" x14ac:dyDescent="0.3">
      <c r="A561" s="3" t="s">
        <v>537</v>
      </c>
      <c r="B561" s="57"/>
      <c r="C561" t="s">
        <v>538</v>
      </c>
      <c r="D561" s="71"/>
      <c r="E561" s="40"/>
      <c r="F561" s="40"/>
      <c r="G561" s="39"/>
      <c r="H561" s="40" t="s">
        <v>96</v>
      </c>
      <c r="I561" s="40"/>
      <c r="J561" s="40"/>
      <c r="K561" s="40"/>
      <c r="L561" s="171">
        <f t="shared" si="117"/>
        <v>0</v>
      </c>
      <c r="M561" s="171">
        <f t="shared" si="118"/>
        <v>0</v>
      </c>
      <c r="N561" s="171">
        <f t="shared" si="119"/>
        <v>0</v>
      </c>
      <c r="O561" s="170">
        <f t="shared" si="103"/>
        <v>0</v>
      </c>
      <c r="P561" s="113"/>
      <c r="Q561" s="113"/>
      <c r="R561" s="113"/>
      <c r="S561" s="388"/>
      <c r="T561" s="388"/>
      <c r="U561" s="388"/>
      <c r="W561" s="388"/>
      <c r="X561" s="388"/>
      <c r="Y561" s="388"/>
    </row>
    <row r="562" spans="1:25" x14ac:dyDescent="0.3">
      <c r="A562" s="3" t="s">
        <v>539</v>
      </c>
      <c r="B562" s="57"/>
      <c r="C562" t="s">
        <v>540</v>
      </c>
      <c r="D562" s="71"/>
      <c r="E562" s="40"/>
      <c r="F562" s="40"/>
      <c r="G562" s="39"/>
      <c r="H562" s="40" t="s">
        <v>25</v>
      </c>
      <c r="I562" s="40"/>
      <c r="J562" s="40"/>
      <c r="K562" s="40"/>
      <c r="L562" s="171">
        <f t="shared" si="117"/>
        <v>0</v>
      </c>
      <c r="M562" s="171">
        <f t="shared" si="118"/>
        <v>0</v>
      </c>
      <c r="N562" s="171">
        <f t="shared" si="119"/>
        <v>0</v>
      </c>
      <c r="O562" s="170">
        <f t="shared" ref="O562:O625" si="120">SUM(L562,N562)</f>
        <v>0</v>
      </c>
      <c r="P562" s="113"/>
      <c r="Q562" s="113"/>
      <c r="R562" s="113"/>
      <c r="S562" s="388"/>
      <c r="T562" s="388"/>
      <c r="U562" s="388"/>
      <c r="W562" s="388"/>
      <c r="X562" s="388"/>
      <c r="Y562" s="388"/>
    </row>
    <row r="563" spans="1:25" x14ac:dyDescent="0.3">
      <c r="A563" s="3" t="s">
        <v>1222</v>
      </c>
      <c r="B563" s="5"/>
      <c r="C563"/>
      <c r="D563" s="71"/>
      <c r="E563" s="40"/>
      <c r="F563" s="40"/>
      <c r="G563" s="39"/>
      <c r="H563" s="40"/>
      <c r="I563" s="40"/>
      <c r="J563" s="40"/>
      <c r="K563" s="50" t="s">
        <v>1152</v>
      </c>
      <c r="L563" s="171">
        <f t="shared" si="117"/>
        <v>0</v>
      </c>
      <c r="M563" s="171">
        <f t="shared" si="118"/>
        <v>0</v>
      </c>
      <c r="N563" s="171">
        <f t="shared" si="119"/>
        <v>0</v>
      </c>
      <c r="O563" s="170">
        <f t="shared" si="120"/>
        <v>0</v>
      </c>
      <c r="P563" s="113"/>
      <c r="Q563" s="113"/>
      <c r="R563" s="113"/>
      <c r="S563" s="388"/>
      <c r="T563" s="388"/>
      <c r="U563" s="388"/>
      <c r="W563" s="388"/>
      <c r="X563" s="388"/>
      <c r="Y563" s="388"/>
    </row>
    <row r="564" spans="1:25" x14ac:dyDescent="0.3">
      <c r="A564"/>
      <c r="B564"/>
      <c r="C564" t="s">
        <v>521</v>
      </c>
      <c r="D564" s="72"/>
      <c r="E564" s="46"/>
      <c r="F564" s="46"/>
      <c r="G564" s="46"/>
      <c r="H564" s="46"/>
      <c r="I564" s="47" t="s">
        <v>970</v>
      </c>
      <c r="J564" s="46"/>
      <c r="K564" s="46"/>
      <c r="L564" s="169">
        <f>SUM(L565:L574)</f>
        <v>0</v>
      </c>
      <c r="M564" s="169">
        <f>SUM(M565:M574)</f>
        <v>0</v>
      </c>
      <c r="N564" s="169">
        <f>SUM(N565:N574)</f>
        <v>0</v>
      </c>
      <c r="O564" s="170">
        <f t="shared" si="120"/>
        <v>0</v>
      </c>
      <c r="P564" s="113"/>
      <c r="Q564" s="113"/>
      <c r="R564" s="113"/>
      <c r="S564" s="388"/>
      <c r="T564" s="388"/>
      <c r="U564" s="388"/>
      <c r="W564" s="388"/>
      <c r="X564" s="388"/>
      <c r="Y564" s="388"/>
    </row>
    <row r="565" spans="1:25" x14ac:dyDescent="0.3">
      <c r="A565" s="3"/>
      <c r="B565"/>
      <c r="C565" t="s">
        <v>522</v>
      </c>
      <c r="D565" s="72"/>
      <c r="E565" s="46"/>
      <c r="F565" s="46"/>
      <c r="G565" s="46"/>
      <c r="H565" s="46"/>
      <c r="I565" s="46"/>
      <c r="J565" s="46" t="s">
        <v>19</v>
      </c>
      <c r="K565" s="46"/>
      <c r="L565" s="171" t="str">
        <f t="shared" ref="L565:L574" si="121">IFERROR(VLOOKUP(A565,IC_PR_BS,12,0),"")</f>
        <v/>
      </c>
      <c r="M565" s="171" t="str">
        <f t="shared" ref="M565:M574" si="122">IFERROR(VLOOKUP(A565,IC_PR_BS,13,0),"")</f>
        <v/>
      </c>
      <c r="N565" s="171" t="str">
        <f t="shared" ref="N565:N574" si="123">IFERROR(VLOOKUP(A565,IC_PR_BS,14,0),"")</f>
        <v/>
      </c>
      <c r="O565" s="170">
        <f t="shared" si="120"/>
        <v>0</v>
      </c>
      <c r="P565" s="113"/>
      <c r="Q565" s="113"/>
      <c r="R565" s="113"/>
      <c r="S565" s="388"/>
      <c r="T565" s="388"/>
      <c r="U565" s="388"/>
      <c r="W565" s="388"/>
      <c r="X565" s="388"/>
      <c r="Y565" s="388"/>
    </row>
    <row r="566" spans="1:25" x14ac:dyDescent="0.3">
      <c r="A566" s="3" t="s">
        <v>523</v>
      </c>
      <c r="B566" s="57"/>
      <c r="C566" t="s">
        <v>524</v>
      </c>
      <c r="D566" s="72"/>
      <c r="E566" s="46"/>
      <c r="F566" s="46"/>
      <c r="G566" s="46"/>
      <c r="H566" s="46"/>
      <c r="I566" s="46"/>
      <c r="J566" s="46" t="s">
        <v>22</v>
      </c>
      <c r="K566" s="46"/>
      <c r="L566" s="171">
        <f t="shared" si="121"/>
        <v>0</v>
      </c>
      <c r="M566" s="171">
        <f t="shared" si="122"/>
        <v>0</v>
      </c>
      <c r="N566" s="171">
        <f t="shared" si="123"/>
        <v>0</v>
      </c>
      <c r="O566" s="170">
        <f t="shared" si="120"/>
        <v>0</v>
      </c>
      <c r="P566" s="113"/>
      <c r="Q566" s="113"/>
      <c r="R566" s="113"/>
      <c r="S566" s="388"/>
      <c r="T566" s="388"/>
      <c r="U566" s="388"/>
      <c r="W566" s="388"/>
      <c r="X566" s="388"/>
      <c r="Y566" s="388"/>
    </row>
    <row r="567" spans="1:25" x14ac:dyDescent="0.3">
      <c r="A567" s="3" t="s">
        <v>525</v>
      </c>
      <c r="B567" s="57"/>
      <c r="C567" t="s">
        <v>526</v>
      </c>
      <c r="D567" s="72"/>
      <c r="E567" s="46"/>
      <c r="F567" s="46"/>
      <c r="G567" s="46"/>
      <c r="H567" s="46"/>
      <c r="I567" s="46"/>
      <c r="J567" s="46" t="s">
        <v>30</v>
      </c>
      <c r="K567" s="46"/>
      <c r="L567" s="171">
        <f t="shared" si="121"/>
        <v>0</v>
      </c>
      <c r="M567" s="171">
        <f t="shared" si="122"/>
        <v>0</v>
      </c>
      <c r="N567" s="171">
        <f t="shared" si="123"/>
        <v>0</v>
      </c>
      <c r="O567" s="170">
        <f t="shared" si="120"/>
        <v>0</v>
      </c>
      <c r="P567" s="113"/>
      <c r="Q567" s="113"/>
      <c r="R567" s="113"/>
      <c r="S567" s="388"/>
      <c r="T567" s="388"/>
      <c r="U567" s="388"/>
      <c r="W567" s="388"/>
      <c r="X567" s="388"/>
      <c r="Y567" s="388"/>
    </row>
    <row r="568" spans="1:25" x14ac:dyDescent="0.3">
      <c r="A568" s="3" t="s">
        <v>527</v>
      </c>
      <c r="B568" s="57"/>
      <c r="C568" t="s">
        <v>528</v>
      </c>
      <c r="D568" s="72"/>
      <c r="E568" s="46"/>
      <c r="F568" s="46"/>
      <c r="G568" s="46"/>
      <c r="H568" s="46"/>
      <c r="I568" s="46"/>
      <c r="J568" s="46" t="s">
        <v>66</v>
      </c>
      <c r="K568" s="46"/>
      <c r="L568" s="171">
        <f t="shared" si="121"/>
        <v>0</v>
      </c>
      <c r="M568" s="171">
        <f t="shared" si="122"/>
        <v>0</v>
      </c>
      <c r="N568" s="171">
        <f t="shared" si="123"/>
        <v>0</v>
      </c>
      <c r="O568" s="170">
        <f t="shared" si="120"/>
        <v>0</v>
      </c>
      <c r="P568" s="113"/>
      <c r="Q568" s="113"/>
      <c r="R568" s="113"/>
      <c r="S568" s="388"/>
      <c r="T568" s="388"/>
      <c r="U568" s="388"/>
      <c r="W568" s="388"/>
      <c r="X568" s="388"/>
      <c r="Y568" s="388"/>
    </row>
    <row r="569" spans="1:25" x14ac:dyDescent="0.3">
      <c r="A569" s="3" t="s">
        <v>529</v>
      </c>
      <c r="B569" s="57"/>
      <c r="C569" t="s">
        <v>530</v>
      </c>
      <c r="D569" s="72"/>
      <c r="E569" s="46"/>
      <c r="F569" s="46"/>
      <c r="G569" s="46"/>
      <c r="H569" s="46"/>
      <c r="I569" s="46"/>
      <c r="J569" s="46" t="s">
        <v>67</v>
      </c>
      <c r="K569" s="46"/>
      <c r="L569" s="171">
        <f t="shared" si="121"/>
        <v>0</v>
      </c>
      <c r="M569" s="171">
        <f t="shared" si="122"/>
        <v>0</v>
      </c>
      <c r="N569" s="171">
        <f t="shared" si="123"/>
        <v>0</v>
      </c>
      <c r="O569" s="170">
        <f t="shared" si="120"/>
        <v>0</v>
      </c>
      <c r="P569" s="113"/>
      <c r="Q569" s="113"/>
      <c r="R569" s="113"/>
      <c r="S569" s="388"/>
      <c r="T569" s="388"/>
      <c r="U569" s="388"/>
      <c r="W569" s="388"/>
      <c r="X569" s="388"/>
      <c r="Y569" s="388"/>
    </row>
    <row r="570" spans="1:25" x14ac:dyDescent="0.3">
      <c r="A570" s="3" t="s">
        <v>531</v>
      </c>
      <c r="B570" s="57"/>
      <c r="C570" t="s">
        <v>532</v>
      </c>
      <c r="D570" s="72"/>
      <c r="E570" s="46"/>
      <c r="F570" s="46"/>
      <c r="G570" s="46"/>
      <c r="H570" s="46"/>
      <c r="I570" s="46"/>
      <c r="J570" s="46" t="s">
        <v>68</v>
      </c>
      <c r="K570" s="46"/>
      <c r="L570" s="171">
        <f t="shared" si="121"/>
        <v>0</v>
      </c>
      <c r="M570" s="171">
        <f t="shared" si="122"/>
        <v>0</v>
      </c>
      <c r="N570" s="171">
        <f t="shared" si="123"/>
        <v>0</v>
      </c>
      <c r="O570" s="170">
        <f t="shared" si="120"/>
        <v>0</v>
      </c>
      <c r="P570" s="113"/>
      <c r="Q570" s="113"/>
      <c r="R570" s="113"/>
      <c r="S570" s="388"/>
      <c r="T570" s="388"/>
      <c r="U570" s="388"/>
      <c r="W570" s="388"/>
      <c r="X570" s="388"/>
      <c r="Y570" s="388"/>
    </row>
    <row r="571" spans="1:25" x14ac:dyDescent="0.3">
      <c r="A571" s="3" t="s">
        <v>533</v>
      </c>
      <c r="B571" s="57"/>
      <c r="C571" t="s">
        <v>534</v>
      </c>
      <c r="D571" s="72"/>
      <c r="E571" s="46"/>
      <c r="F571" s="46"/>
      <c r="G571" s="46"/>
      <c r="H571" s="46"/>
      <c r="I571" s="46"/>
      <c r="J571" s="46" t="s">
        <v>69</v>
      </c>
      <c r="K571" s="46"/>
      <c r="L571" s="171">
        <f t="shared" si="121"/>
        <v>0</v>
      </c>
      <c r="M571" s="171">
        <f t="shared" si="122"/>
        <v>0</v>
      </c>
      <c r="N571" s="171">
        <f t="shared" si="123"/>
        <v>0</v>
      </c>
      <c r="O571" s="170">
        <f t="shared" si="120"/>
        <v>0</v>
      </c>
      <c r="P571" s="113"/>
      <c r="Q571" s="113"/>
      <c r="R571" s="113"/>
      <c r="S571" s="388"/>
      <c r="T571" s="388"/>
      <c r="U571" s="388"/>
      <c r="W571" s="388"/>
      <c r="X571" s="388"/>
      <c r="Y571" s="388"/>
    </row>
    <row r="572" spans="1:25" x14ac:dyDescent="0.3">
      <c r="A572" s="3" t="s">
        <v>535</v>
      </c>
      <c r="B572" s="57"/>
      <c r="C572" t="s">
        <v>536</v>
      </c>
      <c r="D572" s="72"/>
      <c r="E572" s="46"/>
      <c r="F572" s="46"/>
      <c r="G572" s="46"/>
      <c r="H572" s="46"/>
      <c r="I572" s="46"/>
      <c r="J572" s="46" t="s">
        <v>70</v>
      </c>
      <c r="K572" s="46"/>
      <c r="L572" s="171">
        <f t="shared" si="121"/>
        <v>0</v>
      </c>
      <c r="M572" s="171">
        <f t="shared" si="122"/>
        <v>0</v>
      </c>
      <c r="N572" s="171">
        <f t="shared" si="123"/>
        <v>0</v>
      </c>
      <c r="O572" s="170">
        <f t="shared" si="120"/>
        <v>0</v>
      </c>
      <c r="P572" s="113"/>
      <c r="Q572" s="113"/>
      <c r="R572" s="113"/>
      <c r="S572" s="388"/>
      <c r="T572" s="388"/>
      <c r="U572" s="388"/>
      <c r="W572" s="388"/>
      <c r="X572" s="388"/>
      <c r="Y572" s="388"/>
    </row>
    <row r="573" spans="1:25" x14ac:dyDescent="0.3">
      <c r="A573" s="3" t="s">
        <v>537</v>
      </c>
      <c r="B573" s="57"/>
      <c r="C573" t="s">
        <v>538</v>
      </c>
      <c r="D573" s="72"/>
      <c r="E573" s="46"/>
      <c r="F573" s="46"/>
      <c r="G573" s="46"/>
      <c r="H573" s="46"/>
      <c r="I573" s="46"/>
      <c r="J573" s="46" t="s">
        <v>96</v>
      </c>
      <c r="K573" s="46"/>
      <c r="L573" s="171">
        <f t="shared" si="121"/>
        <v>0</v>
      </c>
      <c r="M573" s="171">
        <f t="shared" si="122"/>
        <v>0</v>
      </c>
      <c r="N573" s="171">
        <f t="shared" si="123"/>
        <v>0</v>
      </c>
      <c r="O573" s="170">
        <f t="shared" si="120"/>
        <v>0</v>
      </c>
      <c r="P573" s="113"/>
      <c r="Q573" s="113"/>
      <c r="R573" s="113"/>
      <c r="S573" s="388"/>
      <c r="T573" s="388"/>
      <c r="U573" s="388"/>
      <c r="W573" s="388"/>
      <c r="X573" s="388"/>
      <c r="Y573" s="388"/>
    </row>
    <row r="574" spans="1:25" x14ac:dyDescent="0.3">
      <c r="A574" s="3" t="s">
        <v>539</v>
      </c>
      <c r="B574" s="57"/>
      <c r="C574" t="s">
        <v>540</v>
      </c>
      <c r="D574" s="72"/>
      <c r="E574" s="46"/>
      <c r="F574" s="46"/>
      <c r="G574" s="46"/>
      <c r="H574" s="46"/>
      <c r="I574" s="46"/>
      <c r="J574" s="46" t="s">
        <v>25</v>
      </c>
      <c r="K574" s="46"/>
      <c r="L574" s="171">
        <f t="shared" si="121"/>
        <v>0</v>
      </c>
      <c r="M574" s="171">
        <f t="shared" si="122"/>
        <v>0</v>
      </c>
      <c r="N574" s="171">
        <f t="shared" si="123"/>
        <v>0</v>
      </c>
      <c r="O574" s="170">
        <f t="shared" si="120"/>
        <v>0</v>
      </c>
      <c r="P574" s="113"/>
      <c r="Q574" s="113"/>
      <c r="R574" s="113"/>
      <c r="S574" s="388"/>
      <c r="T574" s="388"/>
      <c r="U574" s="388"/>
      <c r="W574" s="388"/>
      <c r="X574" s="388"/>
      <c r="Y574" s="388"/>
    </row>
    <row r="575" spans="1:25" x14ac:dyDescent="0.3">
      <c r="A575" s="73"/>
      <c r="B575" s="7"/>
      <c r="C575" t="s">
        <v>541</v>
      </c>
      <c r="D575" s="38"/>
      <c r="E575" s="40"/>
      <c r="F575" s="39">
        <v>2</v>
      </c>
      <c r="G575" s="39" t="s">
        <v>542</v>
      </c>
      <c r="H575" s="40"/>
      <c r="I575" s="40"/>
      <c r="J575" s="40"/>
      <c r="K575" s="40"/>
      <c r="L575" s="169">
        <f>SUM(L576:L584)</f>
        <v>0</v>
      </c>
      <c r="M575" s="169">
        <f>SUM(M576:M584)</f>
        <v>0</v>
      </c>
      <c r="N575" s="169">
        <f>SUM(N576:N584)</f>
        <v>0</v>
      </c>
      <c r="O575" s="170">
        <f t="shared" si="120"/>
        <v>0</v>
      </c>
      <c r="P575" s="113"/>
      <c r="Q575" s="113"/>
      <c r="R575" s="113"/>
      <c r="S575" s="388"/>
      <c r="T575" s="388"/>
      <c r="U575" s="388"/>
      <c r="W575" s="388"/>
      <c r="X575" s="388"/>
      <c r="Y575" s="388"/>
    </row>
    <row r="576" spans="1:25" x14ac:dyDescent="0.3">
      <c r="A576" s="3" t="s">
        <v>543</v>
      </c>
      <c r="B576" s="57"/>
      <c r="C576" t="s">
        <v>544</v>
      </c>
      <c r="D576" s="38"/>
      <c r="E576" s="40"/>
      <c r="F576" s="40"/>
      <c r="G576" s="40"/>
      <c r="H576" s="40" t="s">
        <v>22</v>
      </c>
      <c r="I576" s="40"/>
      <c r="J576" s="40"/>
      <c r="K576" s="40"/>
      <c r="L576" s="171">
        <f t="shared" ref="L576:L585" si="124">IFERROR(VLOOKUP(A576,IC_PR_BS,7,0),"")</f>
        <v>0</v>
      </c>
      <c r="M576" s="171">
        <f t="shared" ref="M576:M585" si="125">IFERROR(VLOOKUP(A576,IC_PR_BS,8,0),"")</f>
        <v>0</v>
      </c>
      <c r="N576" s="171">
        <f t="shared" ref="N576:N585" si="126">IFERROR(VLOOKUP(A576,IC_PR_BS,9,0),"")</f>
        <v>0</v>
      </c>
      <c r="O576" s="170">
        <f t="shared" si="120"/>
        <v>0</v>
      </c>
      <c r="P576" s="113"/>
      <c r="Q576" s="113"/>
      <c r="R576" s="113"/>
      <c r="S576" s="388"/>
      <c r="T576" s="388"/>
      <c r="U576" s="388"/>
      <c r="W576" s="388"/>
      <c r="X576" s="388"/>
      <c r="Y576" s="388"/>
    </row>
    <row r="577" spans="1:25" x14ac:dyDescent="0.3">
      <c r="A577" s="3" t="s">
        <v>545</v>
      </c>
      <c r="B577" s="57"/>
      <c r="C577" t="s">
        <v>546</v>
      </c>
      <c r="D577" s="38"/>
      <c r="E577" s="40"/>
      <c r="F577" s="40"/>
      <c r="G577" s="40"/>
      <c r="H577" s="40" t="s">
        <v>30</v>
      </c>
      <c r="I577" s="40"/>
      <c r="J577" s="40"/>
      <c r="K577" s="40"/>
      <c r="L577" s="171">
        <f t="shared" si="124"/>
        <v>0</v>
      </c>
      <c r="M577" s="171">
        <f t="shared" si="125"/>
        <v>0</v>
      </c>
      <c r="N577" s="171">
        <f t="shared" si="126"/>
        <v>0</v>
      </c>
      <c r="O577" s="170">
        <f t="shared" si="120"/>
        <v>0</v>
      </c>
      <c r="P577" s="113"/>
      <c r="Q577" s="113"/>
      <c r="R577" s="113"/>
      <c r="S577" s="388"/>
      <c r="T577" s="388"/>
      <c r="U577" s="388"/>
      <c r="W577" s="388"/>
      <c r="X577" s="388"/>
      <c r="Y577" s="388"/>
    </row>
    <row r="578" spans="1:25" x14ac:dyDescent="0.3">
      <c r="A578" s="3" t="s">
        <v>547</v>
      </c>
      <c r="B578" s="57"/>
      <c r="C578" t="s">
        <v>548</v>
      </c>
      <c r="D578" s="38"/>
      <c r="E578" s="40"/>
      <c r="F578" s="40"/>
      <c r="G578" s="40"/>
      <c r="H578" s="40" t="s">
        <v>66</v>
      </c>
      <c r="I578" s="40"/>
      <c r="J578" s="40"/>
      <c r="K578" s="40"/>
      <c r="L578" s="171">
        <f t="shared" si="124"/>
        <v>0</v>
      </c>
      <c r="M578" s="171">
        <f t="shared" si="125"/>
        <v>0</v>
      </c>
      <c r="N578" s="171">
        <f t="shared" si="126"/>
        <v>0</v>
      </c>
      <c r="O578" s="170">
        <f t="shared" si="120"/>
        <v>0</v>
      </c>
      <c r="P578" s="113"/>
      <c r="Q578" s="113"/>
      <c r="R578" s="113"/>
      <c r="S578" s="388"/>
      <c r="T578" s="388"/>
      <c r="U578" s="388"/>
      <c r="W578" s="388"/>
      <c r="X578" s="388"/>
      <c r="Y578" s="388"/>
    </row>
    <row r="579" spans="1:25" x14ac:dyDescent="0.3">
      <c r="A579" s="3" t="s">
        <v>549</v>
      </c>
      <c r="B579" s="57"/>
      <c r="C579" t="s">
        <v>550</v>
      </c>
      <c r="D579" s="38"/>
      <c r="E579" s="40"/>
      <c r="F579" s="40"/>
      <c r="G579" s="40"/>
      <c r="H579" s="40" t="s">
        <v>299</v>
      </c>
      <c r="I579" s="40"/>
      <c r="J579" s="40"/>
      <c r="K579" s="40"/>
      <c r="L579" s="171">
        <f t="shared" si="124"/>
        <v>0</v>
      </c>
      <c r="M579" s="171">
        <f t="shared" si="125"/>
        <v>0</v>
      </c>
      <c r="N579" s="171">
        <f t="shared" si="126"/>
        <v>0</v>
      </c>
      <c r="O579" s="170">
        <f t="shared" si="120"/>
        <v>0</v>
      </c>
      <c r="P579" s="113"/>
      <c r="Q579" s="113"/>
      <c r="R579" s="113"/>
      <c r="S579" s="388"/>
      <c r="T579" s="388"/>
      <c r="U579" s="388"/>
      <c r="W579" s="388"/>
      <c r="X579" s="388"/>
      <c r="Y579" s="388"/>
    </row>
    <row r="580" spans="1:25" x14ac:dyDescent="0.3">
      <c r="A580" s="3" t="s">
        <v>551</v>
      </c>
      <c r="B580" s="57"/>
      <c r="C580" t="s">
        <v>552</v>
      </c>
      <c r="D580" s="38"/>
      <c r="E580" s="40"/>
      <c r="F580" s="40"/>
      <c r="G580" s="40"/>
      <c r="H580" s="40" t="s">
        <v>68</v>
      </c>
      <c r="I580" s="40"/>
      <c r="J580" s="40"/>
      <c r="K580" s="40"/>
      <c r="L580" s="171">
        <f t="shared" si="124"/>
        <v>0</v>
      </c>
      <c r="M580" s="171">
        <f t="shared" si="125"/>
        <v>0</v>
      </c>
      <c r="N580" s="171">
        <f t="shared" si="126"/>
        <v>0</v>
      </c>
      <c r="O580" s="170">
        <f t="shared" si="120"/>
        <v>0</v>
      </c>
      <c r="P580" s="113"/>
      <c r="Q580" s="113"/>
      <c r="R580" s="113"/>
      <c r="S580" s="388"/>
      <c r="T580" s="388"/>
      <c r="U580" s="388"/>
      <c r="W580" s="388"/>
      <c r="X580" s="388"/>
      <c r="Y580" s="388"/>
    </row>
    <row r="581" spans="1:25" x14ac:dyDescent="0.3">
      <c r="A581" s="3" t="s">
        <v>553</v>
      </c>
      <c r="B581" s="57"/>
      <c r="C581" t="s">
        <v>554</v>
      </c>
      <c r="D581" s="38"/>
      <c r="E581" s="40"/>
      <c r="F581" s="40"/>
      <c r="G581" s="40"/>
      <c r="H581" s="40" t="s">
        <v>69</v>
      </c>
      <c r="I581" s="40"/>
      <c r="J581" s="40"/>
      <c r="K581" s="40"/>
      <c r="L581" s="171">
        <f t="shared" si="124"/>
        <v>0</v>
      </c>
      <c r="M581" s="171">
        <f t="shared" si="125"/>
        <v>0</v>
      </c>
      <c r="N581" s="171">
        <f t="shared" si="126"/>
        <v>0</v>
      </c>
      <c r="O581" s="170">
        <f t="shared" si="120"/>
        <v>0</v>
      </c>
      <c r="P581" s="113"/>
      <c r="Q581" s="113"/>
      <c r="R581" s="113"/>
      <c r="S581" s="388"/>
      <c r="T581" s="388"/>
      <c r="U581" s="388"/>
      <c r="W581" s="388"/>
      <c r="X581" s="388"/>
      <c r="Y581" s="388"/>
    </row>
    <row r="582" spans="1:25" x14ac:dyDescent="0.3">
      <c r="A582" s="3" t="s">
        <v>555</v>
      </c>
      <c r="B582" s="57"/>
      <c r="C582" t="s">
        <v>556</v>
      </c>
      <c r="D582" s="38"/>
      <c r="E582" s="40"/>
      <c r="F582" s="40"/>
      <c r="G582" s="40"/>
      <c r="H582" s="40" t="s">
        <v>70</v>
      </c>
      <c r="I582" s="40"/>
      <c r="J582" s="40"/>
      <c r="K582" s="40"/>
      <c r="L582" s="171">
        <f t="shared" si="124"/>
        <v>0</v>
      </c>
      <c r="M582" s="171">
        <f t="shared" si="125"/>
        <v>0</v>
      </c>
      <c r="N582" s="171">
        <f t="shared" si="126"/>
        <v>0</v>
      </c>
      <c r="O582" s="170">
        <f t="shared" si="120"/>
        <v>0</v>
      </c>
      <c r="P582" s="113"/>
      <c r="Q582" s="113"/>
      <c r="R582" s="113"/>
      <c r="S582" s="388"/>
      <c r="T582" s="388"/>
      <c r="U582" s="388"/>
      <c r="W582" s="388"/>
      <c r="X582" s="388"/>
      <c r="Y582" s="388"/>
    </row>
    <row r="583" spans="1:25" x14ac:dyDescent="0.3">
      <c r="A583" s="3" t="s">
        <v>557</v>
      </c>
      <c r="B583" s="57"/>
      <c r="C583" t="s">
        <v>558</v>
      </c>
      <c r="D583" s="38"/>
      <c r="E583" s="40"/>
      <c r="F583" s="40"/>
      <c r="G583" s="40"/>
      <c r="H583" s="40" t="s">
        <v>426</v>
      </c>
      <c r="I583" s="40"/>
      <c r="J583" s="40"/>
      <c r="K583" s="40"/>
      <c r="L583" s="171">
        <f t="shared" si="124"/>
        <v>0</v>
      </c>
      <c r="M583" s="171">
        <f t="shared" si="125"/>
        <v>0</v>
      </c>
      <c r="N583" s="171">
        <f t="shared" si="126"/>
        <v>0</v>
      </c>
      <c r="O583" s="170">
        <f t="shared" si="120"/>
        <v>0</v>
      </c>
      <c r="P583" s="113"/>
      <c r="Q583" s="113"/>
      <c r="R583" s="113"/>
      <c r="S583" s="388"/>
      <c r="T583" s="388"/>
      <c r="U583" s="388"/>
      <c r="W583" s="388"/>
      <c r="X583" s="388"/>
      <c r="Y583" s="388"/>
    </row>
    <row r="584" spans="1:25" x14ac:dyDescent="0.3">
      <c r="A584" s="3" t="s">
        <v>1009</v>
      </c>
      <c r="B584" s="57"/>
      <c r="C584" t="s">
        <v>559</v>
      </c>
      <c r="D584" s="38"/>
      <c r="E584" s="40"/>
      <c r="F584" s="40"/>
      <c r="G584" s="40"/>
      <c r="H584" s="40" t="s">
        <v>25</v>
      </c>
      <c r="I584" s="40"/>
      <c r="J584" s="40"/>
      <c r="K584" s="40"/>
      <c r="L584" s="171">
        <f t="shared" si="124"/>
        <v>0</v>
      </c>
      <c r="M584" s="171">
        <f t="shared" si="125"/>
        <v>0</v>
      </c>
      <c r="N584" s="171">
        <f t="shared" si="126"/>
        <v>0</v>
      </c>
      <c r="O584" s="170">
        <f t="shared" si="120"/>
        <v>0</v>
      </c>
      <c r="P584" s="113"/>
      <c r="Q584" s="113"/>
      <c r="R584" s="113"/>
      <c r="S584" s="388"/>
      <c r="T584" s="388"/>
      <c r="U584" s="388"/>
      <c r="W584" s="388"/>
      <c r="X584" s="388"/>
      <c r="Y584" s="388"/>
    </row>
    <row r="585" spans="1:25" ht="15" thickBot="1" x14ac:dyDescent="0.35">
      <c r="A585" s="3" t="s">
        <v>1223</v>
      </c>
      <c r="B585" s="5"/>
      <c r="C585"/>
      <c r="D585" s="82"/>
      <c r="E585" s="83"/>
      <c r="F585" s="86"/>
      <c r="G585" s="83"/>
      <c r="H585" s="83"/>
      <c r="I585" s="83"/>
      <c r="J585" s="83"/>
      <c r="K585" s="194" t="s">
        <v>1152</v>
      </c>
      <c r="L585" s="179">
        <f t="shared" si="124"/>
        <v>0</v>
      </c>
      <c r="M585" s="179">
        <f t="shared" si="125"/>
        <v>0</v>
      </c>
      <c r="N585" s="179">
        <f t="shared" si="126"/>
        <v>0</v>
      </c>
      <c r="O585" s="180">
        <f t="shared" si="120"/>
        <v>0</v>
      </c>
      <c r="P585" s="113"/>
      <c r="Q585" s="113"/>
      <c r="R585" s="113"/>
      <c r="S585" s="388"/>
      <c r="T585" s="388"/>
      <c r="U585" s="388"/>
      <c r="W585" s="388"/>
      <c r="X585" s="388"/>
      <c r="Y585" s="388"/>
    </row>
    <row r="586" spans="1:25" ht="15" thickBot="1" x14ac:dyDescent="0.35">
      <c r="A586"/>
      <c r="B586"/>
      <c r="C586" t="s">
        <v>560</v>
      </c>
      <c r="D586" s="188" t="s">
        <v>182</v>
      </c>
      <c r="E586" s="190"/>
      <c r="F586" s="190"/>
      <c r="G586" s="190"/>
      <c r="H586" s="190"/>
      <c r="I586" s="190"/>
      <c r="J586" s="190"/>
      <c r="K586" s="190"/>
      <c r="L586" s="182">
        <f>SUM(L591,L639)</f>
        <v>0</v>
      </c>
      <c r="M586" s="182">
        <f>SUM(M591,M639)</f>
        <v>0</v>
      </c>
      <c r="N586" s="182">
        <f>SUM(N591,N639)</f>
        <v>0</v>
      </c>
      <c r="O586" s="183">
        <f t="shared" si="120"/>
        <v>0</v>
      </c>
      <c r="P586" s="113"/>
      <c r="Q586" s="113"/>
      <c r="R586" s="113"/>
      <c r="S586" s="388"/>
      <c r="T586" s="388"/>
      <c r="U586" s="388"/>
      <c r="W586" s="388"/>
      <c r="X586" s="388"/>
      <c r="Y586" s="388"/>
    </row>
    <row r="587" spans="1:25" x14ac:dyDescent="0.3">
      <c r="A587"/>
      <c r="B587"/>
      <c r="C587"/>
      <c r="D587" s="199"/>
      <c r="E587" s="200"/>
      <c r="F587" s="200"/>
      <c r="G587" s="201" t="s">
        <v>1177</v>
      </c>
      <c r="H587" s="201"/>
      <c r="I587" s="201"/>
      <c r="J587" s="201"/>
      <c r="K587" s="201"/>
      <c r="L587" s="186">
        <f>SUM(L592,L596,L601,L640,L626)</f>
        <v>0</v>
      </c>
      <c r="M587" s="186">
        <f>SUM(M592,M596,M601,M640,M626)</f>
        <v>0</v>
      </c>
      <c r="N587" s="186">
        <f>SUM(N592,N596,N601,N640,N626)</f>
        <v>0</v>
      </c>
      <c r="O587" s="187">
        <f t="shared" si="120"/>
        <v>0</v>
      </c>
      <c r="P587" s="113"/>
      <c r="Q587" s="113"/>
      <c r="R587" s="113"/>
      <c r="S587" s="388"/>
      <c r="T587" s="388"/>
      <c r="U587" s="388"/>
      <c r="W587" s="388"/>
      <c r="X587" s="388"/>
      <c r="Y587" s="388"/>
    </row>
    <row r="588" spans="1:25" x14ac:dyDescent="0.3">
      <c r="A588"/>
      <c r="B588"/>
      <c r="C588" t="s">
        <v>1241</v>
      </c>
      <c r="D588" s="41"/>
      <c r="E588" s="43"/>
      <c r="F588" s="43"/>
      <c r="G588" s="44" t="s">
        <v>1157</v>
      </c>
      <c r="H588" s="44"/>
      <c r="I588" s="44"/>
      <c r="J588" s="44"/>
      <c r="K588" s="44"/>
      <c r="L588" s="169">
        <f>SUM(L614,L653,L633)</f>
        <v>0</v>
      </c>
      <c r="M588" s="169">
        <f>SUM(M614,M653,M633)</f>
        <v>0</v>
      </c>
      <c r="N588" s="169">
        <f>SUM(N614,N653,N633)</f>
        <v>0</v>
      </c>
      <c r="O588" s="170">
        <f t="shared" si="120"/>
        <v>0</v>
      </c>
      <c r="P588" s="113"/>
      <c r="Q588" s="113"/>
      <c r="R588" s="113"/>
      <c r="S588" s="388"/>
      <c r="T588" s="388"/>
      <c r="U588" s="388"/>
      <c r="W588" s="388"/>
      <c r="X588" s="388"/>
      <c r="Y588" s="388"/>
    </row>
    <row r="589" spans="1:25" x14ac:dyDescent="0.3">
      <c r="A589"/>
      <c r="B589"/>
      <c r="C589" t="s">
        <v>1242</v>
      </c>
      <c r="D589" s="41"/>
      <c r="E589" s="43"/>
      <c r="F589" s="43"/>
      <c r="G589" s="44" t="s">
        <v>1189</v>
      </c>
      <c r="H589" s="44"/>
      <c r="I589" s="44"/>
      <c r="J589" s="44"/>
      <c r="K589" s="44"/>
      <c r="L589" s="169">
        <f>SUM(L595,L599,L612,L651,L631)</f>
        <v>0</v>
      </c>
      <c r="M589" s="169">
        <f>SUM(M595,M599,M612,M651,M631)</f>
        <v>0</v>
      </c>
      <c r="N589" s="169">
        <f>SUM(N595,N599,N612,N651,N631)</f>
        <v>0</v>
      </c>
      <c r="O589" s="170">
        <f t="shared" si="120"/>
        <v>0</v>
      </c>
      <c r="P589" s="113"/>
      <c r="Q589" s="113"/>
      <c r="R589" s="113"/>
      <c r="S589" s="388"/>
      <c r="T589" s="388"/>
      <c r="U589" s="388"/>
      <c r="W589" s="388"/>
      <c r="X589" s="388"/>
      <c r="Y589" s="388"/>
    </row>
    <row r="590" spans="1:25" x14ac:dyDescent="0.3">
      <c r="A590"/>
      <c r="B590"/>
      <c r="C590" t="s">
        <v>1243</v>
      </c>
      <c r="D590" s="41"/>
      <c r="E590" s="43"/>
      <c r="F590" s="43"/>
      <c r="G590" s="44"/>
      <c r="H590" s="44" t="s">
        <v>1202</v>
      </c>
      <c r="I590" s="44"/>
      <c r="J590" s="44"/>
      <c r="K590" s="44"/>
      <c r="L590" s="169">
        <f>SUM(L595,L600,L613,L652,L632)</f>
        <v>0</v>
      </c>
      <c r="M590" s="169">
        <f>SUM(M595,M600,M613,M652,M632)</f>
        <v>0</v>
      </c>
      <c r="N590" s="169">
        <f>SUM(N595,N600,N613,N652,N632)</f>
        <v>0</v>
      </c>
      <c r="O590" s="170">
        <f t="shared" si="120"/>
        <v>0</v>
      </c>
      <c r="P590" s="113"/>
      <c r="Q590" s="113"/>
      <c r="R590" s="113"/>
      <c r="S590" s="388"/>
      <c r="T590" s="388"/>
      <c r="U590" s="388"/>
      <c r="W590" s="388"/>
      <c r="X590" s="388"/>
      <c r="Y590" s="388"/>
    </row>
    <row r="591" spans="1:25" x14ac:dyDescent="0.3">
      <c r="A591"/>
      <c r="B591"/>
      <c r="C591"/>
      <c r="D591" s="38" t="s">
        <v>8</v>
      </c>
      <c r="E591" s="39" t="s">
        <v>1178</v>
      </c>
      <c r="F591" s="40"/>
      <c r="G591" s="40"/>
      <c r="H591" s="40"/>
      <c r="I591" s="40"/>
      <c r="J591" s="40"/>
      <c r="K591" s="40"/>
      <c r="L591" s="169">
        <f>SUM(L592,L596,L601,L614,L626,L633)</f>
        <v>0</v>
      </c>
      <c r="M591" s="169">
        <f>SUM(M592,M596,M601,M614,M626,M633)</f>
        <v>0</v>
      </c>
      <c r="N591" s="169">
        <f>SUM(N592,N596,N601,N614,N626,N633)</f>
        <v>0</v>
      </c>
      <c r="O591" s="170">
        <f t="shared" si="120"/>
        <v>0</v>
      </c>
      <c r="P591" s="113"/>
      <c r="Q591" s="113"/>
      <c r="R591" s="113"/>
      <c r="S591" s="388"/>
      <c r="T591" s="388"/>
      <c r="U591" s="388"/>
      <c r="W591" s="388"/>
      <c r="X591" s="388"/>
      <c r="Y591" s="388"/>
    </row>
    <row r="592" spans="1:25" x14ac:dyDescent="0.3">
      <c r="A592"/>
      <c r="B592"/>
      <c r="C592" t="s">
        <v>564</v>
      </c>
      <c r="D592" s="72"/>
      <c r="E592" s="47"/>
      <c r="F592" s="47">
        <v>1</v>
      </c>
      <c r="G592" s="47" t="s">
        <v>565</v>
      </c>
      <c r="H592" s="46"/>
      <c r="I592" s="46"/>
      <c r="J592" s="46"/>
      <c r="K592" s="46"/>
      <c r="L592" s="169">
        <f>SUM(L593:L595)</f>
        <v>0</v>
      </c>
      <c r="M592" s="169">
        <f>SUM(M593:M595)</f>
        <v>0</v>
      </c>
      <c r="N592" s="169">
        <f>SUM(N593:N595)</f>
        <v>0</v>
      </c>
      <c r="O592" s="170">
        <f t="shared" si="120"/>
        <v>0</v>
      </c>
      <c r="P592" s="113"/>
      <c r="Q592" s="113"/>
      <c r="R592" s="113"/>
      <c r="S592" s="388"/>
      <c r="T592" s="388"/>
      <c r="U592" s="388"/>
      <c r="W592" s="388"/>
      <c r="X592" s="388"/>
      <c r="Y592" s="388"/>
    </row>
    <row r="593" spans="1:25" x14ac:dyDescent="0.3">
      <c r="A593"/>
      <c r="B593" s="57" t="s">
        <v>1301</v>
      </c>
      <c r="C593"/>
      <c r="D593" s="72"/>
      <c r="E593" s="46"/>
      <c r="F593" s="46"/>
      <c r="G593" s="46"/>
      <c r="H593" s="46" t="s">
        <v>19</v>
      </c>
      <c r="I593" s="46"/>
      <c r="J593" s="46"/>
      <c r="K593" s="46"/>
      <c r="L593" s="171" t="str">
        <f>IFERROR(ABS(VLOOKUP(A593,IC_PR_BS,7,0)),"")</f>
        <v/>
      </c>
      <c r="M593" s="171" t="str">
        <f>IFERROR(ABS(VLOOKUP(A593,IC_PR_BS,8,0)),"")</f>
        <v/>
      </c>
      <c r="N593" s="171" t="str">
        <f>IFERROR(ABS(VLOOKUP(A593,IC_PR_BS,9,0)),"")</f>
        <v/>
      </c>
      <c r="O593" s="170">
        <f t="shared" si="120"/>
        <v>0</v>
      </c>
      <c r="P593" s="113"/>
      <c r="Q593" s="113"/>
      <c r="R593" s="113"/>
      <c r="S593" s="388"/>
      <c r="T593" s="388"/>
      <c r="U593" s="388"/>
      <c r="W593" s="388"/>
      <c r="X593" s="388"/>
      <c r="Y593" s="388"/>
    </row>
    <row r="594" spans="1:25" x14ac:dyDescent="0.3">
      <c r="A594" s="26" t="s">
        <v>566</v>
      </c>
      <c r="B594" s="57" t="s">
        <v>1302</v>
      </c>
      <c r="C594"/>
      <c r="D594" s="72"/>
      <c r="E594" s="46"/>
      <c r="F594" s="46"/>
      <c r="G594" s="46"/>
      <c r="H594" s="46" t="s">
        <v>22</v>
      </c>
      <c r="I594" s="46"/>
      <c r="J594" s="46"/>
      <c r="K594" s="46"/>
      <c r="L594" s="171">
        <f>IFERROR(ABS(VLOOKUP(A594,IC_PR_BS,7,0)),"")</f>
        <v>0</v>
      </c>
      <c r="M594" s="171">
        <f>IFERROR(ABS(VLOOKUP(A594,IC_PR_BS,8,0)),"")</f>
        <v>0</v>
      </c>
      <c r="N594" s="171">
        <f>IFERROR(ABS(VLOOKUP(A594,IC_PR_BS,9,0)),"")</f>
        <v>0</v>
      </c>
      <c r="O594" s="170">
        <f t="shared" si="120"/>
        <v>0</v>
      </c>
      <c r="P594" s="113"/>
      <c r="Q594" s="113"/>
      <c r="R594" s="113"/>
      <c r="S594" s="388"/>
      <c r="T594" s="388"/>
      <c r="U594" s="388"/>
      <c r="W594" s="388"/>
      <c r="X594" s="388"/>
      <c r="Y594" s="388"/>
    </row>
    <row r="595" spans="1:25" x14ac:dyDescent="0.3">
      <c r="A595" s="26" t="s">
        <v>567</v>
      </c>
      <c r="B595" s="57" t="s">
        <v>1303</v>
      </c>
      <c r="C595"/>
      <c r="D595" s="72"/>
      <c r="E595" s="46"/>
      <c r="F595" s="46"/>
      <c r="G595" s="46"/>
      <c r="H595" s="46" t="s">
        <v>25</v>
      </c>
      <c r="I595" s="46"/>
      <c r="J595" s="46"/>
      <c r="K595" s="46"/>
      <c r="L595" s="171">
        <f>IFERROR(ABS(VLOOKUP(A595,IC_PR_BS,7,0)),"")</f>
        <v>0</v>
      </c>
      <c r="M595" s="171">
        <f>IFERROR(ABS(VLOOKUP(A595,IC_PR_BS,8,0)),"")</f>
        <v>0</v>
      </c>
      <c r="N595" s="171">
        <f>IFERROR(ABS(VLOOKUP(A595,IC_PR_BS,9,0)),"")</f>
        <v>0</v>
      </c>
      <c r="O595" s="170">
        <f t="shared" si="120"/>
        <v>0</v>
      </c>
      <c r="P595" s="113"/>
      <c r="Q595" s="113"/>
      <c r="R595" s="113"/>
      <c r="S595" s="388"/>
      <c r="T595" s="388"/>
      <c r="U595" s="388"/>
      <c r="W595" s="388"/>
      <c r="X595" s="388"/>
      <c r="Y595" s="388"/>
    </row>
    <row r="596" spans="1:25" x14ac:dyDescent="0.3">
      <c r="A596"/>
      <c r="B596"/>
      <c r="C596" t="s">
        <v>561</v>
      </c>
      <c r="D596" s="38"/>
      <c r="E596" s="39"/>
      <c r="F596" s="39">
        <v>2</v>
      </c>
      <c r="G596" s="39" t="s">
        <v>1170</v>
      </c>
      <c r="H596" s="40"/>
      <c r="I596" s="40"/>
      <c r="J596" s="40"/>
      <c r="K596" s="40"/>
      <c r="L596" s="169">
        <f>SUM(L597:L599)</f>
        <v>0</v>
      </c>
      <c r="M596" s="169">
        <f>SUM(M597:M599)</f>
        <v>0</v>
      </c>
      <c r="N596" s="169">
        <f>SUM(N597:N599)</f>
        <v>0</v>
      </c>
      <c r="O596" s="170">
        <f t="shared" si="120"/>
        <v>0</v>
      </c>
      <c r="P596" s="113"/>
      <c r="Q596" s="113"/>
      <c r="R596" s="113"/>
      <c r="S596" s="388"/>
      <c r="T596" s="388"/>
      <c r="U596" s="388"/>
      <c r="W596" s="388"/>
      <c r="X596" s="388"/>
      <c r="Y596" s="388"/>
    </row>
    <row r="597" spans="1:25" x14ac:dyDescent="0.3">
      <c r="A597"/>
      <c r="B597" s="57" t="s">
        <v>1302</v>
      </c>
      <c r="C597"/>
      <c r="D597" s="38"/>
      <c r="E597" s="40"/>
      <c r="F597" s="40"/>
      <c r="G597" s="40"/>
      <c r="H597" s="40" t="s">
        <v>22</v>
      </c>
      <c r="I597" s="40"/>
      <c r="J597" s="40"/>
      <c r="K597" s="40"/>
      <c r="L597" s="171" t="str">
        <f>IFERROR(VLOOKUP(A597,IC_PR_BS,7,0),"")</f>
        <v/>
      </c>
      <c r="M597" s="171" t="str">
        <f>IFERROR(VLOOKUP(A597,IC_PR_BS,8,0),"")</f>
        <v/>
      </c>
      <c r="N597" s="171" t="str">
        <f>IFERROR(VLOOKUP(A597,IC_PR_BS,9,0),"")</f>
        <v/>
      </c>
      <c r="O597" s="170">
        <f t="shared" si="120"/>
        <v>0</v>
      </c>
      <c r="P597" s="113"/>
      <c r="Q597" s="113"/>
      <c r="R597" s="113"/>
      <c r="S597" s="388"/>
      <c r="T597" s="388"/>
      <c r="U597" s="388"/>
      <c r="W597" s="388"/>
      <c r="X597" s="388"/>
      <c r="Y597" s="388"/>
    </row>
    <row r="598" spans="1:25" x14ac:dyDescent="0.3">
      <c r="A598"/>
      <c r="B598" s="57" t="s">
        <v>1304</v>
      </c>
      <c r="C598"/>
      <c r="D598" s="38"/>
      <c r="E598" s="40"/>
      <c r="F598" s="40"/>
      <c r="G598" s="40"/>
      <c r="H598" s="40" t="s">
        <v>30</v>
      </c>
      <c r="I598" s="40"/>
      <c r="J598" s="40"/>
      <c r="K598" s="65"/>
      <c r="L598" s="171" t="str">
        <f>IFERROR(VLOOKUP(A598,IC_PR_BS,7,0),"")</f>
        <v/>
      </c>
      <c r="M598" s="171" t="str">
        <f>IFERROR(VLOOKUP(A598,IC_PR_BS,8,0),"")</f>
        <v/>
      </c>
      <c r="N598" s="171" t="str">
        <f>IFERROR(VLOOKUP(A598,IC_PR_BS,9,0),"")</f>
        <v/>
      </c>
      <c r="O598" s="170">
        <f t="shared" si="120"/>
        <v>0</v>
      </c>
      <c r="P598" s="113"/>
      <c r="Q598" s="113"/>
      <c r="R598" s="113"/>
      <c r="S598" s="388"/>
      <c r="T598" s="388"/>
      <c r="U598" s="388"/>
      <c r="W598" s="388"/>
      <c r="X598" s="388"/>
      <c r="Y598" s="388"/>
    </row>
    <row r="599" spans="1:25" x14ac:dyDescent="0.3">
      <c r="A599"/>
      <c r="B599" s="57" t="s">
        <v>1303</v>
      </c>
      <c r="C599"/>
      <c r="D599" s="38"/>
      <c r="E599" s="40"/>
      <c r="F599" s="40"/>
      <c r="G599" s="40"/>
      <c r="H599" s="40" t="s">
        <v>25</v>
      </c>
      <c r="I599" s="40"/>
      <c r="J599" s="40"/>
      <c r="K599" s="40"/>
      <c r="L599" s="171" t="str">
        <f>IFERROR(VLOOKUP(A599,IC_PR_BS,7,0),"")</f>
        <v/>
      </c>
      <c r="M599" s="171" t="str">
        <f>IFERROR(VLOOKUP(A599,IC_PR_BS,8,0),"")</f>
        <v/>
      </c>
      <c r="N599" s="171" t="str">
        <f>IFERROR(VLOOKUP(A599,IC_PR_BS,9,0),"")</f>
        <v/>
      </c>
      <c r="O599" s="170">
        <f t="shared" si="120"/>
        <v>0</v>
      </c>
      <c r="P599" s="113"/>
      <c r="Q599" s="113"/>
      <c r="R599" s="113"/>
      <c r="S599" s="388"/>
      <c r="T599" s="388"/>
      <c r="U599" s="388"/>
      <c r="W599" s="388"/>
      <c r="X599" s="388"/>
      <c r="Y599" s="388"/>
    </row>
    <row r="600" spans="1:25" x14ac:dyDescent="0.3">
      <c r="A600"/>
      <c r="B600" s="57"/>
      <c r="C600"/>
      <c r="D600" s="38"/>
      <c r="E600" s="40"/>
      <c r="F600" s="40"/>
      <c r="G600" s="40"/>
      <c r="H600" s="40"/>
      <c r="I600" s="40"/>
      <c r="J600" s="40"/>
      <c r="K600" s="50" t="s">
        <v>1152</v>
      </c>
      <c r="L600" s="171" t="str">
        <f>IFERROR(VLOOKUP(A600,IC_PR_BS,7,0),"")</f>
        <v/>
      </c>
      <c r="M600" s="171" t="str">
        <f>IFERROR(VLOOKUP(A600,IC_PR_BS,8,0),"")</f>
        <v/>
      </c>
      <c r="N600" s="171" t="str">
        <f>IFERROR(VLOOKUP(A600,IC_PR_BS,9,0),"")</f>
        <v/>
      </c>
      <c r="O600" s="170">
        <f t="shared" si="120"/>
        <v>0</v>
      </c>
      <c r="P600" s="113"/>
      <c r="Q600" s="113"/>
      <c r="R600" s="113"/>
      <c r="S600" s="388"/>
      <c r="T600" s="388"/>
      <c r="U600" s="388"/>
      <c r="W600" s="388"/>
      <c r="X600" s="388"/>
      <c r="Y600" s="388"/>
    </row>
    <row r="601" spans="1:25" x14ac:dyDescent="0.3">
      <c r="A601"/>
      <c r="B601"/>
      <c r="C601"/>
      <c r="D601" s="71"/>
      <c r="E601" s="40"/>
      <c r="F601" s="39">
        <v>3</v>
      </c>
      <c r="G601" s="39" t="s">
        <v>1027</v>
      </c>
      <c r="H601" s="40"/>
      <c r="I601" s="40"/>
      <c r="J601" s="40"/>
      <c r="K601" s="40"/>
      <c r="L601" s="169">
        <f>SUM(L602:L612)</f>
        <v>0</v>
      </c>
      <c r="M601" s="169">
        <f>SUM(M602:M612)</f>
        <v>0</v>
      </c>
      <c r="N601" s="169">
        <f>SUM(N602:N612)</f>
        <v>0</v>
      </c>
      <c r="O601" s="170">
        <f t="shared" si="120"/>
        <v>0</v>
      </c>
      <c r="P601" s="113"/>
      <c r="Q601" s="113"/>
      <c r="R601" s="113"/>
      <c r="S601" s="388"/>
      <c r="T601" s="388"/>
      <c r="U601" s="388"/>
      <c r="W601" s="388"/>
      <c r="X601" s="388"/>
      <c r="Y601" s="388"/>
    </row>
    <row r="602" spans="1:25" x14ac:dyDescent="0.3">
      <c r="A602"/>
      <c r="B602" s="57" t="s">
        <v>1301</v>
      </c>
      <c r="C602"/>
      <c r="D602" s="71"/>
      <c r="E602" s="40"/>
      <c r="F602" s="50"/>
      <c r="G602" s="40"/>
      <c r="H602" s="40" t="s">
        <v>19</v>
      </c>
      <c r="I602" s="40"/>
      <c r="J602" s="40"/>
      <c r="K602" s="40"/>
      <c r="L602" s="171" t="str">
        <f t="shared" ref="L602:L613" si="127">IFERROR(VLOOKUP(A602,IC_PR_BS,7,0),"")</f>
        <v/>
      </c>
      <c r="M602" s="171" t="str">
        <f t="shared" ref="M602:M613" si="128">IFERROR(VLOOKUP(A602,IC_PR_BS,8,0),"")</f>
        <v/>
      </c>
      <c r="N602" s="171" t="str">
        <f t="shared" ref="N602:N613" si="129">IFERROR(VLOOKUP(A602,IC_PR_BS,9,0),"")</f>
        <v/>
      </c>
      <c r="O602" s="170">
        <f t="shared" si="120"/>
        <v>0</v>
      </c>
      <c r="P602" s="113"/>
      <c r="Q602" s="113"/>
      <c r="R602" s="113"/>
      <c r="S602" s="388"/>
      <c r="T602" s="388"/>
      <c r="U602" s="388"/>
      <c r="W602" s="388"/>
      <c r="X602" s="388"/>
      <c r="Y602" s="388"/>
    </row>
    <row r="603" spans="1:25" x14ac:dyDescent="0.3">
      <c r="A603" s="26" t="s">
        <v>684</v>
      </c>
      <c r="B603" s="57" t="s">
        <v>1302</v>
      </c>
      <c r="C603" s="74"/>
      <c r="D603" s="71"/>
      <c r="E603" s="40"/>
      <c r="F603" s="50"/>
      <c r="G603" s="40"/>
      <c r="H603" s="40" t="s">
        <v>22</v>
      </c>
      <c r="I603" s="40"/>
      <c r="J603" s="40"/>
      <c r="K603" s="40"/>
      <c r="L603" s="171">
        <f t="shared" si="127"/>
        <v>0</v>
      </c>
      <c r="M603" s="171">
        <f t="shared" si="128"/>
        <v>0</v>
      </c>
      <c r="N603" s="171">
        <f t="shared" si="129"/>
        <v>0</v>
      </c>
      <c r="O603" s="170">
        <f t="shared" si="120"/>
        <v>0</v>
      </c>
      <c r="P603" s="113"/>
      <c r="Q603" s="113"/>
      <c r="R603" s="113"/>
      <c r="S603" s="388"/>
      <c r="T603" s="388"/>
      <c r="U603" s="388"/>
      <c r="W603" s="388"/>
      <c r="X603" s="388"/>
      <c r="Y603" s="388"/>
    </row>
    <row r="604" spans="1:25" x14ac:dyDescent="0.3">
      <c r="A604" s="3"/>
      <c r="B604" s="57" t="s">
        <v>1304</v>
      </c>
      <c r="C604"/>
      <c r="D604" s="71"/>
      <c r="E604" s="40"/>
      <c r="F604" s="50"/>
      <c r="G604" s="40"/>
      <c r="H604" s="40" t="s">
        <v>30</v>
      </c>
      <c r="I604" s="40"/>
      <c r="J604" s="40"/>
      <c r="K604" s="40"/>
      <c r="L604" s="171" t="str">
        <f t="shared" si="127"/>
        <v/>
      </c>
      <c r="M604" s="171" t="str">
        <f t="shared" si="128"/>
        <v/>
      </c>
      <c r="N604" s="171" t="str">
        <f t="shared" si="129"/>
        <v/>
      </c>
      <c r="O604" s="170">
        <f t="shared" si="120"/>
        <v>0</v>
      </c>
      <c r="P604" s="113"/>
      <c r="Q604" s="113"/>
      <c r="R604" s="113"/>
      <c r="S604" s="388"/>
      <c r="T604" s="388"/>
      <c r="U604" s="388"/>
      <c r="W604" s="388"/>
      <c r="X604" s="388"/>
      <c r="Y604" s="388"/>
    </row>
    <row r="605" spans="1:25" x14ac:dyDescent="0.3">
      <c r="A605" s="3"/>
      <c r="B605" s="57" t="s">
        <v>1305</v>
      </c>
      <c r="C605"/>
      <c r="D605" s="71"/>
      <c r="E605" s="40"/>
      <c r="F605" s="50"/>
      <c r="G605" s="40"/>
      <c r="H605" s="40" t="s">
        <v>66</v>
      </c>
      <c r="I605" s="40"/>
      <c r="J605" s="40"/>
      <c r="K605" s="40"/>
      <c r="L605" s="171" t="str">
        <f t="shared" si="127"/>
        <v/>
      </c>
      <c r="M605" s="171" t="str">
        <f t="shared" si="128"/>
        <v/>
      </c>
      <c r="N605" s="171" t="str">
        <f t="shared" si="129"/>
        <v/>
      </c>
      <c r="O605" s="170">
        <f t="shared" si="120"/>
        <v>0</v>
      </c>
      <c r="P605" s="113"/>
      <c r="Q605" s="113"/>
      <c r="R605" s="113"/>
      <c r="S605" s="388"/>
      <c r="T605" s="388"/>
      <c r="U605" s="388"/>
      <c r="W605" s="388"/>
      <c r="X605" s="388"/>
      <c r="Y605" s="388"/>
    </row>
    <row r="606" spans="1:25" x14ac:dyDescent="0.3">
      <c r="A606" s="3"/>
      <c r="B606" s="57" t="s">
        <v>1306</v>
      </c>
      <c r="C606"/>
      <c r="D606" s="71"/>
      <c r="E606" s="40"/>
      <c r="F606" s="50"/>
      <c r="G606" s="40"/>
      <c r="H606" s="40" t="s">
        <v>67</v>
      </c>
      <c r="I606" s="40"/>
      <c r="J606" s="40"/>
      <c r="K606" s="40"/>
      <c r="L606" s="171" t="str">
        <f t="shared" si="127"/>
        <v/>
      </c>
      <c r="M606" s="171" t="str">
        <f t="shared" si="128"/>
        <v/>
      </c>
      <c r="N606" s="171" t="str">
        <f t="shared" si="129"/>
        <v/>
      </c>
      <c r="O606" s="170">
        <f t="shared" si="120"/>
        <v>0</v>
      </c>
      <c r="P606" s="113"/>
      <c r="Q606" s="113"/>
      <c r="R606" s="113"/>
      <c r="S606" s="388"/>
      <c r="T606" s="388"/>
      <c r="U606" s="388"/>
      <c r="W606" s="388"/>
      <c r="X606" s="388"/>
      <c r="Y606" s="388"/>
    </row>
    <row r="607" spans="1:25" x14ac:dyDescent="0.3">
      <c r="A607" s="3"/>
      <c r="B607" s="57" t="s">
        <v>1307</v>
      </c>
      <c r="C607"/>
      <c r="D607" s="71"/>
      <c r="E607" s="40"/>
      <c r="F607" s="50"/>
      <c r="G607" s="40"/>
      <c r="H607" s="40" t="s">
        <v>68</v>
      </c>
      <c r="I607" s="40"/>
      <c r="J607" s="40"/>
      <c r="K607" s="40"/>
      <c r="L607" s="171" t="str">
        <f t="shared" si="127"/>
        <v/>
      </c>
      <c r="M607" s="171" t="str">
        <f t="shared" si="128"/>
        <v/>
      </c>
      <c r="N607" s="171" t="str">
        <f t="shared" si="129"/>
        <v/>
      </c>
      <c r="O607" s="170">
        <f t="shared" si="120"/>
        <v>0</v>
      </c>
      <c r="P607" s="113"/>
      <c r="Q607" s="113"/>
      <c r="R607" s="113"/>
      <c r="S607" s="388"/>
      <c r="T607" s="388"/>
      <c r="U607" s="388"/>
      <c r="W607" s="388"/>
      <c r="X607" s="388"/>
      <c r="Y607" s="388"/>
    </row>
    <row r="608" spans="1:25" x14ac:dyDescent="0.3">
      <c r="A608" s="3"/>
      <c r="B608" s="57" t="s">
        <v>1308</v>
      </c>
      <c r="C608"/>
      <c r="D608" s="71"/>
      <c r="E608" s="40"/>
      <c r="F608" s="50"/>
      <c r="G608" s="40"/>
      <c r="H608" s="40" t="s">
        <v>69</v>
      </c>
      <c r="I608" s="40"/>
      <c r="J608" s="40"/>
      <c r="K608" s="40"/>
      <c r="L608" s="171" t="str">
        <f t="shared" si="127"/>
        <v/>
      </c>
      <c r="M608" s="171" t="str">
        <f t="shared" si="128"/>
        <v/>
      </c>
      <c r="N608" s="171" t="str">
        <f t="shared" si="129"/>
        <v/>
      </c>
      <c r="O608" s="170">
        <f t="shared" si="120"/>
        <v>0</v>
      </c>
      <c r="P608" s="113"/>
      <c r="Q608" s="113"/>
      <c r="R608" s="113"/>
      <c r="S608" s="388"/>
      <c r="T608" s="388"/>
      <c r="U608" s="388"/>
      <c r="W608" s="388"/>
      <c r="X608" s="388"/>
      <c r="Y608" s="388"/>
    </row>
    <row r="609" spans="1:25" x14ac:dyDescent="0.3">
      <c r="A609" s="3"/>
      <c r="B609" s="57" t="s">
        <v>1309</v>
      </c>
      <c r="C609"/>
      <c r="D609" s="71"/>
      <c r="E609" s="40"/>
      <c r="F609" s="50"/>
      <c r="G609" s="40"/>
      <c r="H609" s="40" t="s">
        <v>70</v>
      </c>
      <c r="I609" s="40"/>
      <c r="J609" s="40"/>
      <c r="K609" s="40"/>
      <c r="L609" s="171" t="str">
        <f t="shared" si="127"/>
        <v/>
      </c>
      <c r="M609" s="171" t="str">
        <f t="shared" si="128"/>
        <v/>
      </c>
      <c r="N609" s="171" t="str">
        <f t="shared" si="129"/>
        <v/>
      </c>
      <c r="O609" s="170">
        <f t="shared" si="120"/>
        <v>0</v>
      </c>
      <c r="P609" s="113"/>
      <c r="Q609" s="113"/>
      <c r="R609" s="113"/>
      <c r="S609" s="388"/>
      <c r="T609" s="388"/>
      <c r="U609" s="388"/>
      <c r="W609" s="388"/>
      <c r="X609" s="388"/>
      <c r="Y609" s="388"/>
    </row>
    <row r="610" spans="1:25" x14ac:dyDescent="0.3">
      <c r="A610" s="3"/>
      <c r="B610" s="57" t="s">
        <v>1310</v>
      </c>
      <c r="C610"/>
      <c r="D610" s="71"/>
      <c r="E610" s="40"/>
      <c r="F610" s="50"/>
      <c r="G610" s="40"/>
      <c r="H610" s="40" t="s">
        <v>193</v>
      </c>
      <c r="I610" s="40"/>
      <c r="J610" s="40"/>
      <c r="K610" s="40"/>
      <c r="L610" s="171" t="str">
        <f t="shared" si="127"/>
        <v/>
      </c>
      <c r="M610" s="171" t="str">
        <f t="shared" si="128"/>
        <v/>
      </c>
      <c r="N610" s="171" t="str">
        <f t="shared" si="129"/>
        <v/>
      </c>
      <c r="O610" s="170">
        <f t="shared" si="120"/>
        <v>0</v>
      </c>
      <c r="P610" s="113"/>
      <c r="Q610" s="113"/>
      <c r="R610" s="113"/>
      <c r="S610" s="388"/>
      <c r="T610" s="388"/>
      <c r="U610" s="388"/>
      <c r="W610" s="388"/>
      <c r="X610" s="388"/>
      <c r="Y610" s="388"/>
    </row>
    <row r="611" spans="1:25" x14ac:dyDescent="0.3">
      <c r="A611" s="3"/>
      <c r="B611" s="57" t="s">
        <v>1310</v>
      </c>
      <c r="C611"/>
      <c r="D611" s="71"/>
      <c r="E611" s="40"/>
      <c r="F611" s="50"/>
      <c r="G611" s="40"/>
      <c r="H611" s="40" t="s">
        <v>194</v>
      </c>
      <c r="I611" s="40"/>
      <c r="J611" s="40"/>
      <c r="K611" s="40"/>
      <c r="L611" s="171" t="str">
        <f t="shared" si="127"/>
        <v/>
      </c>
      <c r="M611" s="171" t="str">
        <f t="shared" si="128"/>
        <v/>
      </c>
      <c r="N611" s="171" t="str">
        <f t="shared" si="129"/>
        <v/>
      </c>
      <c r="O611" s="170">
        <f t="shared" si="120"/>
        <v>0</v>
      </c>
      <c r="P611" s="113"/>
      <c r="Q611" s="113"/>
      <c r="R611" s="113"/>
      <c r="S611" s="388"/>
      <c r="T611" s="388"/>
      <c r="U611" s="388"/>
      <c r="W611" s="388"/>
      <c r="X611" s="388"/>
      <c r="Y611" s="388"/>
    </row>
    <row r="612" spans="1:25" x14ac:dyDescent="0.3">
      <c r="A612" s="3"/>
      <c r="B612" s="57" t="s">
        <v>1303</v>
      </c>
      <c r="C612"/>
      <c r="D612" s="71"/>
      <c r="E612" s="40"/>
      <c r="F612" s="50"/>
      <c r="G612" s="40"/>
      <c r="H612" s="40" t="s">
        <v>25</v>
      </c>
      <c r="I612" s="40"/>
      <c r="J612" s="40"/>
      <c r="K612" s="40"/>
      <c r="L612" s="171" t="str">
        <f t="shared" si="127"/>
        <v/>
      </c>
      <c r="M612" s="171" t="str">
        <f t="shared" si="128"/>
        <v/>
      </c>
      <c r="N612" s="171" t="str">
        <f t="shared" si="129"/>
        <v/>
      </c>
      <c r="O612" s="170">
        <f t="shared" si="120"/>
        <v>0</v>
      </c>
      <c r="P612" s="113"/>
      <c r="Q612" s="113"/>
      <c r="R612" s="113"/>
      <c r="S612" s="388"/>
      <c r="T612" s="388"/>
      <c r="U612" s="388"/>
      <c r="W612" s="388"/>
      <c r="X612" s="388"/>
      <c r="Y612" s="388"/>
    </row>
    <row r="613" spans="1:25" x14ac:dyDescent="0.3">
      <c r="A613" s="5"/>
      <c r="B613" s="7"/>
      <c r="C613"/>
      <c r="D613" s="71"/>
      <c r="E613" s="40"/>
      <c r="F613" s="50"/>
      <c r="G613" s="40"/>
      <c r="H613" s="40"/>
      <c r="I613" s="40"/>
      <c r="J613" s="40"/>
      <c r="K613" s="50" t="s">
        <v>1152</v>
      </c>
      <c r="L613" s="171" t="str">
        <f t="shared" si="127"/>
        <v/>
      </c>
      <c r="M613" s="171" t="str">
        <f t="shared" si="128"/>
        <v/>
      </c>
      <c r="N613" s="171" t="str">
        <f t="shared" si="129"/>
        <v/>
      </c>
      <c r="O613" s="170">
        <f t="shared" si="120"/>
        <v>0</v>
      </c>
      <c r="P613" s="113"/>
      <c r="Q613" s="113"/>
      <c r="R613" s="113"/>
      <c r="S613" s="388"/>
      <c r="T613" s="388"/>
      <c r="U613" s="388"/>
      <c r="W613" s="388"/>
      <c r="X613" s="388"/>
      <c r="Y613" s="388"/>
    </row>
    <row r="614" spans="1:25" x14ac:dyDescent="0.3">
      <c r="A614"/>
      <c r="B614"/>
      <c r="C614"/>
      <c r="D614" s="72"/>
      <c r="E614" s="46"/>
      <c r="F614" s="46"/>
      <c r="G614" s="46"/>
      <c r="H614" s="46"/>
      <c r="I614" s="47" t="s">
        <v>970</v>
      </c>
      <c r="J614" s="46"/>
      <c r="K614" s="46"/>
      <c r="L614" s="169">
        <f>SUM(L615:L625)</f>
        <v>0</v>
      </c>
      <c r="M614" s="169">
        <f>SUM(M615:M625)</f>
        <v>0</v>
      </c>
      <c r="N614" s="169">
        <f>SUM(N615:N625)</f>
        <v>0</v>
      </c>
      <c r="O614" s="170">
        <f t="shared" si="120"/>
        <v>0</v>
      </c>
      <c r="P614" s="113"/>
      <c r="Q614" s="113"/>
      <c r="R614" s="113"/>
      <c r="S614" s="388"/>
      <c r="T614" s="388"/>
      <c r="U614" s="388"/>
      <c r="W614" s="388"/>
      <c r="X614" s="388"/>
      <c r="Y614" s="388"/>
    </row>
    <row r="615" spans="1:25" x14ac:dyDescent="0.3">
      <c r="A615"/>
      <c r="B615" s="57"/>
      <c r="C615"/>
      <c r="D615" s="72"/>
      <c r="E615" s="46"/>
      <c r="F615" s="75"/>
      <c r="G615" s="46"/>
      <c r="H615" s="46"/>
      <c r="I615" s="75"/>
      <c r="J615" s="46" t="s">
        <v>19</v>
      </c>
      <c r="K615" s="46"/>
      <c r="L615" s="171" t="str">
        <f t="shared" ref="L615:L625" si="130">IFERROR(VLOOKUP(A615,IC_PR_BS,12,0),"")</f>
        <v/>
      </c>
      <c r="M615" s="171" t="str">
        <f t="shared" ref="M615:M625" si="131">IFERROR(VLOOKUP(A615,IC_PR_BS,13,0),"")</f>
        <v/>
      </c>
      <c r="N615" s="171" t="str">
        <f t="shared" ref="N615:N625" si="132">IFERROR(VLOOKUP(A615,IC_PR_BS,14,0),"")</f>
        <v/>
      </c>
      <c r="O615" s="170">
        <f t="shared" si="120"/>
        <v>0</v>
      </c>
      <c r="P615" s="113"/>
      <c r="Q615" s="113"/>
      <c r="R615" s="113"/>
      <c r="S615" s="388"/>
      <c r="T615" s="388"/>
      <c r="U615" s="388"/>
      <c r="W615" s="388"/>
      <c r="X615" s="388"/>
      <c r="Y615" s="388"/>
    </row>
    <row r="616" spans="1:25" x14ac:dyDescent="0.3">
      <c r="A616" s="26" t="s">
        <v>684</v>
      </c>
      <c r="B616" s="76"/>
      <c r="C616" s="74" t="s">
        <v>972</v>
      </c>
      <c r="D616" s="72"/>
      <c r="E616" s="46"/>
      <c r="F616" s="75"/>
      <c r="G616" s="46"/>
      <c r="H616" s="46"/>
      <c r="I616" s="75"/>
      <c r="J616" s="46" t="s">
        <v>22</v>
      </c>
      <c r="K616" s="46"/>
      <c r="L616" s="171">
        <f t="shared" si="130"/>
        <v>0</v>
      </c>
      <c r="M616" s="171">
        <f t="shared" si="131"/>
        <v>0</v>
      </c>
      <c r="N616" s="171">
        <f t="shared" si="132"/>
        <v>0</v>
      </c>
      <c r="O616" s="170">
        <f t="shared" si="120"/>
        <v>0</v>
      </c>
      <c r="P616" s="113"/>
      <c r="Q616" s="113"/>
      <c r="R616" s="113"/>
      <c r="S616" s="388"/>
      <c r="T616" s="388"/>
      <c r="U616" s="388"/>
      <c r="W616" s="388"/>
      <c r="X616" s="388"/>
      <c r="Y616" s="388"/>
    </row>
    <row r="617" spans="1:25" x14ac:dyDescent="0.3">
      <c r="A617" s="3"/>
      <c r="B617" s="57"/>
      <c r="C617"/>
      <c r="D617" s="72"/>
      <c r="E617" s="46"/>
      <c r="F617" s="75"/>
      <c r="G617" s="46"/>
      <c r="H617" s="46"/>
      <c r="I617" s="75"/>
      <c r="J617" s="46" t="s">
        <v>30</v>
      </c>
      <c r="K617" s="46"/>
      <c r="L617" s="171" t="str">
        <f t="shared" si="130"/>
        <v/>
      </c>
      <c r="M617" s="171" t="str">
        <f t="shared" si="131"/>
        <v/>
      </c>
      <c r="N617" s="171" t="str">
        <f t="shared" si="132"/>
        <v/>
      </c>
      <c r="O617" s="170">
        <f t="shared" si="120"/>
        <v>0</v>
      </c>
      <c r="P617" s="113"/>
      <c r="Q617" s="113"/>
      <c r="R617" s="113"/>
      <c r="S617" s="388"/>
      <c r="T617" s="388"/>
      <c r="U617" s="388"/>
      <c r="W617" s="388"/>
      <c r="X617" s="388"/>
      <c r="Y617" s="388"/>
    </row>
    <row r="618" spans="1:25" x14ac:dyDescent="0.3">
      <c r="A618" s="3"/>
      <c r="B618" s="57"/>
      <c r="C618"/>
      <c r="D618" s="72"/>
      <c r="E618" s="46"/>
      <c r="F618" s="75"/>
      <c r="G618" s="46"/>
      <c r="H618" s="46"/>
      <c r="I618" s="75"/>
      <c r="J618" s="46" t="s">
        <v>66</v>
      </c>
      <c r="K618" s="46"/>
      <c r="L618" s="171" t="str">
        <f t="shared" si="130"/>
        <v/>
      </c>
      <c r="M618" s="171" t="str">
        <f t="shared" si="131"/>
        <v/>
      </c>
      <c r="N618" s="171" t="str">
        <f t="shared" si="132"/>
        <v/>
      </c>
      <c r="O618" s="170">
        <f t="shared" si="120"/>
        <v>0</v>
      </c>
      <c r="P618" s="113"/>
      <c r="Q618" s="113"/>
      <c r="R618" s="113"/>
      <c r="S618" s="388"/>
      <c r="T618" s="388"/>
      <c r="U618" s="388"/>
      <c r="W618" s="388"/>
      <c r="X618" s="388"/>
      <c r="Y618" s="388"/>
    </row>
    <row r="619" spans="1:25" x14ac:dyDescent="0.3">
      <c r="A619" s="3"/>
      <c r="B619" s="57"/>
      <c r="C619"/>
      <c r="D619" s="72"/>
      <c r="E619" s="46"/>
      <c r="F619" s="75"/>
      <c r="G619" s="46"/>
      <c r="H619" s="46"/>
      <c r="I619" s="75"/>
      <c r="J619" s="46" t="s">
        <v>67</v>
      </c>
      <c r="K619" s="46"/>
      <c r="L619" s="171" t="str">
        <f t="shared" si="130"/>
        <v/>
      </c>
      <c r="M619" s="171" t="str">
        <f t="shared" si="131"/>
        <v/>
      </c>
      <c r="N619" s="171" t="str">
        <f t="shared" si="132"/>
        <v/>
      </c>
      <c r="O619" s="170">
        <f t="shared" si="120"/>
        <v>0</v>
      </c>
      <c r="P619" s="113"/>
      <c r="Q619" s="113"/>
      <c r="R619" s="113"/>
      <c r="S619" s="388"/>
      <c r="T619" s="388"/>
      <c r="U619" s="388"/>
      <c r="W619" s="388"/>
      <c r="X619" s="388"/>
      <c r="Y619" s="388"/>
    </row>
    <row r="620" spans="1:25" x14ac:dyDescent="0.3">
      <c r="A620" s="3"/>
      <c r="B620" s="57"/>
      <c r="C620"/>
      <c r="D620" s="72"/>
      <c r="E620" s="46"/>
      <c r="F620" s="75"/>
      <c r="G620" s="46"/>
      <c r="H620" s="46"/>
      <c r="I620" s="75"/>
      <c r="J620" s="46" t="s">
        <v>68</v>
      </c>
      <c r="K620" s="46"/>
      <c r="L620" s="171" t="str">
        <f t="shared" si="130"/>
        <v/>
      </c>
      <c r="M620" s="171" t="str">
        <f t="shared" si="131"/>
        <v/>
      </c>
      <c r="N620" s="171" t="str">
        <f t="shared" si="132"/>
        <v/>
      </c>
      <c r="O620" s="170">
        <f t="shared" si="120"/>
        <v>0</v>
      </c>
      <c r="P620" s="113"/>
      <c r="Q620" s="113"/>
      <c r="R620" s="113"/>
      <c r="S620" s="388"/>
      <c r="T620" s="388"/>
      <c r="U620" s="388"/>
      <c r="W620" s="388"/>
      <c r="X620" s="388"/>
      <c r="Y620" s="388"/>
    </row>
    <row r="621" spans="1:25" x14ac:dyDescent="0.3">
      <c r="A621" s="3"/>
      <c r="B621" s="57"/>
      <c r="C621"/>
      <c r="D621" s="72"/>
      <c r="E621" s="46"/>
      <c r="F621" s="75"/>
      <c r="G621" s="46"/>
      <c r="H621" s="46"/>
      <c r="I621" s="75"/>
      <c r="J621" s="46" t="s">
        <v>69</v>
      </c>
      <c r="K621" s="46"/>
      <c r="L621" s="171" t="str">
        <f t="shared" si="130"/>
        <v/>
      </c>
      <c r="M621" s="171" t="str">
        <f t="shared" si="131"/>
        <v/>
      </c>
      <c r="N621" s="171" t="str">
        <f t="shared" si="132"/>
        <v/>
      </c>
      <c r="O621" s="170">
        <f t="shared" si="120"/>
        <v>0</v>
      </c>
      <c r="P621" s="113"/>
      <c r="Q621" s="113"/>
      <c r="R621" s="113"/>
      <c r="S621" s="388"/>
      <c r="T621" s="388"/>
      <c r="U621" s="388"/>
      <c r="W621" s="388"/>
      <c r="X621" s="388"/>
      <c r="Y621" s="388"/>
    </row>
    <row r="622" spans="1:25" x14ac:dyDescent="0.3">
      <c r="A622" s="3"/>
      <c r="B622" s="57"/>
      <c r="C622"/>
      <c r="D622" s="72"/>
      <c r="E622" s="46"/>
      <c r="F622" s="75"/>
      <c r="G622" s="46"/>
      <c r="H622" s="46"/>
      <c r="I622" s="75"/>
      <c r="J622" s="46" t="s">
        <v>70</v>
      </c>
      <c r="K622" s="46"/>
      <c r="L622" s="171" t="str">
        <f t="shared" si="130"/>
        <v/>
      </c>
      <c r="M622" s="171" t="str">
        <f t="shared" si="131"/>
        <v/>
      </c>
      <c r="N622" s="171" t="str">
        <f t="shared" si="132"/>
        <v/>
      </c>
      <c r="O622" s="170">
        <f t="shared" si="120"/>
        <v>0</v>
      </c>
      <c r="P622" s="113"/>
      <c r="Q622" s="113"/>
      <c r="R622" s="113"/>
      <c r="S622" s="388"/>
      <c r="T622" s="388"/>
      <c r="U622" s="388"/>
      <c r="W622" s="388"/>
      <c r="X622" s="388"/>
      <c r="Y622" s="388"/>
    </row>
    <row r="623" spans="1:25" x14ac:dyDescent="0.3">
      <c r="A623" s="3"/>
      <c r="B623"/>
      <c r="C623"/>
      <c r="D623" s="72"/>
      <c r="E623" s="46"/>
      <c r="F623" s="75"/>
      <c r="G623" s="46"/>
      <c r="H623" s="46"/>
      <c r="I623" s="75"/>
      <c r="J623" s="46" t="s">
        <v>193</v>
      </c>
      <c r="K623" s="46"/>
      <c r="L623" s="171" t="str">
        <f t="shared" si="130"/>
        <v/>
      </c>
      <c r="M623" s="171" t="str">
        <f t="shared" si="131"/>
        <v/>
      </c>
      <c r="N623" s="171" t="str">
        <f t="shared" si="132"/>
        <v/>
      </c>
      <c r="O623" s="170">
        <f t="shared" si="120"/>
        <v>0</v>
      </c>
      <c r="P623" s="113"/>
      <c r="Q623" s="113"/>
      <c r="R623" s="113"/>
      <c r="S623" s="388"/>
      <c r="T623" s="388"/>
      <c r="U623" s="388"/>
      <c r="W623" s="388"/>
      <c r="X623" s="388"/>
      <c r="Y623" s="388"/>
    </row>
    <row r="624" spans="1:25" x14ac:dyDescent="0.3">
      <c r="A624" s="3"/>
      <c r="B624" s="57"/>
      <c r="C624"/>
      <c r="D624" s="72"/>
      <c r="E624" s="46"/>
      <c r="F624" s="75"/>
      <c r="G624" s="46"/>
      <c r="H624" s="46"/>
      <c r="I624" s="75"/>
      <c r="J624" s="46" t="s">
        <v>194</v>
      </c>
      <c r="K624" s="46"/>
      <c r="L624" s="171" t="str">
        <f t="shared" si="130"/>
        <v/>
      </c>
      <c r="M624" s="171" t="str">
        <f t="shared" si="131"/>
        <v/>
      </c>
      <c r="N624" s="171" t="str">
        <f t="shared" si="132"/>
        <v/>
      </c>
      <c r="O624" s="170">
        <f t="shared" si="120"/>
        <v>0</v>
      </c>
      <c r="P624" s="113"/>
      <c r="Q624" s="113"/>
      <c r="R624" s="113"/>
      <c r="S624" s="388"/>
      <c r="T624" s="388"/>
      <c r="U624" s="388"/>
      <c r="W624" s="388"/>
      <c r="X624" s="388"/>
      <c r="Y624" s="388"/>
    </row>
    <row r="625" spans="1:25" x14ac:dyDescent="0.3">
      <c r="A625" s="3"/>
      <c r="B625" s="57"/>
      <c r="C625"/>
      <c r="D625" s="72"/>
      <c r="E625" s="46"/>
      <c r="F625" s="75"/>
      <c r="G625" s="46"/>
      <c r="H625" s="46"/>
      <c r="I625" s="75"/>
      <c r="J625" s="46" t="s">
        <v>25</v>
      </c>
      <c r="K625" s="46"/>
      <c r="L625" s="171" t="str">
        <f t="shared" si="130"/>
        <v/>
      </c>
      <c r="M625" s="171" t="str">
        <f t="shared" si="131"/>
        <v/>
      </c>
      <c r="N625" s="171" t="str">
        <f t="shared" si="132"/>
        <v/>
      </c>
      <c r="O625" s="170">
        <f t="shared" si="120"/>
        <v>0</v>
      </c>
      <c r="P625" s="113"/>
      <c r="Q625" s="113"/>
      <c r="R625" s="113"/>
      <c r="S625" s="388"/>
      <c r="T625" s="388"/>
      <c r="U625" s="388"/>
      <c r="W625" s="388"/>
      <c r="X625" s="388"/>
      <c r="Y625" s="388"/>
    </row>
    <row r="626" spans="1:25" x14ac:dyDescent="0.3">
      <c r="A626"/>
      <c r="B626"/>
      <c r="C626" t="s">
        <v>845</v>
      </c>
      <c r="D626" s="38"/>
      <c r="E626" s="40"/>
      <c r="F626" s="39">
        <v>4</v>
      </c>
      <c r="G626" s="39" t="s">
        <v>1171</v>
      </c>
      <c r="H626" s="40"/>
      <c r="I626" s="40"/>
      <c r="J626" s="40"/>
      <c r="K626" s="40"/>
      <c r="L626" s="169">
        <f>SUM(L627:L631)</f>
        <v>0</v>
      </c>
      <c r="M626" s="169">
        <f>SUM(M627:M631)</f>
        <v>0</v>
      </c>
      <c r="N626" s="169">
        <f>SUM(N627:N631)</f>
        <v>0</v>
      </c>
      <c r="O626" s="170">
        <f t="shared" ref="O626:O689" si="133">SUM(L626,N626)</f>
        <v>0</v>
      </c>
      <c r="P626" s="113"/>
      <c r="Q626" s="113"/>
      <c r="R626" s="113"/>
      <c r="S626" s="388"/>
      <c r="T626" s="388"/>
      <c r="U626" s="388"/>
      <c r="W626" s="388"/>
      <c r="X626" s="388"/>
      <c r="Y626" s="388"/>
    </row>
    <row r="627" spans="1:25" x14ac:dyDescent="0.3">
      <c r="A627"/>
      <c r="B627" s="57" t="s">
        <v>1302</v>
      </c>
      <c r="C627"/>
      <c r="D627" s="38"/>
      <c r="E627" s="40"/>
      <c r="F627" s="40"/>
      <c r="G627" s="40"/>
      <c r="H627" s="40" t="s">
        <v>22</v>
      </c>
      <c r="I627" s="40"/>
      <c r="J627" s="40"/>
      <c r="K627" s="40"/>
      <c r="L627" s="171" t="str">
        <f t="shared" ref="L627:L632" si="134">IFERROR(VLOOKUP(A627,IC_PR_BS,7,0),"")</f>
        <v/>
      </c>
      <c r="M627" s="171" t="str">
        <f t="shared" ref="M627:M632" si="135">IFERROR(VLOOKUP(A627,IC_PR_BS,8,0),"")</f>
        <v/>
      </c>
      <c r="N627" s="171" t="str">
        <f t="shared" ref="N627:N632" si="136">IFERROR(VLOOKUP(A627,IC_PR_BS,9,0),"")</f>
        <v/>
      </c>
      <c r="O627" s="170">
        <f t="shared" si="133"/>
        <v>0</v>
      </c>
      <c r="P627" s="113"/>
      <c r="Q627" s="113"/>
      <c r="R627" s="113"/>
      <c r="S627" s="388"/>
      <c r="T627" s="388"/>
      <c r="U627" s="388"/>
      <c r="W627" s="388"/>
      <c r="X627" s="388"/>
      <c r="Y627" s="388"/>
    </row>
    <row r="628" spans="1:25" x14ac:dyDescent="0.3">
      <c r="A628"/>
      <c r="B628" s="57" t="s">
        <v>1304</v>
      </c>
      <c r="C628"/>
      <c r="D628" s="38"/>
      <c r="E628" s="40"/>
      <c r="F628" s="40"/>
      <c r="G628" s="40"/>
      <c r="H628" s="40" t="s">
        <v>30</v>
      </c>
      <c r="I628" s="40"/>
      <c r="J628" s="40"/>
      <c r="K628" s="40"/>
      <c r="L628" s="171" t="str">
        <f t="shared" si="134"/>
        <v/>
      </c>
      <c r="M628" s="171" t="str">
        <f t="shared" si="135"/>
        <v/>
      </c>
      <c r="N628" s="171" t="str">
        <f t="shared" si="136"/>
        <v/>
      </c>
      <c r="O628" s="170">
        <f t="shared" si="133"/>
        <v>0</v>
      </c>
      <c r="P628" s="113"/>
      <c r="Q628" s="113"/>
      <c r="R628" s="113"/>
      <c r="S628" s="388"/>
      <c r="T628" s="388"/>
      <c r="U628" s="388"/>
      <c r="W628" s="388"/>
      <c r="X628" s="388"/>
      <c r="Y628" s="388"/>
    </row>
    <row r="629" spans="1:25" x14ac:dyDescent="0.3">
      <c r="A629"/>
      <c r="B629" s="57" t="s">
        <v>1309</v>
      </c>
      <c r="C629"/>
      <c r="D629" s="38"/>
      <c r="E629" s="40"/>
      <c r="F629" s="40"/>
      <c r="G629" s="40"/>
      <c r="H629" s="40" t="s">
        <v>70</v>
      </c>
      <c r="I629" s="40"/>
      <c r="J629" s="40"/>
      <c r="K629" s="40"/>
      <c r="L629" s="171" t="str">
        <f t="shared" si="134"/>
        <v/>
      </c>
      <c r="M629" s="171" t="str">
        <f t="shared" si="135"/>
        <v/>
      </c>
      <c r="N629" s="171" t="str">
        <f t="shared" si="136"/>
        <v/>
      </c>
      <c r="O629" s="170">
        <f t="shared" si="133"/>
        <v>0</v>
      </c>
      <c r="P629" s="113"/>
      <c r="Q629" s="113"/>
      <c r="R629" s="113"/>
      <c r="S629" s="388"/>
      <c r="T629" s="388"/>
      <c r="U629" s="388"/>
      <c r="W629" s="388"/>
      <c r="X629" s="388"/>
      <c r="Y629" s="388"/>
    </row>
    <row r="630" spans="1:25" x14ac:dyDescent="0.3">
      <c r="A630"/>
      <c r="B630" s="57" t="s">
        <v>1310</v>
      </c>
      <c r="C630"/>
      <c r="D630" s="38"/>
      <c r="E630" s="40"/>
      <c r="F630" s="40"/>
      <c r="G630" s="40"/>
      <c r="H630" s="40" t="s">
        <v>265</v>
      </c>
      <c r="I630" s="40"/>
      <c r="J630" s="40"/>
      <c r="K630" s="40"/>
      <c r="L630" s="171" t="str">
        <f t="shared" si="134"/>
        <v/>
      </c>
      <c r="M630" s="171" t="str">
        <f t="shared" si="135"/>
        <v/>
      </c>
      <c r="N630" s="171" t="str">
        <f t="shared" si="136"/>
        <v/>
      </c>
      <c r="O630" s="170">
        <f t="shared" si="133"/>
        <v>0</v>
      </c>
      <c r="P630" s="113"/>
      <c r="Q630" s="113"/>
      <c r="R630" s="113"/>
      <c r="S630" s="388"/>
      <c r="T630" s="388"/>
      <c r="U630" s="388"/>
      <c r="W630" s="388"/>
      <c r="X630" s="388"/>
      <c r="Y630" s="388"/>
    </row>
    <row r="631" spans="1:25" x14ac:dyDescent="0.3">
      <c r="A631"/>
      <c r="B631" s="57" t="s">
        <v>1303</v>
      </c>
      <c r="C631"/>
      <c r="D631" s="38"/>
      <c r="E631" s="40"/>
      <c r="F631" s="40"/>
      <c r="G631" s="40"/>
      <c r="H631" s="40" t="s">
        <v>25</v>
      </c>
      <c r="I631" s="40"/>
      <c r="J631" s="40"/>
      <c r="K631" s="40"/>
      <c r="L631" s="171" t="str">
        <f t="shared" si="134"/>
        <v/>
      </c>
      <c r="M631" s="171" t="str">
        <f t="shared" si="135"/>
        <v/>
      </c>
      <c r="N631" s="171" t="str">
        <f t="shared" si="136"/>
        <v/>
      </c>
      <c r="O631" s="170">
        <f t="shared" si="133"/>
        <v>0</v>
      </c>
      <c r="P631" s="113"/>
      <c r="Q631" s="113"/>
      <c r="R631" s="113"/>
      <c r="S631" s="388"/>
      <c r="T631" s="388"/>
      <c r="U631" s="388"/>
      <c r="W631" s="388"/>
      <c r="X631" s="388"/>
      <c r="Y631" s="388"/>
    </row>
    <row r="632" spans="1:25" x14ac:dyDescent="0.3">
      <c r="A632"/>
      <c r="B632" s="57"/>
      <c r="C632"/>
      <c r="D632" s="38"/>
      <c r="E632" s="40"/>
      <c r="F632" s="40"/>
      <c r="G632" s="40"/>
      <c r="H632" s="40"/>
      <c r="I632" s="40"/>
      <c r="J632" s="40"/>
      <c r="K632" s="50" t="s">
        <v>1152</v>
      </c>
      <c r="L632" s="171" t="str">
        <f t="shared" si="134"/>
        <v/>
      </c>
      <c r="M632" s="171" t="str">
        <f t="shared" si="135"/>
        <v/>
      </c>
      <c r="N632" s="171" t="str">
        <f t="shared" si="136"/>
        <v/>
      </c>
      <c r="O632" s="170">
        <f t="shared" si="133"/>
        <v>0</v>
      </c>
      <c r="P632" s="113"/>
      <c r="Q632" s="113"/>
      <c r="R632" s="113"/>
      <c r="S632" s="388"/>
      <c r="T632" s="388"/>
      <c r="U632" s="388"/>
      <c r="W632" s="388"/>
      <c r="X632" s="388"/>
      <c r="Y632" s="388"/>
    </row>
    <row r="633" spans="1:25" x14ac:dyDescent="0.3">
      <c r="A633"/>
      <c r="B633" s="57"/>
      <c r="C633"/>
      <c r="D633" s="45"/>
      <c r="E633" s="46"/>
      <c r="F633" s="46"/>
      <c r="G633" s="46"/>
      <c r="H633" s="46"/>
      <c r="I633" s="47" t="s">
        <v>970</v>
      </c>
      <c r="J633" s="46"/>
      <c r="K633" s="46"/>
      <c r="L633" s="169">
        <f>SUM(L634:L638)</f>
        <v>0</v>
      </c>
      <c r="M633" s="169">
        <f>SUM(M634:M638)</f>
        <v>0</v>
      </c>
      <c r="N633" s="169">
        <f>SUM(N634:N638)</f>
        <v>0</v>
      </c>
      <c r="O633" s="170">
        <f t="shared" si="133"/>
        <v>0</v>
      </c>
      <c r="P633" s="113"/>
      <c r="Q633" s="113"/>
      <c r="R633" s="113"/>
      <c r="S633" s="388"/>
      <c r="T633" s="388"/>
      <c r="U633" s="388"/>
      <c r="W633" s="388"/>
      <c r="X633" s="388"/>
      <c r="Y633" s="388"/>
    </row>
    <row r="634" spans="1:25" x14ac:dyDescent="0.3">
      <c r="A634"/>
      <c r="B634" s="57"/>
      <c r="C634" t="s">
        <v>846</v>
      </c>
      <c r="D634" s="45"/>
      <c r="E634" s="46"/>
      <c r="F634" s="46"/>
      <c r="G634" s="46"/>
      <c r="H634" s="46"/>
      <c r="I634" s="46"/>
      <c r="J634" s="46" t="s">
        <v>22</v>
      </c>
      <c r="K634" s="46"/>
      <c r="L634" s="171" t="str">
        <f>IFERROR(VLOOKUP(A634,IC_PR_BS,12,0),"")</f>
        <v/>
      </c>
      <c r="M634" s="171" t="str">
        <f>IFERROR(VLOOKUP(A634,IC_PR_BS,13,0),"")</f>
        <v/>
      </c>
      <c r="N634" s="171" t="str">
        <f>IFERROR(VLOOKUP(A634,IC_PR_BS,14,0),"")</f>
        <v/>
      </c>
      <c r="O634" s="170">
        <f t="shared" si="133"/>
        <v>0</v>
      </c>
      <c r="P634" s="113"/>
      <c r="Q634" s="113"/>
      <c r="R634" s="113"/>
      <c r="S634" s="388"/>
      <c r="T634" s="388"/>
      <c r="U634" s="388"/>
      <c r="W634" s="388"/>
      <c r="X634" s="388"/>
      <c r="Y634" s="388"/>
    </row>
    <row r="635" spans="1:25" x14ac:dyDescent="0.3">
      <c r="A635"/>
      <c r="B635" s="57"/>
      <c r="C635" t="s">
        <v>847</v>
      </c>
      <c r="D635" s="45"/>
      <c r="E635" s="46"/>
      <c r="F635" s="46"/>
      <c r="G635" s="46"/>
      <c r="H635" s="46"/>
      <c r="I635" s="46"/>
      <c r="J635" s="46" t="s">
        <v>30</v>
      </c>
      <c r="K635" s="46"/>
      <c r="L635" s="171" t="str">
        <f>IFERROR(VLOOKUP(A635,IC_PR_BS,12,0),"")</f>
        <v/>
      </c>
      <c r="M635" s="171" t="str">
        <f>IFERROR(VLOOKUP(A635,IC_PR_BS,13,0),"")</f>
        <v/>
      </c>
      <c r="N635" s="171" t="str">
        <f>IFERROR(VLOOKUP(A635,IC_PR_BS,14,0),"")</f>
        <v/>
      </c>
      <c r="O635" s="170">
        <f t="shared" si="133"/>
        <v>0</v>
      </c>
      <c r="P635" s="113"/>
      <c r="Q635" s="113"/>
      <c r="R635" s="113"/>
      <c r="S635" s="388"/>
      <c r="T635" s="388"/>
      <c r="U635" s="388"/>
      <c r="W635" s="388"/>
      <c r="X635" s="388"/>
      <c r="Y635" s="388"/>
    </row>
    <row r="636" spans="1:25" x14ac:dyDescent="0.3">
      <c r="A636"/>
      <c r="B636" s="57"/>
      <c r="C636" t="s">
        <v>848</v>
      </c>
      <c r="D636" s="45"/>
      <c r="E636" s="46"/>
      <c r="F636" s="46"/>
      <c r="G636" s="46"/>
      <c r="H636" s="46"/>
      <c r="I636" s="46"/>
      <c r="J636" s="46" t="s">
        <v>70</v>
      </c>
      <c r="K636" s="46"/>
      <c r="L636" s="171" t="str">
        <f>IFERROR(VLOOKUP(A636,IC_PR_BS,12,0),"")</f>
        <v/>
      </c>
      <c r="M636" s="171" t="str">
        <f>IFERROR(VLOOKUP(A636,IC_PR_BS,13,0),"")</f>
        <v/>
      </c>
      <c r="N636" s="171" t="str">
        <f>IFERROR(VLOOKUP(A636,IC_PR_BS,14,0),"")</f>
        <v/>
      </c>
      <c r="O636" s="170">
        <f t="shared" si="133"/>
        <v>0</v>
      </c>
      <c r="P636" s="113"/>
      <c r="Q636" s="113"/>
      <c r="R636" s="113"/>
      <c r="S636" s="388"/>
      <c r="T636" s="388"/>
      <c r="U636" s="388"/>
      <c r="W636" s="388"/>
      <c r="X636" s="388"/>
      <c r="Y636" s="388"/>
    </row>
    <row r="637" spans="1:25" x14ac:dyDescent="0.3">
      <c r="A637"/>
      <c r="B637" s="57"/>
      <c r="C637" t="s">
        <v>849</v>
      </c>
      <c r="D637" s="45"/>
      <c r="E637" s="46"/>
      <c r="F637" s="46"/>
      <c r="G637" s="46"/>
      <c r="H637" s="46"/>
      <c r="I637" s="46"/>
      <c r="J637" s="46" t="s">
        <v>265</v>
      </c>
      <c r="K637" s="46"/>
      <c r="L637" s="171" t="str">
        <f>IFERROR(VLOOKUP(A637,IC_PR_BS,12,0),"")</f>
        <v/>
      </c>
      <c r="M637" s="171" t="str">
        <f>IFERROR(VLOOKUP(A637,IC_PR_BS,13,0),"")</f>
        <v/>
      </c>
      <c r="N637" s="171" t="str">
        <f>IFERROR(VLOOKUP(A637,IC_PR_BS,14,0),"")</f>
        <v/>
      </c>
      <c r="O637" s="170">
        <f t="shared" si="133"/>
        <v>0</v>
      </c>
      <c r="P637" s="113"/>
      <c r="Q637" s="113"/>
      <c r="R637" s="113"/>
      <c r="S637" s="388"/>
      <c r="T637" s="388"/>
      <c r="U637" s="388"/>
      <c r="W637" s="388"/>
      <c r="X637" s="388"/>
      <c r="Y637" s="388"/>
    </row>
    <row r="638" spans="1:25" x14ac:dyDescent="0.3">
      <c r="A638"/>
      <c r="B638" s="57"/>
      <c r="C638" t="s">
        <v>850</v>
      </c>
      <c r="D638" s="45"/>
      <c r="E638" s="46"/>
      <c r="F638" s="46"/>
      <c r="G638" s="46"/>
      <c r="H638" s="46"/>
      <c r="I638" s="46"/>
      <c r="J638" s="46" t="s">
        <v>25</v>
      </c>
      <c r="K638" s="46"/>
      <c r="L638" s="171" t="str">
        <f>IFERROR(VLOOKUP(A638,IC_PR_BS,12,0),"")</f>
        <v/>
      </c>
      <c r="M638" s="171" t="str">
        <f>IFERROR(VLOOKUP(A638,IC_PR_BS,13,0),"")</f>
        <v/>
      </c>
      <c r="N638" s="171" t="str">
        <f>IFERROR(VLOOKUP(A638,IC_PR_BS,14,0),"")</f>
        <v/>
      </c>
      <c r="O638" s="170">
        <f t="shared" si="133"/>
        <v>0</v>
      </c>
      <c r="P638" s="113"/>
      <c r="Q638" s="113"/>
      <c r="R638" s="113"/>
      <c r="S638" s="388"/>
      <c r="T638" s="388"/>
      <c r="U638" s="388"/>
      <c r="W638" s="388"/>
      <c r="X638" s="388"/>
      <c r="Y638" s="388"/>
    </row>
    <row r="639" spans="1:25" x14ac:dyDescent="0.3">
      <c r="A639" s="5"/>
      <c r="B639" s="57"/>
      <c r="C639"/>
      <c r="D639" s="71"/>
      <c r="E639" s="39" t="s">
        <v>1181</v>
      </c>
      <c r="F639" s="50"/>
      <c r="G639" s="40"/>
      <c r="H639" s="40"/>
      <c r="I639" s="50"/>
      <c r="J639" s="40"/>
      <c r="K639" s="40"/>
      <c r="L639" s="169">
        <f>SUM(L640,L653)</f>
        <v>0</v>
      </c>
      <c r="M639" s="169">
        <f>SUM(M640,M653)</f>
        <v>0</v>
      </c>
      <c r="N639" s="169">
        <f>SUM(N640,N653)</f>
        <v>0</v>
      </c>
      <c r="O639" s="170">
        <f t="shared" si="133"/>
        <v>0</v>
      </c>
      <c r="P639" s="113"/>
      <c r="Q639" s="113"/>
      <c r="R639" s="113"/>
      <c r="S639" s="388"/>
      <c r="T639" s="388"/>
      <c r="U639" s="388"/>
      <c r="W639" s="388"/>
      <c r="X639" s="388"/>
      <c r="Y639" s="388"/>
    </row>
    <row r="640" spans="1:25" x14ac:dyDescent="0.3">
      <c r="A640"/>
      <c r="B640"/>
      <c r="C640"/>
      <c r="D640" s="71"/>
      <c r="E640" s="40"/>
      <c r="F640" s="39">
        <v>1</v>
      </c>
      <c r="G640" s="39" t="s">
        <v>1027</v>
      </c>
      <c r="H640" s="40"/>
      <c r="I640" s="40"/>
      <c r="J640" s="40"/>
      <c r="K640" s="40"/>
      <c r="L640" s="169">
        <f>SUM(L641:L651)</f>
        <v>0</v>
      </c>
      <c r="M640" s="169">
        <f>SUM(M641:M651)</f>
        <v>0</v>
      </c>
      <c r="N640" s="169">
        <f>SUM(N641:N651)</f>
        <v>0</v>
      </c>
      <c r="O640" s="170">
        <f t="shared" si="133"/>
        <v>0</v>
      </c>
      <c r="P640" s="113"/>
      <c r="Q640" s="113"/>
      <c r="R640" s="113"/>
      <c r="S640" s="388"/>
      <c r="T640" s="388"/>
      <c r="U640" s="388"/>
      <c r="W640" s="388"/>
      <c r="X640" s="388"/>
      <c r="Y640" s="388"/>
    </row>
    <row r="641" spans="1:25" x14ac:dyDescent="0.3">
      <c r="A641"/>
      <c r="B641" s="57"/>
      <c r="C641"/>
      <c r="D641" s="71"/>
      <c r="E641" s="40"/>
      <c r="F641" s="50"/>
      <c r="G641" s="40"/>
      <c r="H641" s="40" t="s">
        <v>19</v>
      </c>
      <c r="I641" s="40"/>
      <c r="J641" s="40"/>
      <c r="K641" s="40"/>
      <c r="L641" s="171" t="str">
        <f t="shared" ref="L641:L652" si="137">IFERROR(VLOOKUP(A641,IC_PR_BS,7,0),"")</f>
        <v/>
      </c>
      <c r="M641" s="171" t="str">
        <f t="shared" ref="M641:M652" si="138">IFERROR(VLOOKUP(A641,IC_PR_BS,8,0),"")</f>
        <v/>
      </c>
      <c r="N641" s="171" t="str">
        <f t="shared" ref="N641:N652" si="139">IFERROR(VLOOKUP(A641,IC_PR_BS,9,0),"")</f>
        <v/>
      </c>
      <c r="O641" s="170">
        <f t="shared" si="133"/>
        <v>0</v>
      </c>
      <c r="P641" s="113"/>
      <c r="Q641" s="113"/>
      <c r="R641" s="113"/>
      <c r="S641" s="388"/>
      <c r="T641" s="388"/>
      <c r="U641" s="388"/>
      <c r="W641" s="388"/>
      <c r="X641" s="388"/>
      <c r="Y641" s="388"/>
    </row>
    <row r="642" spans="1:25" x14ac:dyDescent="0.3">
      <c r="A642" s="26" t="s">
        <v>686</v>
      </c>
      <c r="B642" s="76"/>
      <c r="C642" s="74" t="s">
        <v>973</v>
      </c>
      <c r="D642" s="71"/>
      <c r="E642" s="40"/>
      <c r="F642" s="50"/>
      <c r="G642" s="40"/>
      <c r="H642" s="40" t="s">
        <v>22</v>
      </c>
      <c r="I642" s="40"/>
      <c r="J642" s="40"/>
      <c r="K642" s="40"/>
      <c r="L642" s="171">
        <f t="shared" si="137"/>
        <v>0</v>
      </c>
      <c r="M642" s="171">
        <f t="shared" si="138"/>
        <v>0</v>
      </c>
      <c r="N642" s="171">
        <f t="shared" si="139"/>
        <v>0</v>
      </c>
      <c r="O642" s="170">
        <f t="shared" si="133"/>
        <v>0</v>
      </c>
      <c r="P642" s="113"/>
      <c r="Q642" s="113"/>
      <c r="R642" s="113"/>
      <c r="S642" s="388"/>
      <c r="T642" s="388"/>
      <c r="U642" s="388"/>
      <c r="W642" s="388"/>
      <c r="X642" s="388"/>
      <c r="Y642" s="388"/>
    </row>
    <row r="643" spans="1:25" x14ac:dyDescent="0.3">
      <c r="A643" s="3"/>
      <c r="B643" s="57"/>
      <c r="C643"/>
      <c r="D643" s="71"/>
      <c r="E643" s="40"/>
      <c r="F643" s="50"/>
      <c r="G643" s="40"/>
      <c r="H643" s="40" t="s">
        <v>30</v>
      </c>
      <c r="I643" s="40"/>
      <c r="J643" s="40"/>
      <c r="K643" s="40"/>
      <c r="L643" s="171" t="str">
        <f t="shared" si="137"/>
        <v/>
      </c>
      <c r="M643" s="171" t="str">
        <f t="shared" si="138"/>
        <v/>
      </c>
      <c r="N643" s="171" t="str">
        <f t="shared" si="139"/>
        <v/>
      </c>
      <c r="O643" s="170">
        <f t="shared" si="133"/>
        <v>0</v>
      </c>
      <c r="P643" s="113"/>
      <c r="Q643" s="113"/>
      <c r="R643" s="113"/>
      <c r="S643" s="388"/>
      <c r="T643" s="388"/>
      <c r="U643" s="388"/>
      <c r="W643" s="388"/>
      <c r="X643" s="388"/>
      <c r="Y643" s="388"/>
    </row>
    <row r="644" spans="1:25" x14ac:dyDescent="0.3">
      <c r="A644" s="3"/>
      <c r="B644" s="57"/>
      <c r="C644"/>
      <c r="D644" s="71"/>
      <c r="E644" s="40"/>
      <c r="F644" s="50"/>
      <c r="G644" s="40"/>
      <c r="H644" s="40" t="s">
        <v>66</v>
      </c>
      <c r="I644" s="40"/>
      <c r="J644" s="40"/>
      <c r="K644" s="40"/>
      <c r="L644" s="171" t="str">
        <f t="shared" si="137"/>
        <v/>
      </c>
      <c r="M644" s="171" t="str">
        <f t="shared" si="138"/>
        <v/>
      </c>
      <c r="N644" s="171" t="str">
        <f t="shared" si="139"/>
        <v/>
      </c>
      <c r="O644" s="170">
        <f t="shared" si="133"/>
        <v>0</v>
      </c>
      <c r="P644" s="113"/>
      <c r="Q644" s="113"/>
      <c r="R644" s="113"/>
      <c r="S644" s="388"/>
      <c r="T644" s="388"/>
      <c r="U644" s="388"/>
      <c r="W644" s="388"/>
      <c r="X644" s="388"/>
      <c r="Y644" s="388"/>
    </row>
    <row r="645" spans="1:25" x14ac:dyDescent="0.3">
      <c r="A645" s="3"/>
      <c r="B645" s="57"/>
      <c r="C645"/>
      <c r="D645" s="71"/>
      <c r="E645" s="40"/>
      <c r="F645" s="50"/>
      <c r="G645" s="40"/>
      <c r="H645" s="40" t="s">
        <v>67</v>
      </c>
      <c r="I645" s="40"/>
      <c r="J645" s="40"/>
      <c r="K645" s="40"/>
      <c r="L645" s="171" t="str">
        <f t="shared" si="137"/>
        <v/>
      </c>
      <c r="M645" s="171" t="str">
        <f t="shared" si="138"/>
        <v/>
      </c>
      <c r="N645" s="171" t="str">
        <f t="shared" si="139"/>
        <v/>
      </c>
      <c r="O645" s="170">
        <f t="shared" si="133"/>
        <v>0</v>
      </c>
      <c r="P645" s="113"/>
      <c r="Q645" s="113"/>
      <c r="R645" s="113"/>
      <c r="S645" s="388"/>
      <c r="T645" s="388"/>
      <c r="U645" s="388"/>
      <c r="W645" s="388"/>
      <c r="X645" s="388"/>
      <c r="Y645" s="388"/>
    </row>
    <row r="646" spans="1:25" x14ac:dyDescent="0.3">
      <c r="A646" s="3"/>
      <c r="B646" s="57"/>
      <c r="C646"/>
      <c r="D646" s="71"/>
      <c r="E646" s="40"/>
      <c r="F646" s="50"/>
      <c r="G646" s="40"/>
      <c r="H646" s="40" t="s">
        <v>68</v>
      </c>
      <c r="I646" s="40"/>
      <c r="J646" s="40"/>
      <c r="K646" s="40"/>
      <c r="L646" s="171" t="str">
        <f t="shared" si="137"/>
        <v/>
      </c>
      <c r="M646" s="171" t="str">
        <f t="shared" si="138"/>
        <v/>
      </c>
      <c r="N646" s="171" t="str">
        <f t="shared" si="139"/>
        <v/>
      </c>
      <c r="O646" s="170">
        <f t="shared" si="133"/>
        <v>0</v>
      </c>
      <c r="P646" s="113"/>
      <c r="Q646" s="113"/>
      <c r="R646" s="113"/>
      <c r="S646" s="388"/>
      <c r="T646" s="388"/>
      <c r="U646" s="388"/>
      <c r="W646" s="388"/>
      <c r="X646" s="388"/>
      <c r="Y646" s="388"/>
    </row>
    <row r="647" spans="1:25" x14ac:dyDescent="0.3">
      <c r="A647" s="3"/>
      <c r="B647" s="57"/>
      <c r="C647"/>
      <c r="D647" s="71"/>
      <c r="E647" s="40"/>
      <c r="F647" s="50"/>
      <c r="G647" s="40"/>
      <c r="H647" s="40" t="s">
        <v>69</v>
      </c>
      <c r="I647" s="40"/>
      <c r="J647" s="40"/>
      <c r="K647" s="40"/>
      <c r="L647" s="171" t="str">
        <f t="shared" si="137"/>
        <v/>
      </c>
      <c r="M647" s="171" t="str">
        <f t="shared" si="138"/>
        <v/>
      </c>
      <c r="N647" s="171" t="str">
        <f t="shared" si="139"/>
        <v/>
      </c>
      <c r="O647" s="170">
        <f t="shared" si="133"/>
        <v>0</v>
      </c>
      <c r="P647" s="113"/>
      <c r="Q647" s="113"/>
      <c r="R647" s="113"/>
      <c r="S647" s="388"/>
      <c r="T647" s="388"/>
      <c r="U647" s="388"/>
      <c r="W647" s="388"/>
      <c r="X647" s="388"/>
      <c r="Y647" s="388"/>
    </row>
    <row r="648" spans="1:25" x14ac:dyDescent="0.3">
      <c r="A648" s="3"/>
      <c r="B648" s="57"/>
      <c r="C648"/>
      <c r="D648" s="71"/>
      <c r="E648" s="40"/>
      <c r="F648" s="50"/>
      <c r="G648" s="40"/>
      <c r="H648" s="40" t="s">
        <v>70</v>
      </c>
      <c r="I648" s="40"/>
      <c r="J648" s="40"/>
      <c r="K648" s="40"/>
      <c r="L648" s="171" t="str">
        <f t="shared" si="137"/>
        <v/>
      </c>
      <c r="M648" s="171" t="str">
        <f t="shared" si="138"/>
        <v/>
      </c>
      <c r="N648" s="171" t="str">
        <f t="shared" si="139"/>
        <v/>
      </c>
      <c r="O648" s="170">
        <f t="shared" si="133"/>
        <v>0</v>
      </c>
      <c r="P648" s="113"/>
      <c r="Q648" s="113"/>
      <c r="R648" s="113"/>
      <c r="S648" s="388"/>
      <c r="T648" s="388"/>
      <c r="U648" s="388"/>
      <c r="W648" s="388"/>
      <c r="X648" s="388"/>
      <c r="Y648" s="388"/>
    </row>
    <row r="649" spans="1:25" x14ac:dyDescent="0.3">
      <c r="A649" s="3"/>
      <c r="B649"/>
      <c r="C649"/>
      <c r="D649" s="71"/>
      <c r="E649" s="40"/>
      <c r="F649" s="50"/>
      <c r="G649" s="40"/>
      <c r="H649" s="40" t="s">
        <v>193</v>
      </c>
      <c r="I649" s="40"/>
      <c r="J649" s="40"/>
      <c r="K649" s="40"/>
      <c r="L649" s="171" t="str">
        <f t="shared" si="137"/>
        <v/>
      </c>
      <c r="M649" s="171" t="str">
        <f t="shared" si="138"/>
        <v/>
      </c>
      <c r="N649" s="171" t="str">
        <f t="shared" si="139"/>
        <v/>
      </c>
      <c r="O649" s="170">
        <f t="shared" si="133"/>
        <v>0</v>
      </c>
      <c r="P649" s="113"/>
      <c r="Q649" s="113"/>
      <c r="R649" s="113"/>
      <c r="S649" s="388"/>
      <c r="T649" s="388"/>
      <c r="U649" s="388"/>
      <c r="W649" s="388"/>
      <c r="X649" s="388"/>
      <c r="Y649" s="388"/>
    </row>
    <row r="650" spans="1:25" x14ac:dyDescent="0.3">
      <c r="A650" s="3"/>
      <c r="B650" s="57"/>
      <c r="C650"/>
      <c r="D650" s="71"/>
      <c r="E650" s="40"/>
      <c r="F650" s="50"/>
      <c r="G650" s="40"/>
      <c r="H650" s="40" t="s">
        <v>194</v>
      </c>
      <c r="I650" s="40"/>
      <c r="J650" s="40"/>
      <c r="K650" s="40"/>
      <c r="L650" s="171" t="str">
        <f t="shared" si="137"/>
        <v/>
      </c>
      <c r="M650" s="171" t="str">
        <f t="shared" si="138"/>
        <v/>
      </c>
      <c r="N650" s="171" t="str">
        <f t="shared" si="139"/>
        <v/>
      </c>
      <c r="O650" s="170">
        <f t="shared" si="133"/>
        <v>0</v>
      </c>
      <c r="P650" s="113"/>
      <c r="Q650" s="113"/>
      <c r="R650" s="113"/>
      <c r="S650" s="388"/>
      <c r="T650" s="388"/>
      <c r="U650" s="388"/>
      <c r="W650" s="388"/>
      <c r="X650" s="388"/>
      <c r="Y650" s="388"/>
    </row>
    <row r="651" spans="1:25" x14ac:dyDescent="0.3">
      <c r="A651" s="3"/>
      <c r="B651" s="57"/>
      <c r="C651"/>
      <c r="D651" s="71"/>
      <c r="E651" s="40"/>
      <c r="F651" s="50"/>
      <c r="G651" s="40"/>
      <c r="H651" s="40" t="s">
        <v>25</v>
      </c>
      <c r="I651" s="40"/>
      <c r="J651" s="40"/>
      <c r="K651" s="40"/>
      <c r="L651" s="171" t="str">
        <f t="shared" si="137"/>
        <v/>
      </c>
      <c r="M651" s="171" t="str">
        <f t="shared" si="138"/>
        <v/>
      </c>
      <c r="N651" s="171" t="str">
        <f t="shared" si="139"/>
        <v/>
      </c>
      <c r="O651" s="170">
        <f t="shared" si="133"/>
        <v>0</v>
      </c>
      <c r="P651" s="113"/>
      <c r="Q651" s="113"/>
      <c r="R651" s="113"/>
      <c r="S651" s="388"/>
      <c r="T651" s="388"/>
      <c r="U651" s="388"/>
      <c r="W651" s="388"/>
      <c r="X651" s="388"/>
      <c r="Y651" s="388"/>
    </row>
    <row r="652" spans="1:25" x14ac:dyDescent="0.3">
      <c r="A652" s="5"/>
      <c r="B652" s="7"/>
      <c r="C652"/>
      <c r="D652" s="71"/>
      <c r="E652" s="40"/>
      <c r="F652" s="50"/>
      <c r="G652" s="40"/>
      <c r="H652" s="40"/>
      <c r="I652" s="40"/>
      <c r="J652" s="40"/>
      <c r="K652" s="50" t="s">
        <v>1152</v>
      </c>
      <c r="L652" s="171" t="str">
        <f t="shared" si="137"/>
        <v/>
      </c>
      <c r="M652" s="171" t="str">
        <f t="shared" si="138"/>
        <v/>
      </c>
      <c r="N652" s="171" t="str">
        <f t="shared" si="139"/>
        <v/>
      </c>
      <c r="O652" s="170">
        <f t="shared" si="133"/>
        <v>0</v>
      </c>
      <c r="P652" s="113"/>
      <c r="Q652" s="113"/>
      <c r="R652" s="113"/>
      <c r="S652" s="388"/>
      <c r="T652" s="388"/>
      <c r="U652" s="388"/>
      <c r="W652" s="388"/>
      <c r="X652" s="388"/>
      <c r="Y652" s="388"/>
    </row>
    <row r="653" spans="1:25" x14ac:dyDescent="0.3">
      <c r="A653"/>
      <c r="B653"/>
      <c r="C653"/>
      <c r="D653" s="72"/>
      <c r="E653" s="46"/>
      <c r="F653" s="46"/>
      <c r="G653" s="46"/>
      <c r="H653" s="46"/>
      <c r="I653" s="47" t="s">
        <v>970</v>
      </c>
      <c r="J653" s="46"/>
      <c r="K653" s="46"/>
      <c r="L653" s="169">
        <f>SUM(L654:L664)</f>
        <v>0</v>
      </c>
      <c r="M653" s="169">
        <f>SUM(M654:M664)</f>
        <v>0</v>
      </c>
      <c r="N653" s="169">
        <f>SUM(N654:N664)</f>
        <v>0</v>
      </c>
      <c r="O653" s="170">
        <f t="shared" si="133"/>
        <v>0</v>
      </c>
      <c r="P653" s="113"/>
      <c r="Q653" s="113"/>
      <c r="R653" s="113"/>
      <c r="S653" s="388"/>
      <c r="T653" s="388"/>
      <c r="U653" s="388"/>
      <c r="W653" s="388"/>
      <c r="X653" s="388"/>
      <c r="Y653" s="388"/>
    </row>
    <row r="654" spans="1:25" x14ac:dyDescent="0.3">
      <c r="A654"/>
      <c r="B654" s="57"/>
      <c r="C654"/>
      <c r="D654" s="72"/>
      <c r="E654" s="46"/>
      <c r="F654" s="75"/>
      <c r="G654" s="46"/>
      <c r="H654" s="46"/>
      <c r="I654" s="75"/>
      <c r="J654" s="46" t="s">
        <v>19</v>
      </c>
      <c r="K654" s="46"/>
      <c r="L654" s="171" t="str">
        <f t="shared" ref="L654:L664" si="140">IFERROR(VLOOKUP(A654,IC_PR_BS,12,0),"")</f>
        <v/>
      </c>
      <c r="M654" s="171" t="str">
        <f t="shared" ref="M654:M664" si="141">IFERROR(VLOOKUP(A654,IC_PR_BS,13,0),"")</f>
        <v/>
      </c>
      <c r="N654" s="171" t="str">
        <f t="shared" ref="N654:N664" si="142">IFERROR(VLOOKUP(A654,IC_PR_BS,14,0),"")</f>
        <v/>
      </c>
      <c r="O654" s="170">
        <f t="shared" si="133"/>
        <v>0</v>
      </c>
      <c r="P654" s="113"/>
      <c r="Q654" s="113"/>
      <c r="R654" s="113"/>
      <c r="S654" s="388"/>
      <c r="T654" s="388"/>
      <c r="U654" s="388"/>
      <c r="W654" s="388"/>
      <c r="X654" s="388"/>
      <c r="Y654" s="388"/>
    </row>
    <row r="655" spans="1:25" x14ac:dyDescent="0.3">
      <c r="A655" s="26" t="s">
        <v>686</v>
      </c>
      <c r="B655" s="76"/>
      <c r="C655" s="74" t="s">
        <v>973</v>
      </c>
      <c r="D655" s="72"/>
      <c r="E655" s="46"/>
      <c r="F655" s="75"/>
      <c r="G655" s="46"/>
      <c r="H655" s="46"/>
      <c r="I655" s="75"/>
      <c r="J655" s="46" t="s">
        <v>22</v>
      </c>
      <c r="K655" s="46"/>
      <c r="L655" s="171">
        <f t="shared" si="140"/>
        <v>0</v>
      </c>
      <c r="M655" s="171">
        <f t="shared" si="141"/>
        <v>0</v>
      </c>
      <c r="N655" s="171">
        <f t="shared" si="142"/>
        <v>0</v>
      </c>
      <c r="O655" s="170">
        <f t="shared" si="133"/>
        <v>0</v>
      </c>
      <c r="P655" s="113"/>
      <c r="Q655" s="113"/>
      <c r="R655" s="113"/>
      <c r="S655" s="388"/>
      <c r="T655" s="388"/>
      <c r="U655" s="388"/>
      <c r="W655" s="388"/>
      <c r="X655" s="388"/>
      <c r="Y655" s="388"/>
    </row>
    <row r="656" spans="1:25" x14ac:dyDescent="0.3">
      <c r="A656" s="3"/>
      <c r="B656" s="57"/>
      <c r="C656"/>
      <c r="D656" s="72"/>
      <c r="E656" s="46"/>
      <c r="F656" s="75"/>
      <c r="G656" s="46"/>
      <c r="H656" s="46"/>
      <c r="I656" s="75"/>
      <c r="J656" s="46" t="s">
        <v>30</v>
      </c>
      <c r="K656" s="46"/>
      <c r="L656" s="171" t="str">
        <f t="shared" si="140"/>
        <v/>
      </c>
      <c r="M656" s="171" t="str">
        <f t="shared" si="141"/>
        <v/>
      </c>
      <c r="N656" s="171" t="str">
        <f t="shared" si="142"/>
        <v/>
      </c>
      <c r="O656" s="170">
        <f t="shared" si="133"/>
        <v>0</v>
      </c>
      <c r="P656" s="113"/>
      <c r="Q656" s="113"/>
      <c r="R656" s="113"/>
      <c r="S656" s="388"/>
      <c r="T656" s="388"/>
      <c r="U656" s="388"/>
      <c r="W656" s="388"/>
      <c r="X656" s="388"/>
      <c r="Y656" s="388"/>
    </row>
    <row r="657" spans="1:25" x14ac:dyDescent="0.3">
      <c r="A657" s="3"/>
      <c r="B657" s="57"/>
      <c r="C657"/>
      <c r="D657" s="72"/>
      <c r="E657" s="46"/>
      <c r="F657" s="75"/>
      <c r="G657" s="46"/>
      <c r="H657" s="46"/>
      <c r="I657" s="75"/>
      <c r="J657" s="46" t="s">
        <v>66</v>
      </c>
      <c r="K657" s="46"/>
      <c r="L657" s="171" t="str">
        <f t="shared" si="140"/>
        <v/>
      </c>
      <c r="M657" s="171" t="str">
        <f t="shared" si="141"/>
        <v/>
      </c>
      <c r="N657" s="171" t="str">
        <f t="shared" si="142"/>
        <v/>
      </c>
      <c r="O657" s="170">
        <f t="shared" si="133"/>
        <v>0</v>
      </c>
      <c r="P657" s="113"/>
      <c r="Q657" s="113"/>
      <c r="R657" s="113"/>
      <c r="S657" s="388"/>
      <c r="T657" s="388"/>
      <c r="U657" s="388"/>
      <c r="W657" s="388"/>
      <c r="X657" s="388"/>
      <c r="Y657" s="388"/>
    </row>
    <row r="658" spans="1:25" x14ac:dyDescent="0.3">
      <c r="A658" s="3"/>
      <c r="B658" s="57"/>
      <c r="C658"/>
      <c r="D658" s="72"/>
      <c r="E658" s="46"/>
      <c r="F658" s="75"/>
      <c r="G658" s="46"/>
      <c r="H658" s="46"/>
      <c r="I658" s="75"/>
      <c r="J658" s="46" t="s">
        <v>67</v>
      </c>
      <c r="K658" s="46"/>
      <c r="L658" s="171" t="str">
        <f t="shared" si="140"/>
        <v/>
      </c>
      <c r="M658" s="171" t="str">
        <f t="shared" si="141"/>
        <v/>
      </c>
      <c r="N658" s="171" t="str">
        <f t="shared" si="142"/>
        <v/>
      </c>
      <c r="O658" s="170">
        <f t="shared" si="133"/>
        <v>0</v>
      </c>
      <c r="P658" s="113"/>
      <c r="Q658" s="113"/>
      <c r="R658" s="113"/>
      <c r="S658" s="388"/>
      <c r="T658" s="388"/>
      <c r="U658" s="388"/>
      <c r="W658" s="388"/>
      <c r="X658" s="388"/>
      <c r="Y658" s="388"/>
    </row>
    <row r="659" spans="1:25" x14ac:dyDescent="0.3">
      <c r="A659" s="3"/>
      <c r="B659" s="57"/>
      <c r="C659"/>
      <c r="D659" s="72"/>
      <c r="E659" s="46"/>
      <c r="F659" s="75"/>
      <c r="G659" s="46"/>
      <c r="H659" s="46"/>
      <c r="I659" s="75"/>
      <c r="J659" s="46" t="s">
        <v>68</v>
      </c>
      <c r="K659" s="46"/>
      <c r="L659" s="171" t="str">
        <f t="shared" si="140"/>
        <v/>
      </c>
      <c r="M659" s="171" t="str">
        <f t="shared" si="141"/>
        <v/>
      </c>
      <c r="N659" s="171" t="str">
        <f t="shared" si="142"/>
        <v/>
      </c>
      <c r="O659" s="170">
        <f t="shared" si="133"/>
        <v>0</v>
      </c>
      <c r="P659" s="113"/>
      <c r="Q659" s="113"/>
      <c r="R659" s="113"/>
      <c r="S659" s="388"/>
      <c r="T659" s="388"/>
      <c r="U659" s="388"/>
      <c r="W659" s="388"/>
      <c r="X659" s="388"/>
      <c r="Y659" s="388"/>
    </row>
    <row r="660" spans="1:25" x14ac:dyDescent="0.3">
      <c r="A660" s="3"/>
      <c r="B660" s="57"/>
      <c r="C660"/>
      <c r="D660" s="72"/>
      <c r="E660" s="46"/>
      <c r="F660" s="75"/>
      <c r="G660" s="46"/>
      <c r="H660" s="46"/>
      <c r="I660" s="75"/>
      <c r="J660" s="46" t="s">
        <v>69</v>
      </c>
      <c r="K660" s="46"/>
      <c r="L660" s="171" t="str">
        <f t="shared" si="140"/>
        <v/>
      </c>
      <c r="M660" s="171" t="str">
        <f t="shared" si="141"/>
        <v/>
      </c>
      <c r="N660" s="171" t="str">
        <f t="shared" si="142"/>
        <v/>
      </c>
      <c r="O660" s="170">
        <f t="shared" si="133"/>
        <v>0</v>
      </c>
      <c r="P660" s="113"/>
      <c r="Q660" s="113"/>
      <c r="R660" s="113"/>
      <c r="S660" s="388"/>
      <c r="T660" s="388"/>
      <c r="U660" s="388"/>
      <c r="W660" s="388"/>
      <c r="X660" s="388"/>
      <c r="Y660" s="388"/>
    </row>
    <row r="661" spans="1:25" x14ac:dyDescent="0.3">
      <c r="A661" s="3"/>
      <c r="B661" s="57"/>
      <c r="C661"/>
      <c r="D661" s="72"/>
      <c r="E661" s="46"/>
      <c r="F661" s="75"/>
      <c r="G661" s="46"/>
      <c r="H661" s="46"/>
      <c r="I661" s="75"/>
      <c r="J661" s="46" t="s">
        <v>70</v>
      </c>
      <c r="K661" s="46"/>
      <c r="L661" s="171" t="str">
        <f t="shared" si="140"/>
        <v/>
      </c>
      <c r="M661" s="171" t="str">
        <f t="shared" si="141"/>
        <v/>
      </c>
      <c r="N661" s="171" t="str">
        <f t="shared" si="142"/>
        <v/>
      </c>
      <c r="O661" s="170">
        <f t="shared" si="133"/>
        <v>0</v>
      </c>
      <c r="P661" s="113"/>
      <c r="Q661" s="113"/>
      <c r="R661" s="113"/>
      <c r="S661" s="388"/>
      <c r="T661" s="388"/>
      <c r="U661" s="388"/>
      <c r="W661" s="388"/>
      <c r="X661" s="388"/>
      <c r="Y661" s="388"/>
    </row>
    <row r="662" spans="1:25" x14ac:dyDescent="0.3">
      <c r="A662" s="3"/>
      <c r="B662"/>
      <c r="C662"/>
      <c r="D662" s="72"/>
      <c r="E662" s="46"/>
      <c r="F662" s="75"/>
      <c r="G662" s="46"/>
      <c r="H662" s="46"/>
      <c r="I662" s="75"/>
      <c r="J662" s="46" t="s">
        <v>193</v>
      </c>
      <c r="K662" s="46"/>
      <c r="L662" s="171" t="str">
        <f t="shared" si="140"/>
        <v/>
      </c>
      <c r="M662" s="171" t="str">
        <f t="shared" si="141"/>
        <v/>
      </c>
      <c r="N662" s="171" t="str">
        <f t="shared" si="142"/>
        <v/>
      </c>
      <c r="O662" s="170">
        <f t="shared" si="133"/>
        <v>0</v>
      </c>
      <c r="P662" s="113"/>
      <c r="Q662" s="113"/>
      <c r="R662" s="113"/>
      <c r="S662" s="388"/>
      <c r="T662" s="388"/>
      <c r="U662" s="388"/>
      <c r="W662" s="388"/>
      <c r="X662" s="388"/>
      <c r="Y662" s="388"/>
    </row>
    <row r="663" spans="1:25" x14ac:dyDescent="0.3">
      <c r="A663" s="3"/>
      <c r="B663" s="57"/>
      <c r="C663"/>
      <c r="D663" s="72"/>
      <c r="E663" s="46"/>
      <c r="F663" s="75"/>
      <c r="G663" s="46"/>
      <c r="H663" s="46"/>
      <c r="I663" s="75"/>
      <c r="J663" s="46" t="s">
        <v>194</v>
      </c>
      <c r="K663" s="46"/>
      <c r="L663" s="171" t="str">
        <f t="shared" si="140"/>
        <v/>
      </c>
      <c r="M663" s="171" t="str">
        <f t="shared" si="141"/>
        <v/>
      </c>
      <c r="N663" s="171" t="str">
        <f t="shared" si="142"/>
        <v/>
      </c>
      <c r="O663" s="170">
        <f t="shared" si="133"/>
        <v>0</v>
      </c>
      <c r="P663" s="113"/>
      <c r="Q663" s="113"/>
      <c r="R663" s="113"/>
      <c r="S663" s="388"/>
      <c r="T663" s="388"/>
      <c r="U663" s="388"/>
      <c r="W663" s="388"/>
      <c r="X663" s="388"/>
      <c r="Y663" s="388"/>
    </row>
    <row r="664" spans="1:25" ht="15" thickBot="1" x14ac:dyDescent="0.35">
      <c r="A664" s="3"/>
      <c r="B664" s="57"/>
      <c r="C664"/>
      <c r="D664" s="206"/>
      <c r="E664" s="207"/>
      <c r="F664" s="208"/>
      <c r="G664" s="207"/>
      <c r="H664" s="207"/>
      <c r="I664" s="208"/>
      <c r="J664" s="207" t="s">
        <v>25</v>
      </c>
      <c r="K664" s="207"/>
      <c r="L664" s="179" t="str">
        <f t="shared" si="140"/>
        <v/>
      </c>
      <c r="M664" s="179" t="str">
        <f t="shared" si="141"/>
        <v/>
      </c>
      <c r="N664" s="179" t="str">
        <f t="shared" si="142"/>
        <v/>
      </c>
      <c r="O664" s="180">
        <f t="shared" si="133"/>
        <v>0</v>
      </c>
      <c r="P664" s="113"/>
      <c r="Q664" s="113"/>
      <c r="R664" s="113"/>
      <c r="S664" s="388"/>
      <c r="T664" s="388"/>
      <c r="U664" s="388"/>
      <c r="W664" s="388"/>
      <c r="X664" s="388"/>
      <c r="Y664" s="388"/>
    </row>
    <row r="665" spans="1:25" ht="15" thickBot="1" x14ac:dyDescent="0.35">
      <c r="A665"/>
      <c r="B665"/>
      <c r="C665" t="s">
        <v>496</v>
      </c>
      <c r="D665" s="197" t="s">
        <v>573</v>
      </c>
      <c r="E665" s="198"/>
      <c r="F665" s="198"/>
      <c r="G665" s="198"/>
      <c r="H665" s="198"/>
      <c r="I665" s="198"/>
      <c r="J665" s="198"/>
      <c r="K665" s="198"/>
      <c r="L665" s="182" t="str">
        <f t="shared" ref="L665:N666" si="143">L666</f>
        <v/>
      </c>
      <c r="M665" s="182" t="str">
        <f t="shared" si="143"/>
        <v/>
      </c>
      <c r="N665" s="182" t="str">
        <f t="shared" si="143"/>
        <v/>
      </c>
      <c r="O665" s="183">
        <f t="shared" si="133"/>
        <v>0</v>
      </c>
      <c r="P665" s="113"/>
      <c r="Q665" s="113"/>
      <c r="R665" s="113"/>
      <c r="S665" s="388"/>
      <c r="T665" s="388"/>
      <c r="U665" s="388"/>
      <c r="W665" s="388"/>
      <c r="X665" s="388"/>
      <c r="Y665" s="388"/>
    </row>
    <row r="666" spans="1:25" x14ac:dyDescent="0.3">
      <c r="A666"/>
      <c r="B666"/>
      <c r="C666" t="s">
        <v>574</v>
      </c>
      <c r="D666" s="49">
        <v>1</v>
      </c>
      <c r="E666" s="84" t="s">
        <v>575</v>
      </c>
      <c r="F666" s="85"/>
      <c r="G666" s="85"/>
      <c r="H666" s="85"/>
      <c r="I666" s="85"/>
      <c r="J666" s="85"/>
      <c r="K666" s="85"/>
      <c r="L666" s="186" t="str">
        <f t="shared" si="143"/>
        <v/>
      </c>
      <c r="M666" s="186" t="str">
        <f t="shared" si="143"/>
        <v/>
      </c>
      <c r="N666" s="186" t="str">
        <f t="shared" si="143"/>
        <v/>
      </c>
      <c r="O666" s="187">
        <f t="shared" si="133"/>
        <v>0</v>
      </c>
      <c r="P666" s="113"/>
      <c r="Q666" s="113"/>
      <c r="R666" s="113"/>
      <c r="S666" s="388"/>
      <c r="T666" s="388"/>
      <c r="U666" s="388"/>
      <c r="W666" s="388"/>
      <c r="X666" s="388"/>
      <c r="Y666" s="388"/>
    </row>
    <row r="667" spans="1:25" ht="15" thickBot="1" x14ac:dyDescent="0.35">
      <c r="A667"/>
      <c r="B667"/>
      <c r="C667" t="s">
        <v>503</v>
      </c>
      <c r="D667" s="82"/>
      <c r="E667" s="202"/>
      <c r="F667" s="83" t="s">
        <v>265</v>
      </c>
      <c r="G667" s="83"/>
      <c r="H667" s="83"/>
      <c r="I667" s="83"/>
      <c r="J667" s="83"/>
      <c r="K667" s="83"/>
      <c r="L667" s="179" t="str">
        <f>IFERROR(VLOOKUP(A667,IC_PR_BS,7,0),"")</f>
        <v/>
      </c>
      <c r="M667" s="179" t="str">
        <f>IFERROR(VLOOKUP(A667,IC_PR_BS,8,0),"")</f>
        <v/>
      </c>
      <c r="N667" s="179" t="str">
        <f>IFERROR(VLOOKUP(A667,IC_PR_BS,9,0),"")</f>
        <v/>
      </c>
      <c r="O667" s="180">
        <f t="shared" si="133"/>
        <v>0</v>
      </c>
      <c r="P667" s="113"/>
      <c r="Q667" s="113"/>
      <c r="R667" s="113"/>
      <c r="S667" s="388"/>
      <c r="T667" s="388"/>
      <c r="U667" s="388"/>
      <c r="W667" s="388"/>
      <c r="X667" s="388"/>
      <c r="Y667" s="388"/>
    </row>
    <row r="668" spans="1:25" ht="15" thickBot="1" x14ac:dyDescent="0.35">
      <c r="A668"/>
      <c r="B668"/>
      <c r="C668" t="s">
        <v>576</v>
      </c>
      <c r="D668" s="197" t="s">
        <v>267</v>
      </c>
      <c r="E668" s="205"/>
      <c r="F668" s="205"/>
      <c r="G668" s="205"/>
      <c r="H668" s="205"/>
      <c r="I668" s="205"/>
      <c r="J668" s="205"/>
      <c r="K668" s="205"/>
      <c r="L668" s="182">
        <f>SUM(L671,L683,L694,L755)</f>
        <v>0</v>
      </c>
      <c r="M668" s="182">
        <f>SUM(M671,M683,M694,M755)</f>
        <v>0</v>
      </c>
      <c r="N668" s="182">
        <f>SUM(N671,N683,N694,N755)</f>
        <v>0</v>
      </c>
      <c r="O668" s="183">
        <f t="shared" si="133"/>
        <v>0</v>
      </c>
      <c r="P668" s="113"/>
      <c r="Q668" s="113"/>
      <c r="R668" s="113"/>
      <c r="S668" s="388"/>
      <c r="T668" s="388"/>
      <c r="U668" s="388"/>
      <c r="W668" s="388"/>
      <c r="X668" s="388"/>
      <c r="Y668" s="388"/>
    </row>
    <row r="669" spans="1:25" x14ac:dyDescent="0.3">
      <c r="A669"/>
      <c r="B669"/>
      <c r="C669" t="s">
        <v>1244</v>
      </c>
      <c r="D669" s="199"/>
      <c r="E669" s="203"/>
      <c r="F669" s="203"/>
      <c r="G669" s="201" t="s">
        <v>1194</v>
      </c>
      <c r="H669" s="203"/>
      <c r="I669" s="203"/>
      <c r="J669" s="203"/>
      <c r="K669" s="203"/>
      <c r="L669" s="186">
        <f>SUM(L706,L716,L730,L740,L744,L747,L750,L753)</f>
        <v>0</v>
      </c>
      <c r="M669" s="186">
        <f>SUM(M706,M716,M730,M740,M744,M747,M750,M753)</f>
        <v>0</v>
      </c>
      <c r="N669" s="186">
        <f>SUM(N706,N716,N730,N740,N744,N747,N750,N753)</f>
        <v>0</v>
      </c>
      <c r="O669" s="204">
        <f t="shared" si="133"/>
        <v>0</v>
      </c>
      <c r="P669" s="113"/>
      <c r="Q669" s="113"/>
      <c r="R669" s="113"/>
      <c r="S669" s="388"/>
      <c r="T669" s="388"/>
      <c r="U669" s="388"/>
      <c r="W669" s="388"/>
      <c r="X669" s="388"/>
      <c r="Y669" s="388"/>
    </row>
    <row r="670" spans="1:25" x14ac:dyDescent="0.3">
      <c r="A670"/>
      <c r="B670"/>
      <c r="C670" t="s">
        <v>1245</v>
      </c>
      <c r="D670" s="41"/>
      <c r="E670" s="42"/>
      <c r="F670" s="42"/>
      <c r="G670" s="44"/>
      <c r="H670" s="44" t="s">
        <v>1202</v>
      </c>
      <c r="I670" s="42"/>
      <c r="J670" s="42"/>
      <c r="K670" s="42"/>
      <c r="L670" s="169">
        <f>SUM(L744,L747,L750,L753)</f>
        <v>0</v>
      </c>
      <c r="M670" s="169">
        <f>SUM(M744,M747,M750,M753)</f>
        <v>0</v>
      </c>
      <c r="N670" s="169">
        <f>SUM(N744,N747,N750,N753)</f>
        <v>0</v>
      </c>
      <c r="O670" s="172">
        <f t="shared" si="133"/>
        <v>0</v>
      </c>
      <c r="P670" s="113"/>
      <c r="Q670" s="113"/>
      <c r="R670" s="113"/>
      <c r="S670" s="388"/>
      <c r="T670" s="388"/>
      <c r="U670" s="388"/>
      <c r="W670" s="388"/>
      <c r="X670" s="388"/>
      <c r="Y670" s="388"/>
    </row>
    <row r="671" spans="1:25" x14ac:dyDescent="0.3">
      <c r="A671"/>
      <c r="B671"/>
      <c r="C671" t="s">
        <v>577</v>
      </c>
      <c r="D671" s="38" t="s">
        <v>8</v>
      </c>
      <c r="E671" s="39" t="s">
        <v>578</v>
      </c>
      <c r="F671" s="39"/>
      <c r="G671" s="39"/>
      <c r="H671" s="39"/>
      <c r="I671" s="39"/>
      <c r="J671" s="39"/>
      <c r="K671" s="39"/>
      <c r="L671" s="167">
        <f>L672</f>
        <v>0</v>
      </c>
      <c r="M671" s="167">
        <f>M672</f>
        <v>0</v>
      </c>
      <c r="N671" s="167">
        <f>N672</f>
        <v>0</v>
      </c>
      <c r="O671" s="168">
        <f t="shared" si="133"/>
        <v>0</v>
      </c>
      <c r="P671" s="113"/>
      <c r="Q671" s="113"/>
      <c r="R671" s="113"/>
      <c r="S671" s="388"/>
      <c r="T671" s="388"/>
      <c r="U671" s="388"/>
      <c r="W671" s="388"/>
      <c r="X671" s="388"/>
      <c r="Y671" s="388"/>
    </row>
    <row r="672" spans="1:25" x14ac:dyDescent="0.3">
      <c r="A672"/>
      <c r="B672"/>
      <c r="C672" t="s">
        <v>579</v>
      </c>
      <c r="D672" s="38"/>
      <c r="E672" s="39">
        <v>1</v>
      </c>
      <c r="F672" s="39" t="s">
        <v>96</v>
      </c>
      <c r="G672" s="40"/>
      <c r="H672" s="40"/>
      <c r="I672" s="40"/>
      <c r="J672" s="40"/>
      <c r="K672" s="40"/>
      <c r="L672" s="169">
        <f>SUM(L673:L682)</f>
        <v>0</v>
      </c>
      <c r="M672" s="169">
        <f>SUM(M673:M682)</f>
        <v>0</v>
      </c>
      <c r="N672" s="169">
        <f>SUM(N673:N682)</f>
        <v>0</v>
      </c>
      <c r="O672" s="170">
        <f t="shared" si="133"/>
        <v>0</v>
      </c>
      <c r="P672" s="113"/>
      <c r="Q672" s="113"/>
      <c r="R672" s="113"/>
      <c r="S672" s="388"/>
      <c r="T672" s="388"/>
      <c r="U672" s="388"/>
      <c r="W672" s="388"/>
      <c r="X672" s="388"/>
      <c r="Y672" s="388"/>
    </row>
    <row r="673" spans="1:25" x14ac:dyDescent="0.3">
      <c r="A673"/>
      <c r="B673"/>
      <c r="C673" t="s">
        <v>580</v>
      </c>
      <c r="D673" s="38"/>
      <c r="E673" s="40"/>
      <c r="F673" s="40"/>
      <c r="G673" s="40" t="s">
        <v>581</v>
      </c>
      <c r="H673" s="40"/>
      <c r="I673" s="40"/>
      <c r="J673" s="40"/>
      <c r="K673" s="40"/>
      <c r="L673" s="171" t="str">
        <f t="shared" ref="L673:L682" si="144">IFERROR(VLOOKUP(A673,IC_PR_BS,7,0),"")</f>
        <v/>
      </c>
      <c r="M673" s="171" t="str">
        <f t="shared" ref="M673:M682" si="145">IFERROR(VLOOKUP(A673,IC_PR_BS,8,0),"")</f>
        <v/>
      </c>
      <c r="N673" s="171" t="str">
        <f t="shared" ref="N673:N682" si="146">IFERROR(VLOOKUP(A673,IC_PR_BS,9,0),"")</f>
        <v/>
      </c>
      <c r="O673" s="170">
        <f t="shared" si="133"/>
        <v>0</v>
      </c>
      <c r="P673" s="113"/>
      <c r="Q673" s="113"/>
      <c r="R673" s="113"/>
      <c r="S673" s="388"/>
      <c r="T673" s="388"/>
      <c r="U673" s="388"/>
      <c r="W673" s="388"/>
      <c r="X673" s="388"/>
      <c r="Y673" s="388"/>
    </row>
    <row r="674" spans="1:25" x14ac:dyDescent="0.3">
      <c r="A674"/>
      <c r="B674"/>
      <c r="C674" t="s">
        <v>582</v>
      </c>
      <c r="D674" s="38"/>
      <c r="E674" s="40"/>
      <c r="F674" s="40"/>
      <c r="G674" s="40" t="s">
        <v>583</v>
      </c>
      <c r="H674" s="40"/>
      <c r="I674" s="40"/>
      <c r="J674" s="40"/>
      <c r="K674" s="40"/>
      <c r="L674" s="171" t="str">
        <f t="shared" si="144"/>
        <v/>
      </c>
      <c r="M674" s="171" t="str">
        <f t="shared" si="145"/>
        <v/>
      </c>
      <c r="N674" s="171" t="str">
        <f t="shared" si="146"/>
        <v/>
      </c>
      <c r="O674" s="170">
        <f t="shared" si="133"/>
        <v>0</v>
      </c>
      <c r="P674" s="113"/>
      <c r="Q674" s="113"/>
      <c r="R674" s="113"/>
      <c r="S674" s="388"/>
      <c r="T674" s="388"/>
      <c r="U674" s="388"/>
      <c r="W674" s="388"/>
      <c r="X674" s="388"/>
      <c r="Y674" s="388"/>
    </row>
    <row r="675" spans="1:25" x14ac:dyDescent="0.3">
      <c r="A675"/>
      <c r="B675"/>
      <c r="C675" t="s">
        <v>585</v>
      </c>
      <c r="D675" s="38"/>
      <c r="E675" s="40"/>
      <c r="F675" s="40"/>
      <c r="G675" s="40" t="s">
        <v>586</v>
      </c>
      <c r="H675" s="40"/>
      <c r="I675" s="40"/>
      <c r="J675" s="40"/>
      <c r="K675" s="40"/>
      <c r="L675" s="171" t="str">
        <f t="shared" si="144"/>
        <v/>
      </c>
      <c r="M675" s="171" t="str">
        <f t="shared" si="145"/>
        <v/>
      </c>
      <c r="N675" s="171" t="str">
        <f t="shared" si="146"/>
        <v/>
      </c>
      <c r="O675" s="170">
        <f t="shared" si="133"/>
        <v>0</v>
      </c>
      <c r="P675" s="113"/>
      <c r="Q675" s="113"/>
      <c r="R675" s="113"/>
      <c r="S675" s="388"/>
      <c r="T675" s="388"/>
      <c r="U675" s="388"/>
      <c r="W675" s="388"/>
      <c r="X675" s="388"/>
      <c r="Y675" s="388"/>
    </row>
    <row r="676" spans="1:25" x14ac:dyDescent="0.3">
      <c r="A676"/>
      <c r="B676"/>
      <c r="C676" t="s">
        <v>588</v>
      </c>
      <c r="D676" s="38"/>
      <c r="E676" s="40"/>
      <c r="F676" s="40"/>
      <c r="G676" s="40" t="s">
        <v>589</v>
      </c>
      <c r="H676" s="40"/>
      <c r="I676" s="40"/>
      <c r="J676" s="40"/>
      <c r="K676" s="40"/>
      <c r="L676" s="171" t="str">
        <f t="shared" si="144"/>
        <v/>
      </c>
      <c r="M676" s="171" t="str">
        <f t="shared" si="145"/>
        <v/>
      </c>
      <c r="N676" s="171" t="str">
        <f t="shared" si="146"/>
        <v/>
      </c>
      <c r="O676" s="170">
        <f t="shared" si="133"/>
        <v>0</v>
      </c>
      <c r="P676" s="113"/>
      <c r="Q676" s="113"/>
      <c r="R676" s="113"/>
      <c r="S676" s="388"/>
      <c r="T676" s="388"/>
      <c r="U676" s="388"/>
      <c r="W676" s="388"/>
      <c r="X676" s="388"/>
      <c r="Y676" s="388"/>
    </row>
    <row r="677" spans="1:25" x14ac:dyDescent="0.3">
      <c r="A677"/>
      <c r="B677"/>
      <c r="C677" t="s">
        <v>590</v>
      </c>
      <c r="D677" s="38"/>
      <c r="E677" s="40"/>
      <c r="F677" s="40"/>
      <c r="G677" s="40" t="s">
        <v>591</v>
      </c>
      <c r="H677" s="40"/>
      <c r="I677" s="40"/>
      <c r="J677" s="40"/>
      <c r="K677" s="40"/>
      <c r="L677" s="171" t="str">
        <f t="shared" si="144"/>
        <v/>
      </c>
      <c r="M677" s="171" t="str">
        <f t="shared" si="145"/>
        <v/>
      </c>
      <c r="N677" s="171" t="str">
        <f t="shared" si="146"/>
        <v/>
      </c>
      <c r="O677" s="170">
        <f t="shared" si="133"/>
        <v>0</v>
      </c>
      <c r="P677" s="113"/>
      <c r="Q677" s="113"/>
      <c r="R677" s="113"/>
      <c r="S677" s="388"/>
      <c r="T677" s="388"/>
      <c r="U677" s="388"/>
      <c r="W677" s="388"/>
      <c r="X677" s="388"/>
      <c r="Y677" s="388"/>
    </row>
    <row r="678" spans="1:25" x14ac:dyDescent="0.3">
      <c r="A678"/>
      <c r="B678"/>
      <c r="C678" t="s">
        <v>592</v>
      </c>
      <c r="D678" s="38"/>
      <c r="E678" s="40"/>
      <c r="F678" s="40"/>
      <c r="G678" s="40" t="s">
        <v>593</v>
      </c>
      <c r="H678" s="40"/>
      <c r="I678" s="40"/>
      <c r="J678" s="40"/>
      <c r="K678" s="40"/>
      <c r="L678" s="171" t="str">
        <f t="shared" si="144"/>
        <v/>
      </c>
      <c r="M678" s="171" t="str">
        <f t="shared" si="145"/>
        <v/>
      </c>
      <c r="N678" s="171" t="str">
        <f t="shared" si="146"/>
        <v/>
      </c>
      <c r="O678" s="170">
        <f t="shared" si="133"/>
        <v>0</v>
      </c>
      <c r="P678" s="113"/>
      <c r="Q678" s="113"/>
      <c r="R678" s="113"/>
      <c r="S678" s="388"/>
      <c r="T678" s="388"/>
      <c r="U678" s="388"/>
      <c r="W678" s="388"/>
      <c r="X678" s="388"/>
      <c r="Y678" s="388"/>
    </row>
    <row r="679" spans="1:25" x14ac:dyDescent="0.3">
      <c r="A679"/>
      <c r="B679"/>
      <c r="C679" t="s">
        <v>594</v>
      </c>
      <c r="D679" s="38"/>
      <c r="E679" s="40"/>
      <c r="F679" s="40"/>
      <c r="G679" s="40" t="s">
        <v>595</v>
      </c>
      <c r="H679" s="40"/>
      <c r="I679" s="40"/>
      <c r="J679" s="40"/>
      <c r="K679" s="40"/>
      <c r="L679" s="171" t="str">
        <f t="shared" si="144"/>
        <v/>
      </c>
      <c r="M679" s="171" t="str">
        <f t="shared" si="145"/>
        <v/>
      </c>
      <c r="N679" s="171" t="str">
        <f t="shared" si="146"/>
        <v/>
      </c>
      <c r="O679" s="170">
        <f t="shared" si="133"/>
        <v>0</v>
      </c>
      <c r="P679" s="113"/>
      <c r="Q679" s="113"/>
      <c r="R679" s="113"/>
      <c r="S679" s="388"/>
      <c r="T679" s="388"/>
      <c r="U679" s="388"/>
      <c r="W679" s="388"/>
      <c r="X679" s="388"/>
      <c r="Y679" s="388"/>
    </row>
    <row r="680" spans="1:25" x14ac:dyDescent="0.3">
      <c r="A680" s="32" t="s">
        <v>472</v>
      </c>
      <c r="B680"/>
      <c r="C680" t="s">
        <v>584</v>
      </c>
      <c r="D680" s="38"/>
      <c r="E680" s="40"/>
      <c r="F680" s="40"/>
      <c r="G680" s="40" t="s">
        <v>596</v>
      </c>
      <c r="H680" s="40"/>
      <c r="I680" s="40"/>
      <c r="J680" s="40"/>
      <c r="K680" s="40"/>
      <c r="L680" s="171">
        <f t="shared" si="144"/>
        <v>0</v>
      </c>
      <c r="M680" s="171">
        <f t="shared" si="145"/>
        <v>0</v>
      </c>
      <c r="N680" s="171">
        <f t="shared" si="146"/>
        <v>0</v>
      </c>
      <c r="O680" s="170">
        <f t="shared" si="133"/>
        <v>0</v>
      </c>
      <c r="P680" s="113"/>
      <c r="Q680" s="113"/>
      <c r="R680" s="113"/>
      <c r="S680" s="388"/>
      <c r="T680" s="388"/>
      <c r="U680" s="388"/>
      <c r="W680" s="388"/>
      <c r="X680" s="388"/>
      <c r="Y680" s="388"/>
    </row>
    <row r="681" spans="1:25" x14ac:dyDescent="0.3">
      <c r="A681" s="26" t="s">
        <v>498</v>
      </c>
      <c r="B681"/>
      <c r="C681" t="s">
        <v>587</v>
      </c>
      <c r="D681" s="38"/>
      <c r="E681" s="40"/>
      <c r="F681" s="40"/>
      <c r="G681" s="40" t="s">
        <v>597</v>
      </c>
      <c r="H681" s="40"/>
      <c r="I681" s="40"/>
      <c r="J681" s="40"/>
      <c r="K681" s="40"/>
      <c r="L681" s="171">
        <f t="shared" si="144"/>
        <v>0</v>
      </c>
      <c r="M681" s="171">
        <f t="shared" si="145"/>
        <v>0</v>
      </c>
      <c r="N681" s="171">
        <f t="shared" si="146"/>
        <v>0</v>
      </c>
      <c r="O681" s="170">
        <f t="shared" si="133"/>
        <v>0</v>
      </c>
      <c r="P681" s="113"/>
      <c r="Q681" s="113"/>
      <c r="R681" s="113"/>
      <c r="S681" s="388"/>
      <c r="T681" s="388"/>
      <c r="U681" s="388"/>
      <c r="W681" s="388"/>
      <c r="X681" s="388"/>
      <c r="Y681" s="388"/>
    </row>
    <row r="682" spans="1:25" x14ac:dyDescent="0.3">
      <c r="A682" s="26" t="s">
        <v>560</v>
      </c>
      <c r="B682"/>
      <c r="C682" t="s">
        <v>494</v>
      </c>
      <c r="D682" s="38"/>
      <c r="E682" s="40"/>
      <c r="F682" s="40"/>
      <c r="G682" s="40" t="s">
        <v>598</v>
      </c>
      <c r="H682" s="40"/>
      <c r="I682" s="40"/>
      <c r="J682" s="40"/>
      <c r="K682" s="40"/>
      <c r="L682" s="171">
        <f t="shared" si="144"/>
        <v>0</v>
      </c>
      <c r="M682" s="171">
        <f t="shared" si="145"/>
        <v>0</v>
      </c>
      <c r="N682" s="171">
        <f t="shared" si="146"/>
        <v>0</v>
      </c>
      <c r="O682" s="170">
        <f t="shared" si="133"/>
        <v>0</v>
      </c>
      <c r="P682" s="113"/>
      <c r="Q682" s="113"/>
      <c r="R682" s="113"/>
      <c r="S682" s="388"/>
      <c r="T682" s="388"/>
      <c r="U682" s="388"/>
      <c r="W682" s="388"/>
      <c r="X682" s="388"/>
      <c r="Y682" s="388"/>
    </row>
    <row r="683" spans="1:25" x14ac:dyDescent="0.3">
      <c r="A683"/>
      <c r="B683"/>
      <c r="C683" t="s">
        <v>601</v>
      </c>
      <c r="D683" s="38" t="s">
        <v>14</v>
      </c>
      <c r="E683" s="39" t="s">
        <v>602</v>
      </c>
      <c r="F683" s="39"/>
      <c r="G683" s="39"/>
      <c r="H683" s="39"/>
      <c r="I683" s="39"/>
      <c r="J683" s="39"/>
      <c r="K683" s="39"/>
      <c r="L683" s="167">
        <f>SUM(L684,L689)</f>
        <v>0</v>
      </c>
      <c r="M683" s="167">
        <f>SUM(M684,M689)</f>
        <v>0</v>
      </c>
      <c r="N683" s="167">
        <f>SUM(N684,N689)</f>
        <v>0</v>
      </c>
      <c r="O683" s="168">
        <f t="shared" si="133"/>
        <v>0</v>
      </c>
      <c r="P683" s="113"/>
      <c r="Q683" s="113"/>
      <c r="R683" s="113"/>
      <c r="S683" s="388"/>
      <c r="T683" s="388"/>
      <c r="U683" s="388"/>
      <c r="W683" s="388"/>
      <c r="X683" s="388"/>
      <c r="Y683" s="388"/>
    </row>
    <row r="684" spans="1:25" x14ac:dyDescent="0.3">
      <c r="A684"/>
      <c r="B684"/>
      <c r="C684" t="s">
        <v>599</v>
      </c>
      <c r="D684" s="38"/>
      <c r="E684" s="39">
        <v>1</v>
      </c>
      <c r="F684" s="39" t="s">
        <v>603</v>
      </c>
      <c r="G684" s="39"/>
      <c r="H684" s="39"/>
      <c r="I684" s="39"/>
      <c r="J684" s="39"/>
      <c r="K684" s="39"/>
      <c r="L684" s="169">
        <f>SUM(L685:L688)</f>
        <v>0</v>
      </c>
      <c r="M684" s="169">
        <f>SUM(M685:M688)</f>
        <v>0</v>
      </c>
      <c r="N684" s="169">
        <f>SUM(N685:N688)</f>
        <v>0</v>
      </c>
      <c r="O684" s="170">
        <f t="shared" si="133"/>
        <v>0</v>
      </c>
      <c r="P684" s="113"/>
      <c r="Q684" s="113"/>
      <c r="R684" s="113"/>
      <c r="S684" s="388"/>
      <c r="T684" s="388"/>
      <c r="U684" s="388"/>
      <c r="W684" s="388"/>
      <c r="X684" s="388"/>
      <c r="Y684" s="388"/>
    </row>
    <row r="685" spans="1:25" x14ac:dyDescent="0.3">
      <c r="A685" s="27" t="s">
        <v>971</v>
      </c>
      <c r="B685" s="57"/>
      <c r="C685" t="s">
        <v>604</v>
      </c>
      <c r="D685" s="38"/>
      <c r="E685" s="40"/>
      <c r="F685" s="40"/>
      <c r="G685" s="40" t="s">
        <v>974</v>
      </c>
      <c r="H685" s="40"/>
      <c r="I685" s="40"/>
      <c r="J685" s="40"/>
      <c r="K685" s="40"/>
      <c r="L685" s="171">
        <f>IFERROR(VLOOKUP(A685,IC_PR_BS,7,0),"")</f>
        <v>0</v>
      </c>
      <c r="M685" s="171">
        <f>IFERROR(VLOOKUP(A685,IC_PR_BS,8,0),"")</f>
        <v>0</v>
      </c>
      <c r="N685" s="171">
        <f>IFERROR(VLOOKUP(A685,IC_PR_BS,9,0),"")</f>
        <v>0</v>
      </c>
      <c r="O685" s="170">
        <f t="shared" si="133"/>
        <v>0</v>
      </c>
      <c r="P685" s="113"/>
      <c r="Q685" s="113"/>
      <c r="R685" s="113"/>
      <c r="S685" s="388"/>
      <c r="T685" s="388"/>
      <c r="U685" s="388"/>
      <c r="W685" s="388"/>
      <c r="X685" s="388"/>
      <c r="Y685" s="388"/>
    </row>
    <row r="686" spans="1:25" x14ac:dyDescent="0.3">
      <c r="A686" s="3"/>
      <c r="B686"/>
      <c r="C686" t="s">
        <v>605</v>
      </c>
      <c r="D686" s="38"/>
      <c r="E686" s="40"/>
      <c r="F686" s="40"/>
      <c r="G686" s="40" t="s">
        <v>606</v>
      </c>
      <c r="H686" s="40"/>
      <c r="I686" s="40"/>
      <c r="J686" s="40"/>
      <c r="K686" s="40"/>
      <c r="L686" s="171" t="str">
        <f>IFERROR(VLOOKUP(A686,IC_PR_BS,7,0),"")</f>
        <v/>
      </c>
      <c r="M686" s="171" t="str">
        <f>IFERROR(VLOOKUP(A686,IC_PR_BS,8,0),"")</f>
        <v/>
      </c>
      <c r="N686" s="171" t="str">
        <f>IFERROR(VLOOKUP(A686,IC_PR_BS,9,0),"")</f>
        <v/>
      </c>
      <c r="O686" s="170">
        <f t="shared" si="133"/>
        <v>0</v>
      </c>
      <c r="P686" s="113"/>
      <c r="Q686" s="113"/>
      <c r="R686" s="113"/>
      <c r="S686" s="388"/>
      <c r="T686" s="388"/>
      <c r="U686" s="388"/>
      <c r="W686" s="388"/>
      <c r="X686" s="388"/>
      <c r="Y686" s="388"/>
    </row>
    <row r="687" spans="1:25" x14ac:dyDescent="0.3">
      <c r="A687"/>
      <c r="B687"/>
      <c r="C687" t="s">
        <v>607</v>
      </c>
      <c r="D687" s="38"/>
      <c r="E687" s="40"/>
      <c r="F687" s="40"/>
      <c r="G687" s="40" t="s">
        <v>608</v>
      </c>
      <c r="H687" s="40"/>
      <c r="I687" s="40"/>
      <c r="J687" s="40"/>
      <c r="K687" s="40"/>
      <c r="L687" s="171" t="str">
        <f>IFERROR(VLOOKUP(A687,IC_PR_BS,7,0),"")</f>
        <v/>
      </c>
      <c r="M687" s="171" t="str">
        <f>IFERROR(VLOOKUP(A687,IC_PR_BS,8,0),"")</f>
        <v/>
      </c>
      <c r="N687" s="171" t="str">
        <f>IFERROR(VLOOKUP(A687,IC_PR_BS,9,0),"")</f>
        <v/>
      </c>
      <c r="O687" s="170">
        <f t="shared" si="133"/>
        <v>0</v>
      </c>
      <c r="P687" s="113"/>
      <c r="Q687" s="113"/>
      <c r="R687" s="113"/>
      <c r="S687" s="388"/>
      <c r="T687" s="388"/>
      <c r="U687" s="388"/>
      <c r="W687" s="388"/>
      <c r="X687" s="388"/>
      <c r="Y687" s="388"/>
    </row>
    <row r="688" spans="1:25" x14ac:dyDescent="0.3">
      <c r="A688"/>
      <c r="B688"/>
      <c r="C688" t="s">
        <v>609</v>
      </c>
      <c r="D688" s="38"/>
      <c r="E688" s="40"/>
      <c r="F688" s="40"/>
      <c r="G688" s="40" t="s">
        <v>610</v>
      </c>
      <c r="H688" s="40"/>
      <c r="I688" s="40"/>
      <c r="J688" s="40"/>
      <c r="K688" s="40"/>
      <c r="L688" s="171" t="str">
        <f>IFERROR(VLOOKUP(A688,IC_PR_BS,7,0),"")</f>
        <v/>
      </c>
      <c r="M688" s="171" t="str">
        <f>IFERROR(VLOOKUP(A688,IC_PR_BS,8,0),"")</f>
        <v/>
      </c>
      <c r="N688" s="171" t="str">
        <f>IFERROR(VLOOKUP(A688,IC_PR_BS,9,0),"")</f>
        <v/>
      </c>
      <c r="O688" s="170">
        <f t="shared" si="133"/>
        <v>0</v>
      </c>
      <c r="P688" s="113"/>
      <c r="Q688" s="113"/>
      <c r="R688" s="113"/>
      <c r="S688" s="388"/>
      <c r="T688" s="388"/>
      <c r="U688" s="388"/>
      <c r="W688" s="388"/>
      <c r="X688" s="388"/>
      <c r="Y688" s="388"/>
    </row>
    <row r="689" spans="1:25" x14ac:dyDescent="0.3">
      <c r="A689"/>
      <c r="B689"/>
      <c r="C689" t="s">
        <v>600</v>
      </c>
      <c r="D689" s="38"/>
      <c r="E689" s="39">
        <v>2</v>
      </c>
      <c r="F689" s="39" t="s">
        <v>611</v>
      </c>
      <c r="G689" s="40"/>
      <c r="H689" s="40"/>
      <c r="I689" s="40"/>
      <c r="J689" s="40"/>
      <c r="K689" s="40"/>
      <c r="L689" s="169">
        <f>SUM(L690:L693)</f>
        <v>0</v>
      </c>
      <c r="M689" s="169">
        <f>SUM(M690:M693)</f>
        <v>0</v>
      </c>
      <c r="N689" s="169">
        <f>SUM(N690:N693)</f>
        <v>0</v>
      </c>
      <c r="O689" s="170">
        <f t="shared" si="133"/>
        <v>0</v>
      </c>
      <c r="P689" s="113"/>
      <c r="Q689" s="113"/>
      <c r="R689" s="113"/>
      <c r="S689" s="388"/>
      <c r="T689" s="388"/>
      <c r="U689" s="388"/>
      <c r="W689" s="388"/>
      <c r="X689" s="388"/>
      <c r="Y689" s="388"/>
    </row>
    <row r="690" spans="1:25" x14ac:dyDescent="0.3">
      <c r="A690"/>
      <c r="B690"/>
      <c r="C690" t="s">
        <v>612</v>
      </c>
      <c r="D690" s="38"/>
      <c r="E690" s="40"/>
      <c r="F690" s="40"/>
      <c r="G690" s="40" t="s">
        <v>613</v>
      </c>
      <c r="H690" s="40"/>
      <c r="I690" s="40"/>
      <c r="J690" s="40"/>
      <c r="K690" s="40"/>
      <c r="L690" s="171" t="str">
        <f>IFERROR(VLOOKUP(A690,IC_PR_BS,7,0),"")</f>
        <v/>
      </c>
      <c r="M690" s="171" t="str">
        <f>IFERROR(VLOOKUP(A690,IC_PR_BS,8,0),"")</f>
        <v/>
      </c>
      <c r="N690" s="171" t="str">
        <f>IFERROR(VLOOKUP(A690,IC_PR_BS,9,0),"")</f>
        <v/>
      </c>
      <c r="O690" s="170">
        <f t="shared" ref="O690:O753" si="147">SUM(L690,N690)</f>
        <v>0</v>
      </c>
      <c r="P690" s="113"/>
      <c r="Q690" s="113"/>
      <c r="R690" s="113"/>
      <c r="S690" s="388"/>
      <c r="T690" s="388"/>
      <c r="U690" s="388"/>
      <c r="W690" s="388"/>
      <c r="X690" s="388"/>
      <c r="Y690" s="388"/>
    </row>
    <row r="691" spans="1:25" x14ac:dyDescent="0.3">
      <c r="A691" s="3"/>
      <c r="B691"/>
      <c r="C691" t="s">
        <v>614</v>
      </c>
      <c r="D691" s="38"/>
      <c r="E691" s="40"/>
      <c r="F691" s="40"/>
      <c r="G691" s="40" t="s">
        <v>615</v>
      </c>
      <c r="H691" s="40"/>
      <c r="I691" s="40"/>
      <c r="J691" s="40"/>
      <c r="K691" s="40"/>
      <c r="L691" s="171" t="str">
        <f>IFERROR(VLOOKUP(A691,IC_PR_BS,7,0),"")</f>
        <v/>
      </c>
      <c r="M691" s="171" t="str">
        <f>IFERROR(VLOOKUP(A691,IC_PR_BS,8,0),"")</f>
        <v/>
      </c>
      <c r="N691" s="171" t="str">
        <f>IFERROR(VLOOKUP(A691,IC_PR_BS,9,0),"")</f>
        <v/>
      </c>
      <c r="O691" s="170">
        <f t="shared" si="147"/>
        <v>0</v>
      </c>
      <c r="P691" s="113"/>
      <c r="Q691" s="113"/>
      <c r="R691" s="113"/>
      <c r="S691" s="388"/>
      <c r="T691" s="388"/>
      <c r="U691" s="388"/>
      <c r="W691" s="388"/>
      <c r="X691" s="388"/>
      <c r="Y691" s="388"/>
    </row>
    <row r="692" spans="1:25" x14ac:dyDescent="0.3">
      <c r="A692" s="3"/>
      <c r="B692"/>
      <c r="C692" t="s">
        <v>616</v>
      </c>
      <c r="D692" s="38"/>
      <c r="E692" s="40"/>
      <c r="F692" s="40"/>
      <c r="G692" s="40" t="s">
        <v>617</v>
      </c>
      <c r="H692" s="40"/>
      <c r="I692" s="40"/>
      <c r="J692" s="40"/>
      <c r="K692" s="40"/>
      <c r="L692" s="171" t="str">
        <f>IFERROR(VLOOKUP(A692,IC_PR_BS,7,0),"")</f>
        <v/>
      </c>
      <c r="M692" s="171" t="str">
        <f>IFERROR(VLOOKUP(A692,IC_PR_BS,8,0),"")</f>
        <v/>
      </c>
      <c r="N692" s="171" t="str">
        <f>IFERROR(VLOOKUP(A692,IC_PR_BS,9,0),"")</f>
        <v/>
      </c>
      <c r="O692" s="170">
        <f t="shared" si="147"/>
        <v>0</v>
      </c>
      <c r="P692" s="113"/>
      <c r="Q692" s="113"/>
      <c r="R692" s="113"/>
      <c r="S692" s="388"/>
      <c r="T692" s="388"/>
      <c r="U692" s="388"/>
      <c r="W692" s="388"/>
      <c r="X692" s="388"/>
      <c r="Y692" s="388"/>
    </row>
    <row r="693" spans="1:25" x14ac:dyDescent="0.3">
      <c r="A693"/>
      <c r="B693"/>
      <c r="C693" t="s">
        <v>619</v>
      </c>
      <c r="D693" s="38"/>
      <c r="E693" s="40"/>
      <c r="F693" s="40"/>
      <c r="G693" s="40" t="s">
        <v>620</v>
      </c>
      <c r="H693" s="40"/>
      <c r="I693" s="40"/>
      <c r="J693" s="40"/>
      <c r="K693" s="40"/>
      <c r="L693" s="171" t="str">
        <f>IFERROR(VLOOKUP(A693,IC_PR_BS,7,0),"")</f>
        <v/>
      </c>
      <c r="M693" s="171" t="str">
        <f>IFERROR(VLOOKUP(A693,IC_PR_BS,8,0),"")</f>
        <v/>
      </c>
      <c r="N693" s="171" t="str">
        <f>IFERROR(VLOOKUP(A693,IC_PR_BS,9,0),"")</f>
        <v/>
      </c>
      <c r="O693" s="170">
        <f t="shared" si="147"/>
        <v>0</v>
      </c>
      <c r="P693" s="113"/>
      <c r="Q693" s="113"/>
      <c r="R693" s="113"/>
      <c r="S693" s="388"/>
      <c r="T693" s="388"/>
      <c r="U693" s="388"/>
      <c r="W693" s="388"/>
      <c r="X693" s="388"/>
      <c r="Y693" s="388"/>
    </row>
    <row r="694" spans="1:25" x14ac:dyDescent="0.3">
      <c r="A694"/>
      <c r="B694"/>
      <c r="C694" t="s">
        <v>621</v>
      </c>
      <c r="D694" s="38" t="s">
        <v>33</v>
      </c>
      <c r="E694" s="39" t="s">
        <v>1195</v>
      </c>
      <c r="F694" s="40"/>
      <c r="G694" s="40"/>
      <c r="H694" s="40"/>
      <c r="I694" s="40"/>
      <c r="J694" s="40"/>
      <c r="K694" s="40"/>
      <c r="L694" s="167">
        <f>SUM(L695,L741,L754)</f>
        <v>0</v>
      </c>
      <c r="M694" s="167">
        <f>SUM(M695,M741,M754)</f>
        <v>0</v>
      </c>
      <c r="N694" s="167">
        <f>SUM(N695,N741,N754)</f>
        <v>0</v>
      </c>
      <c r="O694" s="168">
        <f t="shared" si="147"/>
        <v>0</v>
      </c>
      <c r="P694" s="113"/>
      <c r="Q694" s="113"/>
      <c r="R694" s="113"/>
      <c r="S694" s="388"/>
      <c r="T694" s="388"/>
      <c r="U694" s="388"/>
      <c r="W694" s="388"/>
      <c r="X694" s="388"/>
      <c r="Y694" s="388"/>
    </row>
    <row r="695" spans="1:25" x14ac:dyDescent="0.3">
      <c r="A695"/>
      <c r="B695"/>
      <c r="C695"/>
      <c r="D695" s="38"/>
      <c r="E695" s="39">
        <v>1</v>
      </c>
      <c r="F695" s="39" t="s">
        <v>269</v>
      </c>
      <c r="G695" s="40"/>
      <c r="H695" s="40"/>
      <c r="I695" s="40"/>
      <c r="J695" s="40"/>
      <c r="K695" s="40"/>
      <c r="L695" s="169">
        <f>SUM(L696,L707,L717,L721,L731)</f>
        <v>0</v>
      </c>
      <c r="M695" s="169">
        <f>SUM(M696,M707,M717,M721,M731)</f>
        <v>0</v>
      </c>
      <c r="N695" s="169">
        <f>SUM(N696,N707,N717,N721,N731)</f>
        <v>0</v>
      </c>
      <c r="O695" s="170">
        <f t="shared" si="147"/>
        <v>0</v>
      </c>
      <c r="P695" s="113"/>
      <c r="Q695" s="113"/>
      <c r="R695" s="113"/>
      <c r="S695" s="388"/>
      <c r="T695" s="388"/>
      <c r="U695" s="388"/>
      <c r="W695" s="388"/>
      <c r="X695" s="388"/>
      <c r="Y695" s="388"/>
    </row>
    <row r="696" spans="1:25" x14ac:dyDescent="0.3">
      <c r="A696"/>
      <c r="B696"/>
      <c r="C696" t="s">
        <v>622</v>
      </c>
      <c r="D696" s="45"/>
      <c r="E696" s="46"/>
      <c r="F696" s="46"/>
      <c r="G696" s="47" t="s">
        <v>315</v>
      </c>
      <c r="H696" s="47" t="s">
        <v>1224</v>
      </c>
      <c r="I696" s="46"/>
      <c r="J696" s="46"/>
      <c r="K696" s="46"/>
      <c r="L696" s="169">
        <f>SUM(L697:L706)</f>
        <v>0</v>
      </c>
      <c r="M696" s="169">
        <f>SUM(M697:M706)</f>
        <v>0</v>
      </c>
      <c r="N696" s="169">
        <f>SUM(N697:N706)</f>
        <v>0</v>
      </c>
      <c r="O696" s="170">
        <f t="shared" si="147"/>
        <v>0</v>
      </c>
      <c r="P696" s="113"/>
      <c r="Q696" s="113"/>
      <c r="R696" s="113"/>
      <c r="S696" s="388"/>
      <c r="T696" s="388"/>
      <c r="U696" s="388"/>
      <c r="W696" s="388"/>
      <c r="X696" s="388"/>
      <c r="Y696" s="388"/>
    </row>
    <row r="697" spans="1:25" x14ac:dyDescent="0.3">
      <c r="A697"/>
      <c r="B697"/>
      <c r="C697" t="s">
        <v>623</v>
      </c>
      <c r="D697" s="45"/>
      <c r="E697" s="46"/>
      <c r="F697" s="46"/>
      <c r="G697" s="46"/>
      <c r="H697" s="46"/>
      <c r="I697" s="46" t="s">
        <v>19</v>
      </c>
      <c r="J697" s="46"/>
      <c r="K697" s="46"/>
      <c r="L697" s="171" t="str">
        <f t="shared" ref="L697:L706" si="148">IFERROR(VLOOKUP(A697,IC_PR_BS,12,0),"")</f>
        <v/>
      </c>
      <c r="M697" s="171" t="str">
        <f t="shared" ref="M697:M706" si="149">IFERROR(VLOOKUP(A697,IC_PR_BS,13,0),"")</f>
        <v/>
      </c>
      <c r="N697" s="171" t="str">
        <f t="shared" ref="N697:N706" si="150">IFERROR(VLOOKUP(A697,IC_PR_BS,14,0),"")</f>
        <v/>
      </c>
      <c r="O697" s="170">
        <f t="shared" si="147"/>
        <v>0</v>
      </c>
      <c r="P697" s="113"/>
      <c r="Q697" s="113"/>
      <c r="R697" s="113"/>
      <c r="S697" s="388"/>
      <c r="T697" s="388"/>
      <c r="U697" s="388"/>
      <c r="W697" s="388"/>
      <c r="X697" s="388"/>
      <c r="Y697" s="388"/>
    </row>
    <row r="698" spans="1:25" x14ac:dyDescent="0.3">
      <c r="A698"/>
      <c r="B698"/>
      <c r="C698" t="s">
        <v>624</v>
      </c>
      <c r="D698" s="45"/>
      <c r="E698" s="46"/>
      <c r="F698" s="46"/>
      <c r="G698" s="46"/>
      <c r="H698" s="46"/>
      <c r="I698" s="46" t="s">
        <v>22</v>
      </c>
      <c r="J698" s="46"/>
      <c r="K698" s="46"/>
      <c r="L698" s="171" t="str">
        <f t="shared" si="148"/>
        <v/>
      </c>
      <c r="M698" s="171" t="str">
        <f t="shared" si="149"/>
        <v/>
      </c>
      <c r="N698" s="171" t="str">
        <f t="shared" si="150"/>
        <v/>
      </c>
      <c r="O698" s="170">
        <f t="shared" si="147"/>
        <v>0</v>
      </c>
      <c r="P698" s="113"/>
      <c r="Q698" s="113"/>
      <c r="R698" s="113"/>
      <c r="S698" s="388"/>
      <c r="T698" s="388"/>
      <c r="U698" s="388"/>
      <c r="W698" s="388"/>
      <c r="X698" s="388"/>
      <c r="Y698" s="388"/>
    </row>
    <row r="699" spans="1:25" x14ac:dyDescent="0.3">
      <c r="A699"/>
      <c r="B699"/>
      <c r="C699" t="s">
        <v>625</v>
      </c>
      <c r="D699" s="45"/>
      <c r="E699" s="46"/>
      <c r="F699" s="46"/>
      <c r="G699" s="46"/>
      <c r="H699" s="46"/>
      <c r="I699" s="46" t="s">
        <v>30</v>
      </c>
      <c r="J699" s="46"/>
      <c r="K699" s="46"/>
      <c r="L699" s="171" t="str">
        <f t="shared" si="148"/>
        <v/>
      </c>
      <c r="M699" s="171" t="str">
        <f t="shared" si="149"/>
        <v/>
      </c>
      <c r="N699" s="171" t="str">
        <f t="shared" si="150"/>
        <v/>
      </c>
      <c r="O699" s="170">
        <f t="shared" si="147"/>
        <v>0</v>
      </c>
      <c r="P699" s="113"/>
      <c r="Q699" s="113"/>
      <c r="R699" s="113"/>
      <c r="S699" s="388"/>
      <c r="T699" s="388"/>
      <c r="U699" s="388"/>
      <c r="W699" s="388"/>
      <c r="X699" s="388"/>
      <c r="Y699" s="388"/>
    </row>
    <row r="700" spans="1:25" x14ac:dyDescent="0.3">
      <c r="A700"/>
      <c r="B700"/>
      <c r="C700" t="s">
        <v>626</v>
      </c>
      <c r="D700" s="45"/>
      <c r="E700" s="46"/>
      <c r="F700" s="46"/>
      <c r="G700" s="46"/>
      <c r="H700" s="46"/>
      <c r="I700" s="46" t="s">
        <v>66</v>
      </c>
      <c r="J700" s="46"/>
      <c r="K700" s="46"/>
      <c r="L700" s="171" t="str">
        <f t="shared" si="148"/>
        <v/>
      </c>
      <c r="M700" s="171" t="str">
        <f t="shared" si="149"/>
        <v/>
      </c>
      <c r="N700" s="171" t="str">
        <f t="shared" si="150"/>
        <v/>
      </c>
      <c r="O700" s="170">
        <f t="shared" si="147"/>
        <v>0</v>
      </c>
      <c r="P700" s="113"/>
      <c r="Q700" s="113"/>
      <c r="R700" s="113"/>
      <c r="S700" s="388"/>
      <c r="T700" s="388"/>
      <c r="U700" s="388"/>
      <c r="W700" s="388"/>
      <c r="X700" s="388"/>
      <c r="Y700" s="388"/>
    </row>
    <row r="701" spans="1:25" x14ac:dyDescent="0.3">
      <c r="A701"/>
      <c r="B701"/>
      <c r="C701" t="s">
        <v>627</v>
      </c>
      <c r="D701" s="45"/>
      <c r="E701" s="46"/>
      <c r="F701" s="46"/>
      <c r="G701" s="46"/>
      <c r="H701" s="46"/>
      <c r="I701" s="46" t="s">
        <v>67</v>
      </c>
      <c r="J701" s="46"/>
      <c r="K701" s="46"/>
      <c r="L701" s="171" t="str">
        <f t="shared" si="148"/>
        <v/>
      </c>
      <c r="M701" s="171" t="str">
        <f t="shared" si="149"/>
        <v/>
      </c>
      <c r="N701" s="171" t="str">
        <f t="shared" si="150"/>
        <v/>
      </c>
      <c r="O701" s="170">
        <f t="shared" si="147"/>
        <v>0</v>
      </c>
      <c r="P701" s="113"/>
      <c r="Q701" s="113"/>
      <c r="R701" s="113"/>
      <c r="S701" s="388"/>
      <c r="T701" s="388"/>
      <c r="U701" s="388"/>
      <c r="W701" s="388"/>
      <c r="X701" s="388"/>
      <c r="Y701" s="388"/>
    </row>
    <row r="702" spans="1:25" x14ac:dyDescent="0.3">
      <c r="A702"/>
      <c r="B702"/>
      <c r="C702" t="s">
        <v>628</v>
      </c>
      <c r="D702" s="45"/>
      <c r="E702" s="46"/>
      <c r="F702" s="46"/>
      <c r="G702" s="46"/>
      <c r="H702" s="46"/>
      <c r="I702" s="46" t="s">
        <v>68</v>
      </c>
      <c r="J702" s="46"/>
      <c r="K702" s="46"/>
      <c r="L702" s="171" t="str">
        <f t="shared" si="148"/>
        <v/>
      </c>
      <c r="M702" s="171" t="str">
        <f t="shared" si="149"/>
        <v/>
      </c>
      <c r="N702" s="171" t="str">
        <f t="shared" si="150"/>
        <v/>
      </c>
      <c r="O702" s="170">
        <f t="shared" si="147"/>
        <v>0</v>
      </c>
      <c r="P702" s="113"/>
      <c r="Q702" s="113"/>
      <c r="R702" s="113"/>
      <c r="S702" s="388"/>
      <c r="T702" s="388"/>
      <c r="U702" s="388"/>
      <c r="W702" s="388"/>
      <c r="X702" s="388"/>
      <c r="Y702" s="388"/>
    </row>
    <row r="703" spans="1:25" x14ac:dyDescent="0.3">
      <c r="A703"/>
      <c r="B703"/>
      <c r="C703" t="s">
        <v>629</v>
      </c>
      <c r="D703" s="45"/>
      <c r="E703" s="46"/>
      <c r="F703" s="46"/>
      <c r="G703" s="46"/>
      <c r="H703" s="46"/>
      <c r="I703" s="46" t="s">
        <v>69</v>
      </c>
      <c r="J703" s="46"/>
      <c r="K703" s="46"/>
      <c r="L703" s="171" t="str">
        <f t="shared" si="148"/>
        <v/>
      </c>
      <c r="M703" s="171" t="str">
        <f t="shared" si="149"/>
        <v/>
      </c>
      <c r="N703" s="171" t="str">
        <f t="shared" si="150"/>
        <v/>
      </c>
      <c r="O703" s="170">
        <f t="shared" si="147"/>
        <v>0</v>
      </c>
      <c r="P703" s="113"/>
      <c r="Q703" s="113"/>
      <c r="R703" s="113"/>
      <c r="S703" s="388"/>
      <c r="T703" s="388"/>
      <c r="U703" s="388"/>
      <c r="W703" s="388"/>
      <c r="X703" s="388"/>
      <c r="Y703" s="388"/>
    </row>
    <row r="704" spans="1:25" x14ac:dyDescent="0.3">
      <c r="A704"/>
      <c r="B704"/>
      <c r="C704" t="s">
        <v>630</v>
      </c>
      <c r="D704" s="45"/>
      <c r="E704" s="46"/>
      <c r="F704" s="46"/>
      <c r="G704" s="46"/>
      <c r="H704" s="46"/>
      <c r="I704" s="46" t="s">
        <v>70</v>
      </c>
      <c r="J704" s="46"/>
      <c r="K704" s="46"/>
      <c r="L704" s="171" t="str">
        <f t="shared" si="148"/>
        <v/>
      </c>
      <c r="M704" s="171" t="str">
        <f t="shared" si="149"/>
        <v/>
      </c>
      <c r="N704" s="171" t="str">
        <f t="shared" si="150"/>
        <v/>
      </c>
      <c r="O704" s="170">
        <f t="shared" si="147"/>
        <v>0</v>
      </c>
      <c r="P704" s="113"/>
      <c r="Q704" s="113"/>
      <c r="R704" s="113"/>
      <c r="S704" s="388"/>
      <c r="T704" s="388"/>
      <c r="U704" s="388"/>
      <c r="W704" s="388"/>
      <c r="X704" s="388"/>
      <c r="Y704" s="388"/>
    </row>
    <row r="705" spans="1:25" x14ac:dyDescent="0.3">
      <c r="A705"/>
      <c r="B705"/>
      <c r="C705" t="s">
        <v>631</v>
      </c>
      <c r="D705" s="45"/>
      <c r="E705" s="46"/>
      <c r="F705" s="46"/>
      <c r="G705" s="46"/>
      <c r="H705" s="46"/>
      <c r="I705" s="46" t="s">
        <v>96</v>
      </c>
      <c r="J705" s="46"/>
      <c r="K705" s="46"/>
      <c r="L705" s="171" t="str">
        <f t="shared" si="148"/>
        <v/>
      </c>
      <c r="M705" s="171" t="str">
        <f t="shared" si="149"/>
        <v/>
      </c>
      <c r="N705" s="171" t="str">
        <f t="shared" si="150"/>
        <v/>
      </c>
      <c r="O705" s="170">
        <f t="shared" si="147"/>
        <v>0</v>
      </c>
      <c r="P705" s="113"/>
      <c r="Q705" s="113"/>
      <c r="R705" s="113"/>
      <c r="S705" s="388"/>
      <c r="T705" s="388"/>
      <c r="U705" s="388"/>
      <c r="W705" s="388"/>
      <c r="X705" s="388"/>
      <c r="Y705" s="388"/>
    </row>
    <row r="706" spans="1:25" x14ac:dyDescent="0.3">
      <c r="A706"/>
      <c r="B706"/>
      <c r="C706" t="s">
        <v>632</v>
      </c>
      <c r="D706" s="45"/>
      <c r="E706" s="46"/>
      <c r="F706" s="46"/>
      <c r="G706" s="46"/>
      <c r="H706" s="46"/>
      <c r="I706" s="46" t="s">
        <v>25</v>
      </c>
      <c r="J706" s="46"/>
      <c r="K706" s="46"/>
      <c r="L706" s="171" t="str">
        <f t="shared" si="148"/>
        <v/>
      </c>
      <c r="M706" s="171" t="str">
        <f t="shared" si="149"/>
        <v/>
      </c>
      <c r="N706" s="171" t="str">
        <f t="shared" si="150"/>
        <v/>
      </c>
      <c r="O706" s="170">
        <f t="shared" si="147"/>
        <v>0</v>
      </c>
      <c r="P706" s="113"/>
      <c r="Q706" s="113"/>
      <c r="R706" s="113"/>
      <c r="S706" s="388"/>
      <c r="T706" s="388"/>
      <c r="U706" s="388"/>
      <c r="W706" s="388"/>
      <c r="X706" s="388"/>
      <c r="Y706" s="388"/>
    </row>
    <row r="707" spans="1:25" x14ac:dyDescent="0.3">
      <c r="A707"/>
      <c r="B707"/>
      <c r="C707" t="s">
        <v>633</v>
      </c>
      <c r="D707" s="38"/>
      <c r="E707" s="40"/>
      <c r="F707" s="40"/>
      <c r="G707" s="39" t="s">
        <v>330</v>
      </c>
      <c r="H707" s="39" t="s">
        <v>634</v>
      </c>
      <c r="I707" s="40"/>
      <c r="J707" s="40"/>
      <c r="K707" s="40"/>
      <c r="L707" s="169">
        <f>SUM(L708:L716)</f>
        <v>0</v>
      </c>
      <c r="M707" s="169">
        <f>SUM(M708:M716)</f>
        <v>0</v>
      </c>
      <c r="N707" s="169">
        <f>SUM(N708:N716)</f>
        <v>0</v>
      </c>
      <c r="O707" s="170">
        <f t="shared" si="147"/>
        <v>0</v>
      </c>
      <c r="P707" s="113"/>
      <c r="Q707" s="113"/>
      <c r="R707" s="113"/>
      <c r="S707" s="388"/>
      <c r="T707" s="388"/>
      <c r="U707" s="388"/>
      <c r="W707" s="388"/>
      <c r="X707" s="388"/>
      <c r="Y707" s="388"/>
    </row>
    <row r="708" spans="1:25" x14ac:dyDescent="0.3">
      <c r="A708"/>
      <c r="B708"/>
      <c r="C708" t="s">
        <v>635</v>
      </c>
      <c r="D708" s="38"/>
      <c r="E708" s="40"/>
      <c r="F708" s="40"/>
      <c r="G708" s="40"/>
      <c r="H708" s="40"/>
      <c r="I708" s="40" t="s">
        <v>22</v>
      </c>
      <c r="J708" s="40"/>
      <c r="K708" s="40"/>
      <c r="L708" s="171" t="str">
        <f t="shared" ref="L708:L716" si="151">IFERROR(VLOOKUP(A708,IC_PR_BS,7,0),"")</f>
        <v/>
      </c>
      <c r="M708" s="171" t="str">
        <f t="shared" ref="M708:M716" si="152">IFERROR(VLOOKUP(A708,IC_PR_BS,8,0),"")</f>
        <v/>
      </c>
      <c r="N708" s="171" t="str">
        <f t="shared" ref="N708:N716" si="153">IFERROR(VLOOKUP(A708,IC_PR_BS,9,0),"")</f>
        <v/>
      </c>
      <c r="O708" s="170">
        <f t="shared" si="147"/>
        <v>0</v>
      </c>
      <c r="P708" s="113"/>
      <c r="Q708" s="113"/>
      <c r="R708" s="113"/>
      <c r="S708" s="388"/>
      <c r="T708" s="388"/>
      <c r="U708" s="388"/>
      <c r="W708" s="388"/>
      <c r="X708" s="388"/>
      <c r="Y708" s="388"/>
    </row>
    <row r="709" spans="1:25" x14ac:dyDescent="0.3">
      <c r="A709"/>
      <c r="B709"/>
      <c r="C709" t="s">
        <v>636</v>
      </c>
      <c r="D709" s="38"/>
      <c r="E709" s="40"/>
      <c r="F709" s="40"/>
      <c r="G709" s="40"/>
      <c r="H709" s="40"/>
      <c r="I709" s="40" t="s">
        <v>30</v>
      </c>
      <c r="J709" s="40"/>
      <c r="K709" s="40"/>
      <c r="L709" s="171" t="str">
        <f t="shared" si="151"/>
        <v/>
      </c>
      <c r="M709" s="171" t="str">
        <f t="shared" si="152"/>
        <v/>
      </c>
      <c r="N709" s="171" t="str">
        <f t="shared" si="153"/>
        <v/>
      </c>
      <c r="O709" s="170">
        <f t="shared" si="147"/>
        <v>0</v>
      </c>
      <c r="P709" s="113"/>
      <c r="Q709" s="113"/>
      <c r="R709" s="113"/>
      <c r="S709" s="388"/>
      <c r="T709" s="388"/>
      <c r="U709" s="388"/>
      <c r="W709" s="388"/>
      <c r="X709" s="388"/>
      <c r="Y709" s="388"/>
    </row>
    <row r="710" spans="1:25" x14ac:dyDescent="0.3">
      <c r="A710"/>
      <c r="B710"/>
      <c r="C710" t="s">
        <v>637</v>
      </c>
      <c r="D710" s="38"/>
      <c r="E710" s="40"/>
      <c r="F710" s="40"/>
      <c r="G710" s="40"/>
      <c r="H710" s="40"/>
      <c r="I710" s="40" t="s">
        <v>66</v>
      </c>
      <c r="J710" s="40"/>
      <c r="K710" s="40"/>
      <c r="L710" s="171" t="str">
        <f t="shared" si="151"/>
        <v/>
      </c>
      <c r="M710" s="171" t="str">
        <f t="shared" si="152"/>
        <v/>
      </c>
      <c r="N710" s="171" t="str">
        <f t="shared" si="153"/>
        <v/>
      </c>
      <c r="O710" s="170">
        <f t="shared" si="147"/>
        <v>0</v>
      </c>
      <c r="P710" s="113"/>
      <c r="Q710" s="113"/>
      <c r="R710" s="113"/>
      <c r="S710" s="388"/>
      <c r="T710" s="388"/>
      <c r="U710" s="388"/>
      <c r="W710" s="388"/>
      <c r="X710" s="388"/>
      <c r="Y710" s="388"/>
    </row>
    <row r="711" spans="1:25" x14ac:dyDescent="0.3">
      <c r="A711"/>
      <c r="B711"/>
      <c r="C711" t="s">
        <v>638</v>
      </c>
      <c r="D711" s="38"/>
      <c r="E711" s="40"/>
      <c r="F711" s="40"/>
      <c r="G711" s="40"/>
      <c r="H711" s="40"/>
      <c r="I711" s="40" t="s">
        <v>299</v>
      </c>
      <c r="J711" s="40"/>
      <c r="K711" s="40"/>
      <c r="L711" s="171" t="str">
        <f t="shared" si="151"/>
        <v/>
      </c>
      <c r="M711" s="171" t="str">
        <f t="shared" si="152"/>
        <v/>
      </c>
      <c r="N711" s="171" t="str">
        <f t="shared" si="153"/>
        <v/>
      </c>
      <c r="O711" s="170">
        <f t="shared" si="147"/>
        <v>0</v>
      </c>
      <c r="P711" s="113"/>
      <c r="Q711" s="113"/>
      <c r="R711" s="113"/>
      <c r="S711" s="388"/>
      <c r="T711" s="388"/>
      <c r="U711" s="388"/>
      <c r="W711" s="388"/>
      <c r="X711" s="388"/>
      <c r="Y711" s="388"/>
    </row>
    <row r="712" spans="1:25" x14ac:dyDescent="0.3">
      <c r="A712"/>
      <c r="B712"/>
      <c r="C712" t="s">
        <v>639</v>
      </c>
      <c r="D712" s="38"/>
      <c r="E712" s="40"/>
      <c r="F712" s="40"/>
      <c r="G712" s="40"/>
      <c r="H712" s="40"/>
      <c r="I712" s="40" t="s">
        <v>68</v>
      </c>
      <c r="J712" s="40"/>
      <c r="K712" s="40"/>
      <c r="L712" s="171" t="str">
        <f t="shared" si="151"/>
        <v/>
      </c>
      <c r="M712" s="171" t="str">
        <f t="shared" si="152"/>
        <v/>
      </c>
      <c r="N712" s="171" t="str">
        <f t="shared" si="153"/>
        <v/>
      </c>
      <c r="O712" s="170">
        <f t="shared" si="147"/>
        <v>0</v>
      </c>
      <c r="P712" s="113"/>
      <c r="Q712" s="113"/>
      <c r="R712" s="113"/>
      <c r="S712" s="388"/>
      <c r="T712" s="388"/>
      <c r="U712" s="388"/>
      <c r="W712" s="388"/>
      <c r="X712" s="388"/>
      <c r="Y712" s="388"/>
    </row>
    <row r="713" spans="1:25" x14ac:dyDescent="0.3">
      <c r="A713"/>
      <c r="B713"/>
      <c r="C713" t="s">
        <v>640</v>
      </c>
      <c r="D713" s="38"/>
      <c r="E713" s="40"/>
      <c r="F713" s="40"/>
      <c r="G713" s="40"/>
      <c r="H713" s="40"/>
      <c r="I713" s="40" t="s">
        <v>69</v>
      </c>
      <c r="J713" s="40"/>
      <c r="K713" s="40"/>
      <c r="L713" s="171" t="str">
        <f t="shared" si="151"/>
        <v/>
      </c>
      <c r="M713" s="171" t="str">
        <f t="shared" si="152"/>
        <v/>
      </c>
      <c r="N713" s="171" t="str">
        <f t="shared" si="153"/>
        <v/>
      </c>
      <c r="O713" s="170">
        <f t="shared" si="147"/>
        <v>0</v>
      </c>
      <c r="P713" s="113"/>
      <c r="Q713" s="113"/>
      <c r="R713" s="113"/>
      <c r="S713" s="388"/>
      <c r="T713" s="388"/>
      <c r="U713" s="388"/>
      <c r="W713" s="388"/>
      <c r="X713" s="388"/>
      <c r="Y713" s="388"/>
    </row>
    <row r="714" spans="1:25" x14ac:dyDescent="0.3">
      <c r="A714"/>
      <c r="B714"/>
      <c r="C714" t="s">
        <v>641</v>
      </c>
      <c r="D714" s="38"/>
      <c r="E714" s="40"/>
      <c r="F714" s="40"/>
      <c r="G714" s="40"/>
      <c r="H714" s="40"/>
      <c r="I714" s="40" t="s">
        <v>70</v>
      </c>
      <c r="J714" s="40"/>
      <c r="K714" s="40"/>
      <c r="L714" s="171" t="str">
        <f t="shared" si="151"/>
        <v/>
      </c>
      <c r="M714" s="171" t="str">
        <f t="shared" si="152"/>
        <v/>
      </c>
      <c r="N714" s="171" t="str">
        <f t="shared" si="153"/>
        <v/>
      </c>
      <c r="O714" s="170">
        <f t="shared" si="147"/>
        <v>0</v>
      </c>
      <c r="P714" s="113"/>
      <c r="Q714" s="113"/>
      <c r="R714" s="113"/>
      <c r="S714" s="388"/>
      <c r="T714" s="388"/>
      <c r="U714" s="388"/>
      <c r="W714" s="388"/>
      <c r="X714" s="388"/>
      <c r="Y714" s="388"/>
    </row>
    <row r="715" spans="1:25" x14ac:dyDescent="0.3">
      <c r="A715"/>
      <c r="B715"/>
      <c r="C715" t="s">
        <v>642</v>
      </c>
      <c r="D715" s="38"/>
      <c r="E715" s="40"/>
      <c r="F715" s="40"/>
      <c r="G715" s="40"/>
      <c r="H715" s="40"/>
      <c r="I715" s="40" t="s">
        <v>426</v>
      </c>
      <c r="J715" s="40"/>
      <c r="K715" s="40"/>
      <c r="L715" s="171" t="str">
        <f t="shared" si="151"/>
        <v/>
      </c>
      <c r="M715" s="171" t="str">
        <f t="shared" si="152"/>
        <v/>
      </c>
      <c r="N715" s="171" t="str">
        <f t="shared" si="153"/>
        <v/>
      </c>
      <c r="O715" s="170">
        <f t="shared" si="147"/>
        <v>0</v>
      </c>
      <c r="P715" s="113"/>
      <c r="Q715" s="113"/>
      <c r="R715" s="113"/>
      <c r="S715" s="388"/>
      <c r="T715" s="388"/>
      <c r="U715" s="388"/>
      <c r="W715" s="388"/>
      <c r="X715" s="388"/>
      <c r="Y715" s="388"/>
    </row>
    <row r="716" spans="1:25" x14ac:dyDescent="0.3">
      <c r="A716"/>
      <c r="B716"/>
      <c r="C716" t="s">
        <v>643</v>
      </c>
      <c r="D716" s="38"/>
      <c r="E716" s="40"/>
      <c r="F716" s="40"/>
      <c r="G716" s="40"/>
      <c r="H716" s="40"/>
      <c r="I716" s="40" t="s">
        <v>25</v>
      </c>
      <c r="J716" s="40"/>
      <c r="K716" s="40"/>
      <c r="L716" s="171" t="str">
        <f t="shared" si="151"/>
        <v/>
      </c>
      <c r="M716" s="171" t="str">
        <f t="shared" si="152"/>
        <v/>
      </c>
      <c r="N716" s="171" t="str">
        <f t="shared" si="153"/>
        <v/>
      </c>
      <c r="O716" s="170">
        <f t="shared" si="147"/>
        <v>0</v>
      </c>
      <c r="P716" s="113"/>
      <c r="Q716" s="113"/>
      <c r="R716" s="113"/>
      <c r="S716" s="388"/>
      <c r="T716" s="388"/>
      <c r="U716" s="388"/>
      <c r="W716" s="388"/>
      <c r="X716" s="388"/>
      <c r="Y716" s="388"/>
    </row>
    <row r="717" spans="1:25" x14ac:dyDescent="0.3">
      <c r="A717"/>
      <c r="B717"/>
      <c r="C717" t="s">
        <v>644</v>
      </c>
      <c r="D717" s="38"/>
      <c r="E717" s="40"/>
      <c r="F717" s="40"/>
      <c r="G717" s="39" t="s">
        <v>359</v>
      </c>
      <c r="H717" s="39" t="s">
        <v>645</v>
      </c>
      <c r="I717" s="40"/>
      <c r="J717" s="40"/>
      <c r="K717" s="40"/>
      <c r="L717" s="169">
        <f>SUM(L718:L720)</f>
        <v>0</v>
      </c>
      <c r="M717" s="169">
        <f>SUM(M718:M720)</f>
        <v>0</v>
      </c>
      <c r="N717" s="169">
        <f>SUM(N718:N720)</f>
        <v>0</v>
      </c>
      <c r="O717" s="170">
        <f t="shared" si="147"/>
        <v>0</v>
      </c>
      <c r="P717" s="113"/>
      <c r="Q717" s="113"/>
      <c r="R717" s="113"/>
      <c r="S717" s="388"/>
      <c r="T717" s="388"/>
      <c r="U717" s="388"/>
      <c r="W717" s="388"/>
      <c r="X717" s="388"/>
      <c r="Y717" s="388"/>
    </row>
    <row r="718" spans="1:25" x14ac:dyDescent="0.3">
      <c r="A718"/>
      <c r="B718"/>
      <c r="C718" t="s">
        <v>646</v>
      </c>
      <c r="D718" s="38"/>
      <c r="E718" s="40"/>
      <c r="F718" s="40"/>
      <c r="G718" s="40"/>
      <c r="H718" s="40"/>
      <c r="I718" s="40" t="s">
        <v>265</v>
      </c>
      <c r="J718" s="40"/>
      <c r="K718" s="40"/>
      <c r="L718" s="171" t="str">
        <f>IFERROR(VLOOKUP(A718,IC_PR_BS,7,0),"")</f>
        <v/>
      </c>
      <c r="M718" s="171" t="str">
        <f>IFERROR(VLOOKUP(A718,IC_PR_BS,8,0),"")</f>
        <v/>
      </c>
      <c r="N718" s="171" t="str">
        <f>IFERROR(VLOOKUP(A718,IC_PR_BS,9,0),"")</f>
        <v/>
      </c>
      <c r="O718" s="170">
        <f t="shared" si="147"/>
        <v>0</v>
      </c>
      <c r="P718" s="113"/>
      <c r="Q718" s="113"/>
      <c r="R718" s="113"/>
      <c r="S718" s="388"/>
      <c r="T718" s="388"/>
      <c r="U718" s="388"/>
      <c r="W718" s="388"/>
      <c r="X718" s="388"/>
      <c r="Y718" s="388"/>
    </row>
    <row r="719" spans="1:25" x14ac:dyDescent="0.3">
      <c r="A719"/>
      <c r="B719"/>
      <c r="C719" t="s">
        <v>647</v>
      </c>
      <c r="D719" s="38"/>
      <c r="E719" s="40"/>
      <c r="F719" s="40"/>
      <c r="G719" s="40"/>
      <c r="H719" s="40"/>
      <c r="I719" s="40" t="s">
        <v>70</v>
      </c>
      <c r="J719" s="40"/>
      <c r="K719" s="40"/>
      <c r="L719" s="171" t="str">
        <f>IFERROR(VLOOKUP(A719,IC_PR_BS,7,0),"")</f>
        <v/>
      </c>
      <c r="M719" s="171" t="str">
        <f>IFERROR(VLOOKUP(A719,IC_PR_BS,8,0),"")</f>
        <v/>
      </c>
      <c r="N719" s="171" t="str">
        <f>IFERROR(VLOOKUP(A719,IC_PR_BS,9,0),"")</f>
        <v/>
      </c>
      <c r="O719" s="170">
        <f t="shared" si="147"/>
        <v>0</v>
      </c>
      <c r="P719" s="113"/>
      <c r="Q719" s="113"/>
      <c r="R719" s="113"/>
      <c r="S719" s="388"/>
      <c r="T719" s="388"/>
      <c r="U719" s="388"/>
      <c r="W719" s="388"/>
      <c r="X719" s="388"/>
      <c r="Y719" s="388"/>
    </row>
    <row r="720" spans="1:25" x14ac:dyDescent="0.3">
      <c r="A720"/>
      <c r="B720"/>
      <c r="C720" t="s">
        <v>648</v>
      </c>
      <c r="D720" s="38"/>
      <c r="E720" s="40"/>
      <c r="F720" s="40"/>
      <c r="G720" s="40"/>
      <c r="H720" s="40"/>
      <c r="I720" s="40" t="s">
        <v>22</v>
      </c>
      <c r="J720" s="40"/>
      <c r="K720" s="40"/>
      <c r="L720" s="171" t="str">
        <f>IFERROR(VLOOKUP(A720,IC_PR_BS,7,0),"")</f>
        <v/>
      </c>
      <c r="M720" s="171" t="str">
        <f>IFERROR(VLOOKUP(A720,IC_PR_BS,8,0),"")</f>
        <v/>
      </c>
      <c r="N720" s="171" t="str">
        <f>IFERROR(VLOOKUP(A720,IC_PR_BS,9,0),"")</f>
        <v/>
      </c>
      <c r="O720" s="170">
        <f t="shared" si="147"/>
        <v>0</v>
      </c>
      <c r="P720" s="113"/>
      <c r="Q720" s="113"/>
      <c r="R720" s="113"/>
      <c r="S720" s="388"/>
      <c r="T720" s="388"/>
      <c r="U720" s="388"/>
      <c r="W720" s="388"/>
      <c r="X720" s="388"/>
      <c r="Y720" s="388"/>
    </row>
    <row r="721" spans="1:25" x14ac:dyDescent="0.3">
      <c r="A721"/>
      <c r="B721"/>
      <c r="C721" t="s">
        <v>649</v>
      </c>
      <c r="D721" s="38"/>
      <c r="E721" s="40"/>
      <c r="F721" s="40"/>
      <c r="G721" s="39" t="s">
        <v>368</v>
      </c>
      <c r="H721" s="39" t="s">
        <v>650</v>
      </c>
      <c r="I721" s="40"/>
      <c r="J721" s="40"/>
      <c r="K721" s="40"/>
      <c r="L721" s="169">
        <f>SUM(L722:L730)</f>
        <v>0</v>
      </c>
      <c r="M721" s="169">
        <f>SUM(M722:M730)</f>
        <v>0</v>
      </c>
      <c r="N721" s="169">
        <f>SUM(N722:N730)</f>
        <v>0</v>
      </c>
      <c r="O721" s="170">
        <f t="shared" si="147"/>
        <v>0</v>
      </c>
      <c r="P721" s="113"/>
      <c r="Q721" s="113"/>
      <c r="R721" s="113"/>
      <c r="S721" s="388"/>
      <c r="T721" s="388"/>
      <c r="U721" s="388"/>
      <c r="W721" s="388"/>
      <c r="X721" s="388"/>
      <c r="Y721" s="388"/>
    </row>
    <row r="722" spans="1:25" x14ac:dyDescent="0.3">
      <c r="A722"/>
      <c r="B722"/>
      <c r="C722" t="s">
        <v>652</v>
      </c>
      <c r="D722" s="38"/>
      <c r="E722" s="40"/>
      <c r="F722" s="40"/>
      <c r="G722" s="40"/>
      <c r="H722" s="40"/>
      <c r="I722" s="40" t="s">
        <v>22</v>
      </c>
      <c r="J722" s="40"/>
      <c r="K722" s="40"/>
      <c r="L722" s="171" t="str">
        <f t="shared" ref="L722:L730" si="154">IFERROR(VLOOKUP(A722,IC_PR_BS,7,0),"")</f>
        <v/>
      </c>
      <c r="M722" s="171" t="str">
        <f t="shared" ref="M722:M730" si="155">IFERROR(VLOOKUP(A722,IC_PR_BS,8,0),"")</f>
        <v/>
      </c>
      <c r="N722" s="171" t="str">
        <f t="shared" ref="N722:N730" si="156">IFERROR(VLOOKUP(A722,IC_PR_BS,9,0),"")</f>
        <v/>
      </c>
      <c r="O722" s="170">
        <f t="shared" si="147"/>
        <v>0</v>
      </c>
      <c r="P722" s="113"/>
      <c r="Q722" s="113"/>
      <c r="R722" s="113"/>
      <c r="S722" s="388"/>
      <c r="T722" s="388"/>
      <c r="U722" s="388"/>
      <c r="W722" s="388"/>
      <c r="X722" s="388"/>
      <c r="Y722" s="388"/>
    </row>
    <row r="723" spans="1:25" x14ac:dyDescent="0.3">
      <c r="A723"/>
      <c r="B723"/>
      <c r="C723" t="s">
        <v>654</v>
      </c>
      <c r="D723" s="38"/>
      <c r="E723" s="40"/>
      <c r="F723" s="40"/>
      <c r="G723" s="40"/>
      <c r="H723" s="40"/>
      <c r="I723" s="40" t="s">
        <v>30</v>
      </c>
      <c r="J723" s="40"/>
      <c r="K723" s="40"/>
      <c r="L723" s="171" t="str">
        <f t="shared" si="154"/>
        <v/>
      </c>
      <c r="M723" s="171" t="str">
        <f t="shared" si="155"/>
        <v/>
      </c>
      <c r="N723" s="171" t="str">
        <f t="shared" si="156"/>
        <v/>
      </c>
      <c r="O723" s="170">
        <f t="shared" si="147"/>
        <v>0</v>
      </c>
      <c r="P723" s="113"/>
      <c r="Q723" s="113"/>
      <c r="R723" s="113"/>
      <c r="S723" s="388"/>
      <c r="T723" s="388"/>
      <c r="U723" s="388"/>
      <c r="W723" s="388"/>
      <c r="X723" s="388"/>
      <c r="Y723" s="388"/>
    </row>
    <row r="724" spans="1:25" x14ac:dyDescent="0.3">
      <c r="A724"/>
      <c r="B724"/>
      <c r="C724" t="s">
        <v>655</v>
      </c>
      <c r="D724" s="38"/>
      <c r="E724" s="40"/>
      <c r="F724" s="40"/>
      <c r="G724" s="40"/>
      <c r="H724" s="40"/>
      <c r="I724" s="40" t="s">
        <v>66</v>
      </c>
      <c r="J724" s="40"/>
      <c r="K724" s="40"/>
      <c r="L724" s="171" t="str">
        <f t="shared" si="154"/>
        <v/>
      </c>
      <c r="M724" s="171" t="str">
        <f t="shared" si="155"/>
        <v/>
      </c>
      <c r="N724" s="171" t="str">
        <f t="shared" si="156"/>
        <v/>
      </c>
      <c r="O724" s="170">
        <f t="shared" si="147"/>
        <v>0</v>
      </c>
      <c r="P724" s="113"/>
      <c r="Q724" s="113"/>
      <c r="R724" s="113"/>
      <c r="S724" s="388"/>
      <c r="T724" s="388"/>
      <c r="U724" s="388"/>
      <c r="W724" s="388"/>
      <c r="X724" s="388"/>
      <c r="Y724" s="388"/>
    </row>
    <row r="725" spans="1:25" x14ac:dyDescent="0.3">
      <c r="A725"/>
      <c r="B725"/>
      <c r="C725" t="s">
        <v>656</v>
      </c>
      <c r="D725" s="38"/>
      <c r="E725" s="40"/>
      <c r="F725" s="40"/>
      <c r="G725" s="40"/>
      <c r="H725" s="40"/>
      <c r="I725" s="40" t="s">
        <v>299</v>
      </c>
      <c r="J725" s="40"/>
      <c r="K725" s="40"/>
      <c r="L725" s="171" t="str">
        <f t="shared" si="154"/>
        <v/>
      </c>
      <c r="M725" s="171" t="str">
        <f t="shared" si="155"/>
        <v/>
      </c>
      <c r="N725" s="171" t="str">
        <f t="shared" si="156"/>
        <v/>
      </c>
      <c r="O725" s="170">
        <f t="shared" si="147"/>
        <v>0</v>
      </c>
      <c r="P725" s="113"/>
      <c r="Q725" s="113"/>
      <c r="R725" s="113"/>
      <c r="S725" s="388"/>
      <c r="T725" s="388"/>
      <c r="U725" s="388"/>
      <c r="W725" s="388"/>
      <c r="X725" s="388"/>
      <c r="Y725" s="388"/>
    </row>
    <row r="726" spans="1:25" x14ac:dyDescent="0.3">
      <c r="A726"/>
      <c r="B726"/>
      <c r="C726" t="s">
        <v>657</v>
      </c>
      <c r="D726" s="38"/>
      <c r="E726" s="40"/>
      <c r="F726" s="40"/>
      <c r="G726" s="40"/>
      <c r="H726" s="40"/>
      <c r="I726" s="40" t="s">
        <v>68</v>
      </c>
      <c r="J726" s="40"/>
      <c r="K726" s="40"/>
      <c r="L726" s="171" t="str">
        <f t="shared" si="154"/>
        <v/>
      </c>
      <c r="M726" s="171" t="str">
        <f t="shared" si="155"/>
        <v/>
      </c>
      <c r="N726" s="171" t="str">
        <f t="shared" si="156"/>
        <v/>
      </c>
      <c r="O726" s="170">
        <f t="shared" si="147"/>
        <v>0</v>
      </c>
      <c r="P726" s="113"/>
      <c r="Q726" s="113"/>
      <c r="R726" s="113"/>
      <c r="S726" s="388"/>
      <c r="T726" s="388"/>
      <c r="U726" s="388"/>
      <c r="W726" s="388"/>
      <c r="X726" s="388"/>
      <c r="Y726" s="388"/>
    </row>
    <row r="727" spans="1:25" x14ac:dyDescent="0.3">
      <c r="A727"/>
      <c r="B727"/>
      <c r="C727" t="s">
        <v>658</v>
      </c>
      <c r="D727" s="38"/>
      <c r="E727" s="40"/>
      <c r="F727" s="40"/>
      <c r="G727" s="40"/>
      <c r="H727" s="40"/>
      <c r="I727" s="40" t="s">
        <v>69</v>
      </c>
      <c r="J727" s="40"/>
      <c r="K727" s="40"/>
      <c r="L727" s="171" t="str">
        <f t="shared" si="154"/>
        <v/>
      </c>
      <c r="M727" s="171" t="str">
        <f t="shared" si="155"/>
        <v/>
      </c>
      <c r="N727" s="171" t="str">
        <f t="shared" si="156"/>
        <v/>
      </c>
      <c r="O727" s="170">
        <f t="shared" si="147"/>
        <v>0</v>
      </c>
      <c r="P727" s="113"/>
      <c r="Q727" s="113"/>
      <c r="R727" s="113"/>
      <c r="S727" s="388"/>
      <c r="T727" s="388"/>
      <c r="U727" s="388"/>
      <c r="W727" s="388"/>
      <c r="X727" s="388"/>
      <c r="Y727" s="388"/>
    </row>
    <row r="728" spans="1:25" x14ac:dyDescent="0.3">
      <c r="A728"/>
      <c r="B728"/>
      <c r="C728" t="s">
        <v>659</v>
      </c>
      <c r="D728" s="38"/>
      <c r="E728" s="40"/>
      <c r="F728" s="40"/>
      <c r="G728" s="40"/>
      <c r="H728" s="40"/>
      <c r="I728" s="40" t="s">
        <v>70</v>
      </c>
      <c r="J728" s="40"/>
      <c r="K728" s="40"/>
      <c r="L728" s="171" t="str">
        <f t="shared" si="154"/>
        <v/>
      </c>
      <c r="M728" s="171" t="str">
        <f t="shared" si="155"/>
        <v/>
      </c>
      <c r="N728" s="171" t="str">
        <f t="shared" si="156"/>
        <v/>
      </c>
      <c r="O728" s="170">
        <f t="shared" si="147"/>
        <v>0</v>
      </c>
      <c r="P728" s="113"/>
      <c r="Q728" s="113"/>
      <c r="R728" s="113"/>
      <c r="S728" s="388"/>
      <c r="T728" s="388"/>
      <c r="U728" s="388"/>
      <c r="W728" s="388"/>
      <c r="X728" s="388"/>
      <c r="Y728" s="388"/>
    </row>
    <row r="729" spans="1:25" x14ac:dyDescent="0.3">
      <c r="A729"/>
      <c r="B729"/>
      <c r="C729" t="s">
        <v>660</v>
      </c>
      <c r="D729" s="38"/>
      <c r="E729" s="40"/>
      <c r="F729" s="40"/>
      <c r="G729" s="40"/>
      <c r="H729" s="40"/>
      <c r="I729" s="40" t="s">
        <v>426</v>
      </c>
      <c r="J729" s="40"/>
      <c r="K729" s="40"/>
      <c r="L729" s="171" t="str">
        <f t="shared" si="154"/>
        <v/>
      </c>
      <c r="M729" s="171" t="str">
        <f t="shared" si="155"/>
        <v/>
      </c>
      <c r="N729" s="171" t="str">
        <f t="shared" si="156"/>
        <v/>
      </c>
      <c r="O729" s="170">
        <f t="shared" si="147"/>
        <v>0</v>
      </c>
      <c r="P729" s="113"/>
      <c r="Q729" s="113"/>
      <c r="R729" s="113"/>
      <c r="S729" s="388"/>
      <c r="T729" s="388"/>
      <c r="U729" s="388"/>
      <c r="W729" s="388"/>
      <c r="X729" s="388"/>
      <c r="Y729" s="388"/>
    </row>
    <row r="730" spans="1:25" x14ac:dyDescent="0.3">
      <c r="A730"/>
      <c r="B730"/>
      <c r="C730" t="s">
        <v>661</v>
      </c>
      <c r="D730" s="38"/>
      <c r="E730" s="40"/>
      <c r="F730" s="40"/>
      <c r="G730" s="40"/>
      <c r="H730" s="40"/>
      <c r="I730" s="40" t="s">
        <v>25</v>
      </c>
      <c r="J730" s="40"/>
      <c r="K730" s="40"/>
      <c r="L730" s="171" t="str">
        <f t="shared" si="154"/>
        <v/>
      </c>
      <c r="M730" s="171" t="str">
        <f t="shared" si="155"/>
        <v/>
      </c>
      <c r="N730" s="171" t="str">
        <f t="shared" si="156"/>
        <v/>
      </c>
      <c r="O730" s="170">
        <f t="shared" si="147"/>
        <v>0</v>
      </c>
      <c r="P730" s="113"/>
      <c r="Q730" s="113"/>
      <c r="R730" s="113"/>
      <c r="S730" s="388"/>
      <c r="T730" s="388"/>
      <c r="U730" s="388"/>
      <c r="W730" s="388"/>
      <c r="X730" s="388"/>
      <c r="Y730" s="388"/>
    </row>
    <row r="731" spans="1:25" x14ac:dyDescent="0.3">
      <c r="A731"/>
      <c r="B731"/>
      <c r="C731" t="s">
        <v>662</v>
      </c>
      <c r="D731" s="38"/>
      <c r="E731" s="40"/>
      <c r="F731" s="40"/>
      <c r="G731" s="39" t="s">
        <v>378</v>
      </c>
      <c r="H731" s="39" t="s">
        <v>663</v>
      </c>
      <c r="I731" s="40"/>
      <c r="J731" s="40"/>
      <c r="K731" s="40"/>
      <c r="L731" s="169">
        <f>SUM(L732:L740)</f>
        <v>0</v>
      </c>
      <c r="M731" s="169">
        <f>SUM(M732:M740)</f>
        <v>0</v>
      </c>
      <c r="N731" s="169">
        <f>SUM(N732:N740)</f>
        <v>0</v>
      </c>
      <c r="O731" s="170">
        <f t="shared" si="147"/>
        <v>0</v>
      </c>
      <c r="P731" s="113"/>
      <c r="Q731" s="113"/>
      <c r="R731" s="113"/>
      <c r="S731" s="388"/>
      <c r="T731" s="388"/>
      <c r="U731" s="388"/>
      <c r="W731" s="388"/>
      <c r="X731" s="388"/>
      <c r="Y731" s="388"/>
    </row>
    <row r="732" spans="1:25" x14ac:dyDescent="0.3">
      <c r="A732"/>
      <c r="B732"/>
      <c r="C732" t="s">
        <v>664</v>
      </c>
      <c r="D732" s="38"/>
      <c r="E732" s="40"/>
      <c r="F732" s="40"/>
      <c r="G732" s="40"/>
      <c r="H732" s="50"/>
      <c r="I732" s="40" t="s">
        <v>22</v>
      </c>
      <c r="J732" s="40"/>
      <c r="K732" s="40"/>
      <c r="L732" s="171" t="str">
        <f t="shared" ref="L732:L740" si="157">IFERROR(VLOOKUP(A732,IC_PR_BS,7,0),"")</f>
        <v/>
      </c>
      <c r="M732" s="171" t="str">
        <f t="shared" ref="M732:M740" si="158">IFERROR(VLOOKUP(A732,IC_PR_BS,8,0),"")</f>
        <v/>
      </c>
      <c r="N732" s="171" t="str">
        <f t="shared" ref="N732:N740" si="159">IFERROR(VLOOKUP(A732,IC_PR_BS,9,0),"")</f>
        <v/>
      </c>
      <c r="O732" s="170">
        <f t="shared" si="147"/>
        <v>0</v>
      </c>
      <c r="P732" s="113"/>
      <c r="Q732" s="113"/>
      <c r="R732" s="113"/>
      <c r="S732" s="388"/>
      <c r="T732" s="388"/>
      <c r="U732" s="388"/>
      <c r="W732" s="388"/>
      <c r="X732" s="388"/>
      <c r="Y732" s="388"/>
    </row>
    <row r="733" spans="1:25" x14ac:dyDescent="0.3">
      <c r="A733"/>
      <c r="B733"/>
      <c r="C733" t="s">
        <v>665</v>
      </c>
      <c r="D733" s="38"/>
      <c r="E733" s="40"/>
      <c r="F733" s="40"/>
      <c r="G733" s="40"/>
      <c r="H733" s="40"/>
      <c r="I733" s="40" t="s">
        <v>30</v>
      </c>
      <c r="J733" s="40"/>
      <c r="K733" s="40"/>
      <c r="L733" s="171" t="str">
        <f t="shared" si="157"/>
        <v/>
      </c>
      <c r="M733" s="171" t="str">
        <f t="shared" si="158"/>
        <v/>
      </c>
      <c r="N733" s="171" t="str">
        <f t="shared" si="159"/>
        <v/>
      </c>
      <c r="O733" s="170">
        <f t="shared" si="147"/>
        <v>0</v>
      </c>
      <c r="P733" s="113"/>
      <c r="Q733" s="113"/>
      <c r="R733" s="113"/>
      <c r="S733" s="388"/>
      <c r="T733" s="388"/>
      <c r="U733" s="388"/>
      <c r="W733" s="388"/>
      <c r="X733" s="388"/>
      <c r="Y733" s="388"/>
    </row>
    <row r="734" spans="1:25" x14ac:dyDescent="0.3">
      <c r="A734"/>
      <c r="B734"/>
      <c r="C734" t="s">
        <v>666</v>
      </c>
      <c r="D734" s="38"/>
      <c r="E734" s="40"/>
      <c r="F734" s="40"/>
      <c r="G734" s="40"/>
      <c r="H734" s="40"/>
      <c r="I734" s="40" t="s">
        <v>66</v>
      </c>
      <c r="J734" s="40"/>
      <c r="K734" s="40"/>
      <c r="L734" s="171" t="str">
        <f t="shared" si="157"/>
        <v/>
      </c>
      <c r="M734" s="171" t="str">
        <f t="shared" si="158"/>
        <v/>
      </c>
      <c r="N734" s="171" t="str">
        <f t="shared" si="159"/>
        <v/>
      </c>
      <c r="O734" s="170">
        <f t="shared" si="147"/>
        <v>0</v>
      </c>
      <c r="P734" s="113"/>
      <c r="Q734" s="113"/>
      <c r="R734" s="113"/>
      <c r="S734" s="388"/>
      <c r="T734" s="388"/>
      <c r="U734" s="388"/>
      <c r="W734" s="388"/>
      <c r="X734" s="388"/>
      <c r="Y734" s="388"/>
    </row>
    <row r="735" spans="1:25" x14ac:dyDescent="0.3">
      <c r="A735"/>
      <c r="B735"/>
      <c r="C735" t="s">
        <v>667</v>
      </c>
      <c r="D735" s="38"/>
      <c r="E735" s="40"/>
      <c r="F735" s="40"/>
      <c r="G735" s="40"/>
      <c r="H735" s="40"/>
      <c r="I735" s="40" t="s">
        <v>299</v>
      </c>
      <c r="J735" s="40"/>
      <c r="K735" s="40"/>
      <c r="L735" s="171" t="str">
        <f t="shared" si="157"/>
        <v/>
      </c>
      <c r="M735" s="171" t="str">
        <f t="shared" si="158"/>
        <v/>
      </c>
      <c r="N735" s="171" t="str">
        <f t="shared" si="159"/>
        <v/>
      </c>
      <c r="O735" s="170">
        <f t="shared" si="147"/>
        <v>0</v>
      </c>
      <c r="P735" s="113"/>
      <c r="Q735" s="113"/>
      <c r="R735" s="113"/>
      <c r="S735" s="388"/>
      <c r="T735" s="388"/>
      <c r="U735" s="388"/>
      <c r="W735" s="388"/>
      <c r="X735" s="388"/>
      <c r="Y735" s="388"/>
    </row>
    <row r="736" spans="1:25" x14ac:dyDescent="0.3">
      <c r="A736"/>
      <c r="B736"/>
      <c r="C736" t="s">
        <v>668</v>
      </c>
      <c r="D736" s="38"/>
      <c r="E736" s="40"/>
      <c r="F736" s="40"/>
      <c r="G736" s="40"/>
      <c r="H736" s="40"/>
      <c r="I736" s="40" t="s">
        <v>68</v>
      </c>
      <c r="J736" s="40"/>
      <c r="K736" s="40"/>
      <c r="L736" s="171" t="str">
        <f t="shared" si="157"/>
        <v/>
      </c>
      <c r="M736" s="171" t="str">
        <f t="shared" si="158"/>
        <v/>
      </c>
      <c r="N736" s="171" t="str">
        <f t="shared" si="159"/>
        <v/>
      </c>
      <c r="O736" s="170">
        <f t="shared" si="147"/>
        <v>0</v>
      </c>
      <c r="P736" s="113"/>
      <c r="Q736" s="113"/>
      <c r="R736" s="113"/>
      <c r="S736" s="388"/>
      <c r="T736" s="388"/>
      <c r="U736" s="388"/>
      <c r="W736" s="388"/>
      <c r="X736" s="388"/>
      <c r="Y736" s="388"/>
    </row>
    <row r="737" spans="1:25" x14ac:dyDescent="0.3">
      <c r="A737"/>
      <c r="B737"/>
      <c r="C737" t="s">
        <v>669</v>
      </c>
      <c r="D737" s="38"/>
      <c r="E737" s="40"/>
      <c r="F737" s="40"/>
      <c r="G737" s="40"/>
      <c r="H737" s="40"/>
      <c r="I737" s="40" t="s">
        <v>69</v>
      </c>
      <c r="J737" s="40"/>
      <c r="K737" s="40"/>
      <c r="L737" s="171" t="str">
        <f t="shared" si="157"/>
        <v/>
      </c>
      <c r="M737" s="171" t="str">
        <f t="shared" si="158"/>
        <v/>
      </c>
      <c r="N737" s="171" t="str">
        <f t="shared" si="159"/>
        <v/>
      </c>
      <c r="O737" s="170">
        <f t="shared" si="147"/>
        <v>0</v>
      </c>
      <c r="P737" s="113"/>
      <c r="Q737" s="113"/>
      <c r="R737" s="113"/>
      <c r="S737" s="388"/>
      <c r="T737" s="388"/>
      <c r="U737" s="388"/>
      <c r="W737" s="388"/>
      <c r="X737" s="388"/>
      <c r="Y737" s="388"/>
    </row>
    <row r="738" spans="1:25" x14ac:dyDescent="0.3">
      <c r="A738"/>
      <c r="B738"/>
      <c r="C738" t="s">
        <v>670</v>
      </c>
      <c r="D738" s="38"/>
      <c r="E738" s="40"/>
      <c r="F738" s="40"/>
      <c r="G738" s="40"/>
      <c r="H738" s="40"/>
      <c r="I738" s="40" t="s">
        <v>70</v>
      </c>
      <c r="J738" s="40"/>
      <c r="K738" s="40"/>
      <c r="L738" s="171" t="str">
        <f t="shared" si="157"/>
        <v/>
      </c>
      <c r="M738" s="171" t="str">
        <f t="shared" si="158"/>
        <v/>
      </c>
      <c r="N738" s="171" t="str">
        <f t="shared" si="159"/>
        <v/>
      </c>
      <c r="O738" s="170">
        <f t="shared" si="147"/>
        <v>0</v>
      </c>
      <c r="P738" s="113"/>
      <c r="Q738" s="113"/>
      <c r="R738" s="113"/>
      <c r="S738" s="388"/>
      <c r="T738" s="388"/>
      <c r="U738" s="388"/>
      <c r="W738" s="388"/>
      <c r="X738" s="388"/>
      <c r="Y738" s="388"/>
    </row>
    <row r="739" spans="1:25" x14ac:dyDescent="0.3">
      <c r="A739"/>
      <c r="B739"/>
      <c r="C739" t="s">
        <v>671</v>
      </c>
      <c r="D739" s="38"/>
      <c r="E739" s="40"/>
      <c r="F739" s="40"/>
      <c r="G739" s="40"/>
      <c r="H739" s="40"/>
      <c r="I739" s="40" t="s">
        <v>426</v>
      </c>
      <c r="J739" s="40"/>
      <c r="K739" s="40"/>
      <c r="L739" s="171" t="str">
        <f t="shared" si="157"/>
        <v/>
      </c>
      <c r="M739" s="171" t="str">
        <f t="shared" si="158"/>
        <v/>
      </c>
      <c r="N739" s="171" t="str">
        <f t="shared" si="159"/>
        <v/>
      </c>
      <c r="O739" s="170">
        <f t="shared" si="147"/>
        <v>0</v>
      </c>
      <c r="P739" s="113"/>
      <c r="Q739" s="113"/>
      <c r="R739" s="113"/>
      <c r="S739" s="388"/>
      <c r="T739" s="388"/>
      <c r="U739" s="388"/>
      <c r="W739" s="388"/>
      <c r="X739" s="388"/>
      <c r="Y739" s="388"/>
    </row>
    <row r="740" spans="1:25" x14ac:dyDescent="0.3">
      <c r="A740"/>
      <c r="B740"/>
      <c r="C740" t="s">
        <v>672</v>
      </c>
      <c r="D740" s="38"/>
      <c r="E740" s="40"/>
      <c r="F740" s="40"/>
      <c r="G740" s="40"/>
      <c r="H740" s="40"/>
      <c r="I740" s="40" t="s">
        <v>25</v>
      </c>
      <c r="J740" s="40"/>
      <c r="K740" s="40"/>
      <c r="L740" s="171" t="str">
        <f t="shared" si="157"/>
        <v/>
      </c>
      <c r="M740" s="171" t="str">
        <f t="shared" si="158"/>
        <v/>
      </c>
      <c r="N740" s="171" t="str">
        <f t="shared" si="159"/>
        <v/>
      </c>
      <c r="O740" s="170">
        <f t="shared" si="147"/>
        <v>0</v>
      </c>
      <c r="P740" s="113"/>
      <c r="Q740" s="113"/>
      <c r="R740" s="113"/>
      <c r="S740" s="388"/>
      <c r="T740" s="388"/>
      <c r="U740" s="388"/>
      <c r="W740" s="388"/>
      <c r="X740" s="388"/>
      <c r="Y740" s="388"/>
    </row>
    <row r="741" spans="1:25" x14ac:dyDescent="0.3">
      <c r="A741"/>
      <c r="B741"/>
      <c r="C741" t="s">
        <v>673</v>
      </c>
      <c r="D741" s="38"/>
      <c r="E741" s="39">
        <v>2</v>
      </c>
      <c r="F741" s="39" t="s">
        <v>274</v>
      </c>
      <c r="G741" s="40"/>
      <c r="H741" s="40"/>
      <c r="I741" s="40"/>
      <c r="J741" s="40"/>
      <c r="K741" s="40"/>
      <c r="L741" s="169">
        <f>SUM(L742,L745,L748,L751)</f>
        <v>0</v>
      </c>
      <c r="M741" s="169">
        <f>SUM(M742,M745,M748,M751)</f>
        <v>0</v>
      </c>
      <c r="N741" s="169">
        <f>SUM(N742,N745,N748,N751)</f>
        <v>0</v>
      </c>
      <c r="O741" s="170">
        <f t="shared" si="147"/>
        <v>0</v>
      </c>
      <c r="P741" s="113"/>
      <c r="Q741" s="113"/>
      <c r="R741" s="113"/>
      <c r="S741" s="388"/>
      <c r="T741" s="388"/>
      <c r="U741" s="388"/>
      <c r="W741" s="388"/>
      <c r="X741" s="388"/>
      <c r="Y741" s="388"/>
    </row>
    <row r="742" spans="1:25" x14ac:dyDescent="0.3">
      <c r="A742"/>
      <c r="B742"/>
      <c r="C742" t="s">
        <v>674</v>
      </c>
      <c r="D742" s="38"/>
      <c r="E742" s="40"/>
      <c r="F742" s="40"/>
      <c r="G742" s="39" t="s">
        <v>315</v>
      </c>
      <c r="H742" s="39" t="s">
        <v>675</v>
      </c>
      <c r="I742" s="40"/>
      <c r="J742" s="40"/>
      <c r="K742" s="40"/>
      <c r="L742" s="169">
        <f>SUM(L743:L744)</f>
        <v>0</v>
      </c>
      <c r="M742" s="169">
        <f>SUM(M743:M744)</f>
        <v>0</v>
      </c>
      <c r="N742" s="169">
        <f>SUM(N743:N744)</f>
        <v>0</v>
      </c>
      <c r="O742" s="170">
        <f t="shared" si="147"/>
        <v>0</v>
      </c>
      <c r="P742" s="113"/>
      <c r="Q742" s="113"/>
      <c r="R742" s="113"/>
      <c r="S742" s="388"/>
      <c r="T742" s="388"/>
      <c r="U742" s="388"/>
      <c r="W742" s="388"/>
      <c r="X742" s="388"/>
      <c r="Y742" s="388"/>
    </row>
    <row r="743" spans="1:25" x14ac:dyDescent="0.3">
      <c r="A743"/>
      <c r="B743"/>
      <c r="C743" t="s">
        <v>677</v>
      </c>
      <c r="D743" s="38"/>
      <c r="E743" s="40"/>
      <c r="F743" s="40"/>
      <c r="G743" s="40"/>
      <c r="H743" s="40"/>
      <c r="I743" s="40" t="s">
        <v>30</v>
      </c>
      <c r="J743" s="40"/>
      <c r="K743" s="40"/>
      <c r="L743" s="171" t="str">
        <f>IFERROR(VLOOKUP(A743,IC_PR_BS,7,0),"")</f>
        <v/>
      </c>
      <c r="M743" s="171" t="str">
        <f>IFERROR(VLOOKUP(A743,IC_PR_BS,8,0),"")</f>
        <v/>
      </c>
      <c r="N743" s="171" t="str">
        <f>IFERROR(VLOOKUP(A743,IC_PR_BS,9,0),"")</f>
        <v/>
      </c>
      <c r="O743" s="170">
        <f t="shared" si="147"/>
        <v>0</v>
      </c>
      <c r="P743" s="113"/>
      <c r="Q743" s="113"/>
      <c r="R743" s="113"/>
      <c r="S743" s="388"/>
      <c r="T743" s="388"/>
      <c r="U743" s="388"/>
      <c r="W743" s="388"/>
      <c r="X743" s="388"/>
      <c r="Y743" s="388"/>
    </row>
    <row r="744" spans="1:25" x14ac:dyDescent="0.3">
      <c r="A744"/>
      <c r="B744"/>
      <c r="C744" t="s">
        <v>679</v>
      </c>
      <c r="D744" s="38"/>
      <c r="E744" s="40"/>
      <c r="F744" s="40"/>
      <c r="G744" s="40"/>
      <c r="H744" s="40"/>
      <c r="I744" s="40" t="s">
        <v>25</v>
      </c>
      <c r="J744" s="40"/>
      <c r="K744" s="40"/>
      <c r="L744" s="171" t="str">
        <f>IFERROR(VLOOKUP(A744,IC_PR_BS,7,0),"")</f>
        <v/>
      </c>
      <c r="M744" s="171" t="str">
        <f>IFERROR(VLOOKUP(A744,IC_PR_BS,8,0),"")</f>
        <v/>
      </c>
      <c r="N744" s="171" t="str">
        <f>IFERROR(VLOOKUP(A744,IC_PR_BS,9,0),"")</f>
        <v/>
      </c>
      <c r="O744" s="170">
        <f t="shared" si="147"/>
        <v>0</v>
      </c>
      <c r="P744" s="113"/>
      <c r="Q744" s="113"/>
      <c r="R744" s="113"/>
      <c r="S744" s="388"/>
      <c r="T744" s="388"/>
      <c r="U744" s="388"/>
      <c r="W744" s="388"/>
      <c r="X744" s="388"/>
      <c r="Y744" s="388"/>
    </row>
    <row r="745" spans="1:25" x14ac:dyDescent="0.3">
      <c r="A745"/>
      <c r="B745"/>
      <c r="C745" t="s">
        <v>680</v>
      </c>
      <c r="D745" s="38"/>
      <c r="E745" s="40"/>
      <c r="F745" s="40"/>
      <c r="G745" s="39" t="s">
        <v>330</v>
      </c>
      <c r="H745" s="39" t="s">
        <v>681</v>
      </c>
      <c r="I745" s="40"/>
      <c r="J745" s="40"/>
      <c r="K745" s="40"/>
      <c r="L745" s="169">
        <f>SUM(L746:L747)</f>
        <v>0</v>
      </c>
      <c r="M745" s="169">
        <f>SUM(M746:M747)</f>
        <v>0</v>
      </c>
      <c r="N745" s="169">
        <f>SUM(N746:N747)</f>
        <v>0</v>
      </c>
      <c r="O745" s="170">
        <f t="shared" si="147"/>
        <v>0</v>
      </c>
      <c r="P745" s="113"/>
      <c r="Q745" s="113"/>
      <c r="R745" s="113"/>
      <c r="S745" s="388"/>
      <c r="T745" s="388"/>
      <c r="U745" s="388"/>
      <c r="W745" s="388"/>
      <c r="X745" s="388"/>
      <c r="Y745" s="388"/>
    </row>
    <row r="746" spans="1:25" x14ac:dyDescent="0.3">
      <c r="A746"/>
      <c r="B746"/>
      <c r="C746" t="s">
        <v>682</v>
      </c>
      <c r="D746" s="38"/>
      <c r="E746" s="40"/>
      <c r="F746" s="40"/>
      <c r="G746" s="40"/>
      <c r="H746" s="40"/>
      <c r="I746" s="40" t="s">
        <v>30</v>
      </c>
      <c r="J746" s="40"/>
      <c r="K746" s="40"/>
      <c r="L746" s="171" t="str">
        <f>IFERROR(VLOOKUP(A746,IC_PR_BS,7,0),"")</f>
        <v/>
      </c>
      <c r="M746" s="171" t="str">
        <f>IFERROR(VLOOKUP(A746,IC_PR_BS,8,0),"")</f>
        <v/>
      </c>
      <c r="N746" s="171" t="str">
        <f>IFERROR(VLOOKUP(A746,IC_PR_BS,9,0),"")</f>
        <v/>
      </c>
      <c r="O746" s="170">
        <f t="shared" si="147"/>
        <v>0</v>
      </c>
      <c r="P746" s="113"/>
      <c r="Q746" s="113"/>
      <c r="R746" s="113"/>
      <c r="S746" s="388"/>
      <c r="T746" s="388"/>
      <c r="U746" s="388"/>
      <c r="W746" s="388"/>
      <c r="X746" s="388"/>
      <c r="Y746" s="388"/>
    </row>
    <row r="747" spans="1:25" x14ac:dyDescent="0.3">
      <c r="A747"/>
      <c r="B747"/>
      <c r="C747" t="s">
        <v>683</v>
      </c>
      <c r="D747" s="38"/>
      <c r="E747" s="40"/>
      <c r="F747" s="40"/>
      <c r="G747" s="40"/>
      <c r="H747" s="40"/>
      <c r="I747" s="40" t="s">
        <v>25</v>
      </c>
      <c r="J747" s="40"/>
      <c r="K747" s="40"/>
      <c r="L747" s="171" t="str">
        <f>IFERROR(VLOOKUP(A747,IC_PR_BS,7,0),"")</f>
        <v/>
      </c>
      <c r="M747" s="171" t="str">
        <f>IFERROR(VLOOKUP(A747,IC_PR_BS,8,0),"")</f>
        <v/>
      </c>
      <c r="N747" s="171" t="str">
        <f>IFERROR(VLOOKUP(A747,IC_PR_BS,9,0),"")</f>
        <v/>
      </c>
      <c r="O747" s="170">
        <f t="shared" si="147"/>
        <v>0</v>
      </c>
      <c r="P747" s="113"/>
      <c r="Q747" s="113"/>
      <c r="R747" s="113"/>
      <c r="S747" s="388"/>
      <c r="T747" s="388"/>
      <c r="U747" s="388"/>
      <c r="W747" s="388"/>
      <c r="X747" s="388"/>
      <c r="Y747" s="388"/>
    </row>
    <row r="748" spans="1:25" x14ac:dyDescent="0.3">
      <c r="A748"/>
      <c r="B748"/>
      <c r="C748" t="s">
        <v>685</v>
      </c>
      <c r="D748" s="45"/>
      <c r="E748" s="46"/>
      <c r="F748" s="46"/>
      <c r="G748" s="47" t="s">
        <v>359</v>
      </c>
      <c r="H748" s="47" t="s">
        <v>1225</v>
      </c>
      <c r="I748" s="46"/>
      <c r="J748" s="46"/>
      <c r="K748" s="46"/>
      <c r="L748" s="169">
        <f>SUM(L749:L750)</f>
        <v>0</v>
      </c>
      <c r="M748" s="169">
        <f>SUM(M749:M750)</f>
        <v>0</v>
      </c>
      <c r="N748" s="169">
        <f>SUM(N749:N750)</f>
        <v>0</v>
      </c>
      <c r="O748" s="170">
        <f t="shared" si="147"/>
        <v>0</v>
      </c>
      <c r="P748" s="113"/>
      <c r="Q748" s="113"/>
      <c r="R748" s="113"/>
      <c r="S748" s="388"/>
      <c r="T748" s="388"/>
      <c r="U748" s="388"/>
      <c r="W748" s="388"/>
      <c r="X748" s="388"/>
      <c r="Y748" s="388"/>
    </row>
    <row r="749" spans="1:25" x14ac:dyDescent="0.3">
      <c r="A749"/>
      <c r="B749"/>
      <c r="C749" t="s">
        <v>687</v>
      </c>
      <c r="D749" s="45"/>
      <c r="E749" s="46"/>
      <c r="F749" s="46"/>
      <c r="G749" s="46"/>
      <c r="H749" s="46"/>
      <c r="I749" s="46" t="s">
        <v>30</v>
      </c>
      <c r="J749" s="46"/>
      <c r="K749" s="46"/>
      <c r="L749" s="171" t="str">
        <f>IFERROR(VLOOKUP(A749,IC_PR_BS,12,0),"")</f>
        <v/>
      </c>
      <c r="M749" s="171" t="str">
        <f>IFERROR(VLOOKUP(A749,IC_PR_BS,13,0),"")</f>
        <v/>
      </c>
      <c r="N749" s="171" t="str">
        <f>IFERROR(VLOOKUP(A749,IC_PR_BS,14,0),"")</f>
        <v/>
      </c>
      <c r="O749" s="170">
        <f t="shared" si="147"/>
        <v>0</v>
      </c>
      <c r="P749" s="113"/>
      <c r="Q749" s="113"/>
      <c r="R749" s="113"/>
      <c r="S749" s="388"/>
      <c r="T749" s="388"/>
      <c r="U749" s="388"/>
      <c r="W749" s="388"/>
      <c r="X749" s="388"/>
      <c r="Y749" s="388"/>
    </row>
    <row r="750" spans="1:25" x14ac:dyDescent="0.3">
      <c r="A750"/>
      <c r="B750"/>
      <c r="C750" t="s">
        <v>688</v>
      </c>
      <c r="D750" s="45"/>
      <c r="E750" s="46"/>
      <c r="F750" s="46"/>
      <c r="G750" s="46"/>
      <c r="H750" s="46"/>
      <c r="I750" s="46" t="s">
        <v>25</v>
      </c>
      <c r="J750" s="46"/>
      <c r="K750" s="46"/>
      <c r="L750" s="171" t="str">
        <f>IFERROR(VLOOKUP(A750,IC_PR_BS,12,0),"")</f>
        <v/>
      </c>
      <c r="M750" s="171" t="str">
        <f>IFERROR(VLOOKUP(A750,IC_PR_BS,13,0),"")</f>
        <v/>
      </c>
      <c r="N750" s="171" t="str">
        <f>IFERROR(VLOOKUP(A750,IC_PR_BS,14,0),"")</f>
        <v/>
      </c>
      <c r="O750" s="170">
        <f t="shared" si="147"/>
        <v>0</v>
      </c>
      <c r="P750" s="113"/>
      <c r="Q750" s="113"/>
      <c r="R750" s="113"/>
      <c r="S750" s="388"/>
      <c r="T750" s="388"/>
      <c r="U750" s="388"/>
      <c r="W750" s="388"/>
      <c r="X750" s="388"/>
      <c r="Y750" s="388"/>
    </row>
    <row r="751" spans="1:25" x14ac:dyDescent="0.3">
      <c r="A751"/>
      <c r="B751"/>
      <c r="C751" t="s">
        <v>689</v>
      </c>
      <c r="D751" s="38"/>
      <c r="E751" s="40"/>
      <c r="F751" s="40"/>
      <c r="G751" s="39" t="s">
        <v>368</v>
      </c>
      <c r="H751" s="39" t="s">
        <v>690</v>
      </c>
      <c r="I751" s="40"/>
      <c r="J751" s="40"/>
      <c r="K751" s="40"/>
      <c r="L751" s="169">
        <f>SUM(L752:L753)</f>
        <v>0</v>
      </c>
      <c r="M751" s="169">
        <f>SUM(M752:M753)</f>
        <v>0</v>
      </c>
      <c r="N751" s="169">
        <f>SUM(N752:N753)</f>
        <v>0</v>
      </c>
      <c r="O751" s="170">
        <f t="shared" si="147"/>
        <v>0</v>
      </c>
      <c r="P751" s="113"/>
      <c r="Q751" s="113"/>
      <c r="R751" s="113"/>
      <c r="S751" s="388"/>
      <c r="T751" s="388"/>
      <c r="U751" s="388"/>
      <c r="W751" s="388"/>
      <c r="X751" s="388"/>
      <c r="Y751" s="388"/>
    </row>
    <row r="752" spans="1:25" x14ac:dyDescent="0.3">
      <c r="A752"/>
      <c r="B752"/>
      <c r="C752" t="s">
        <v>691</v>
      </c>
      <c r="D752" s="38"/>
      <c r="E752" s="40"/>
      <c r="F752" s="40"/>
      <c r="G752" s="40"/>
      <c r="H752" s="40"/>
      <c r="I752" s="40" t="s">
        <v>30</v>
      </c>
      <c r="J752" s="40"/>
      <c r="K752" s="40"/>
      <c r="L752" s="171" t="str">
        <f>IFERROR(VLOOKUP(A752,IC_PR_BS,7,0),"")</f>
        <v/>
      </c>
      <c r="M752" s="171" t="str">
        <f>IFERROR(VLOOKUP(A752,IC_PR_BS,8,0),"")</f>
        <v/>
      </c>
      <c r="N752" s="171" t="str">
        <f>IFERROR(VLOOKUP(A752,IC_PR_BS,9,0),"")</f>
        <v/>
      </c>
      <c r="O752" s="170">
        <f t="shared" si="147"/>
        <v>0</v>
      </c>
      <c r="P752" s="113"/>
      <c r="Q752" s="113"/>
      <c r="R752" s="113"/>
      <c r="S752" s="388"/>
      <c r="T752" s="388"/>
      <c r="U752" s="388"/>
      <c r="W752" s="388"/>
      <c r="X752" s="388"/>
      <c r="Y752" s="388"/>
    </row>
    <row r="753" spans="1:25" x14ac:dyDescent="0.3">
      <c r="A753"/>
      <c r="B753"/>
      <c r="C753" t="s">
        <v>692</v>
      </c>
      <c r="D753" s="38"/>
      <c r="E753" s="40"/>
      <c r="F753" s="40"/>
      <c r="G753" s="40"/>
      <c r="H753" s="40"/>
      <c r="I753" s="40" t="s">
        <v>25</v>
      </c>
      <c r="J753" s="40"/>
      <c r="K753" s="40"/>
      <c r="L753" s="171" t="str">
        <f>IFERROR(VLOOKUP(A753,IC_PR_BS,7,0),"")</f>
        <v/>
      </c>
      <c r="M753" s="171" t="str">
        <f>IFERROR(VLOOKUP(A753,IC_PR_BS,8,0),"")</f>
        <v/>
      </c>
      <c r="N753" s="171" t="str">
        <f>IFERROR(VLOOKUP(A753,IC_PR_BS,9,0),"")</f>
        <v/>
      </c>
      <c r="O753" s="170">
        <f t="shared" si="147"/>
        <v>0</v>
      </c>
      <c r="P753" s="113"/>
      <c r="Q753" s="113"/>
      <c r="R753" s="113"/>
      <c r="S753" s="388"/>
      <c r="T753" s="388"/>
      <c r="U753" s="388"/>
      <c r="W753" s="388"/>
      <c r="X753" s="388"/>
      <c r="Y753" s="388"/>
    </row>
    <row r="754" spans="1:25" x14ac:dyDescent="0.3">
      <c r="A754"/>
      <c r="B754"/>
      <c r="C754" t="s">
        <v>693</v>
      </c>
      <c r="D754" s="38"/>
      <c r="E754" s="39">
        <v>3</v>
      </c>
      <c r="F754" s="39" t="s">
        <v>298</v>
      </c>
      <c r="G754" s="40"/>
      <c r="H754" s="40"/>
      <c r="I754" s="40"/>
      <c r="J754" s="40"/>
      <c r="K754" s="40"/>
      <c r="L754" s="173"/>
      <c r="M754" s="173"/>
      <c r="N754" s="173"/>
      <c r="O754" s="174">
        <f t="shared" ref="O754:O817" si="160">SUM(L754,N754)</f>
        <v>0</v>
      </c>
      <c r="P754" s="113"/>
      <c r="Q754" s="113"/>
      <c r="R754" s="113"/>
      <c r="S754" s="388"/>
      <c r="T754" s="388"/>
      <c r="U754" s="388"/>
      <c r="W754" s="388"/>
      <c r="X754" s="388"/>
      <c r="Y754" s="388"/>
    </row>
    <row r="755" spans="1:25" ht="15" thickBot="1" x14ac:dyDescent="0.35">
      <c r="A755"/>
      <c r="B755"/>
      <c r="C755" t="s">
        <v>694</v>
      </c>
      <c r="D755" s="82" t="s">
        <v>235</v>
      </c>
      <c r="E755" s="86" t="s">
        <v>695</v>
      </c>
      <c r="F755" s="83"/>
      <c r="G755" s="83"/>
      <c r="H755" s="83"/>
      <c r="I755" s="83"/>
      <c r="J755" s="83"/>
      <c r="K755" s="83"/>
      <c r="L755" s="184"/>
      <c r="M755" s="184"/>
      <c r="N755" s="184"/>
      <c r="O755" s="185">
        <f t="shared" si="160"/>
        <v>0</v>
      </c>
      <c r="P755" s="113"/>
      <c r="Q755" s="113"/>
      <c r="R755" s="113"/>
      <c r="S755" s="388"/>
      <c r="T755" s="388"/>
      <c r="U755" s="388"/>
      <c r="W755" s="388"/>
      <c r="X755" s="388"/>
      <c r="Y755" s="388"/>
    </row>
    <row r="756" spans="1:25" ht="15" thickBot="1" x14ac:dyDescent="0.35">
      <c r="A756"/>
      <c r="B756"/>
      <c r="C756" t="s">
        <v>696</v>
      </c>
      <c r="D756" s="197" t="s">
        <v>697</v>
      </c>
      <c r="E756" s="198"/>
      <c r="F756" s="198"/>
      <c r="G756" s="198"/>
      <c r="H756" s="198"/>
      <c r="I756" s="198"/>
      <c r="J756" s="198"/>
      <c r="K756" s="198"/>
      <c r="L756" s="182">
        <f>SUM(L759,L771)</f>
        <v>0</v>
      </c>
      <c r="M756" s="182">
        <f>SUM(M759,M771)</f>
        <v>0</v>
      </c>
      <c r="N756" s="182">
        <f>SUM(N759,N771)</f>
        <v>0</v>
      </c>
      <c r="O756" s="183">
        <f t="shared" si="160"/>
        <v>0</v>
      </c>
      <c r="P756" s="113"/>
      <c r="Q756" s="113"/>
      <c r="R756" s="113"/>
      <c r="S756" s="388"/>
      <c r="T756" s="388"/>
      <c r="U756" s="388"/>
      <c r="W756" s="388"/>
      <c r="X756" s="388"/>
      <c r="Y756" s="388"/>
    </row>
    <row r="757" spans="1:25" x14ac:dyDescent="0.3">
      <c r="A757"/>
      <c r="B757"/>
      <c r="C757" t="s">
        <v>1246</v>
      </c>
      <c r="D757" s="199"/>
      <c r="E757" s="200"/>
      <c r="F757" s="200"/>
      <c r="G757" s="201" t="s">
        <v>1194</v>
      </c>
      <c r="H757" s="200"/>
      <c r="I757" s="200"/>
      <c r="J757" s="200"/>
      <c r="K757" s="200"/>
      <c r="L757" s="186">
        <f t="shared" ref="L757:N758" si="161">SUM(L769,L777,L784)</f>
        <v>0</v>
      </c>
      <c r="M757" s="186">
        <f t="shared" si="161"/>
        <v>0</v>
      </c>
      <c r="N757" s="186">
        <f t="shared" si="161"/>
        <v>0</v>
      </c>
      <c r="O757" s="187">
        <f t="shared" si="160"/>
        <v>0</v>
      </c>
      <c r="P757" s="113"/>
      <c r="Q757" s="113"/>
      <c r="R757" s="113"/>
      <c r="S757" s="388"/>
      <c r="T757" s="388"/>
      <c r="U757" s="388"/>
      <c r="W757" s="388"/>
      <c r="X757" s="388"/>
      <c r="Y757" s="388"/>
    </row>
    <row r="758" spans="1:25" x14ac:dyDescent="0.3">
      <c r="A758"/>
      <c r="B758"/>
      <c r="C758" t="s">
        <v>1247</v>
      </c>
      <c r="D758" s="41"/>
      <c r="E758" s="43"/>
      <c r="F758" s="43"/>
      <c r="G758" s="44"/>
      <c r="H758" s="44" t="s">
        <v>1202</v>
      </c>
      <c r="I758" s="43"/>
      <c r="J758" s="43"/>
      <c r="K758" s="43"/>
      <c r="L758" s="169">
        <f t="shared" si="161"/>
        <v>0</v>
      </c>
      <c r="M758" s="169">
        <f t="shared" si="161"/>
        <v>0</v>
      </c>
      <c r="N758" s="169">
        <f t="shared" si="161"/>
        <v>0</v>
      </c>
      <c r="O758" s="170">
        <f t="shared" si="160"/>
        <v>0</v>
      </c>
      <c r="P758" s="113"/>
      <c r="Q758" s="113"/>
      <c r="R758" s="113"/>
      <c r="S758" s="388"/>
      <c r="T758" s="388"/>
      <c r="U758" s="388"/>
      <c r="W758" s="388"/>
      <c r="X758" s="388"/>
      <c r="Y758" s="388"/>
    </row>
    <row r="759" spans="1:25" x14ac:dyDescent="0.3">
      <c r="A759"/>
      <c r="B759"/>
      <c r="C759" t="s">
        <v>562</v>
      </c>
      <c r="D759" s="38" t="s">
        <v>8</v>
      </c>
      <c r="E759" s="39" t="s">
        <v>301</v>
      </c>
      <c r="F759" s="40"/>
      <c r="G759" s="40"/>
      <c r="H759" s="40"/>
      <c r="I759" s="40"/>
      <c r="J759" s="40"/>
      <c r="K759" s="40"/>
      <c r="L759" s="169">
        <f>L760</f>
        <v>0</v>
      </c>
      <c r="M759" s="169">
        <f>M760</f>
        <v>0</v>
      </c>
      <c r="N759" s="169">
        <f>N760</f>
        <v>0</v>
      </c>
      <c r="O759" s="170">
        <f t="shared" si="160"/>
        <v>0</v>
      </c>
      <c r="P759" s="113"/>
      <c r="Q759" s="113"/>
      <c r="R759" s="113"/>
      <c r="S759" s="388"/>
      <c r="T759" s="388"/>
      <c r="U759" s="388"/>
      <c r="W759" s="388"/>
      <c r="X759" s="388"/>
      <c r="Y759" s="388"/>
    </row>
    <row r="760" spans="1:25" x14ac:dyDescent="0.3">
      <c r="A760"/>
      <c r="B760"/>
      <c r="C760" t="s">
        <v>698</v>
      </c>
      <c r="D760" s="71"/>
      <c r="E760" s="39">
        <v>1</v>
      </c>
      <c r="F760" s="39" t="s">
        <v>699</v>
      </c>
      <c r="G760" s="40"/>
      <c r="H760" s="40"/>
      <c r="I760" s="40"/>
      <c r="J760" s="40"/>
      <c r="K760" s="40"/>
      <c r="L760" s="169">
        <f>SUM(L761:L769)</f>
        <v>0</v>
      </c>
      <c r="M760" s="169">
        <f>SUM(M761:M769)</f>
        <v>0</v>
      </c>
      <c r="N760" s="169">
        <f>SUM(N761:N769)</f>
        <v>0</v>
      </c>
      <c r="O760" s="170">
        <f t="shared" si="160"/>
        <v>0</v>
      </c>
      <c r="P760" s="113"/>
      <c r="Q760" s="113"/>
      <c r="R760" s="113"/>
      <c r="S760" s="388"/>
      <c r="T760" s="388"/>
      <c r="U760" s="388"/>
      <c r="W760" s="388"/>
      <c r="X760" s="388"/>
      <c r="Y760" s="388"/>
    </row>
    <row r="761" spans="1:25" x14ac:dyDescent="0.3">
      <c r="A761"/>
      <c r="B761"/>
      <c r="C761" t="s">
        <v>701</v>
      </c>
      <c r="D761" s="71"/>
      <c r="E761" s="40"/>
      <c r="F761" s="40"/>
      <c r="G761" s="40" t="s">
        <v>22</v>
      </c>
      <c r="H761" s="40"/>
      <c r="I761" s="40"/>
      <c r="J761" s="40"/>
      <c r="K761" s="40"/>
      <c r="L761" s="171" t="str">
        <f t="shared" ref="L761:L770" si="162">IFERROR(VLOOKUP(A761,IC_PR_BS,7,0),"")</f>
        <v/>
      </c>
      <c r="M761" s="171" t="str">
        <f t="shared" ref="M761:M770" si="163">IFERROR(VLOOKUP(A761,IC_PR_BS,8,0),"")</f>
        <v/>
      </c>
      <c r="N761" s="171" t="str">
        <f t="shared" ref="N761:N770" si="164">IFERROR(VLOOKUP(A761,IC_PR_BS,9,0),"")</f>
        <v/>
      </c>
      <c r="O761" s="170">
        <f t="shared" si="160"/>
        <v>0</v>
      </c>
      <c r="P761" s="113"/>
      <c r="Q761" s="113"/>
      <c r="R761" s="113"/>
      <c r="S761" s="388"/>
      <c r="T761" s="388"/>
      <c r="U761" s="388"/>
      <c r="W761" s="388"/>
      <c r="X761" s="388"/>
      <c r="Y761" s="388"/>
    </row>
    <row r="762" spans="1:25" x14ac:dyDescent="0.3">
      <c r="A762"/>
      <c r="B762"/>
      <c r="C762" t="s">
        <v>703</v>
      </c>
      <c r="D762" s="71"/>
      <c r="E762" s="40"/>
      <c r="F762" s="40"/>
      <c r="G762" s="40" t="s">
        <v>30</v>
      </c>
      <c r="H762" s="40"/>
      <c r="I762" s="40"/>
      <c r="J762" s="40"/>
      <c r="K762" s="40"/>
      <c r="L762" s="171" t="str">
        <f t="shared" si="162"/>
        <v/>
      </c>
      <c r="M762" s="171" t="str">
        <f t="shared" si="163"/>
        <v/>
      </c>
      <c r="N762" s="171" t="str">
        <f t="shared" si="164"/>
        <v/>
      </c>
      <c r="O762" s="170">
        <f t="shared" si="160"/>
        <v>0</v>
      </c>
      <c r="P762" s="113"/>
      <c r="Q762" s="113"/>
      <c r="R762" s="113"/>
      <c r="S762" s="388"/>
      <c r="T762" s="388"/>
      <c r="U762" s="388"/>
      <c r="W762" s="388"/>
      <c r="X762" s="388"/>
      <c r="Y762" s="388"/>
    </row>
    <row r="763" spans="1:25" x14ac:dyDescent="0.3">
      <c r="A763"/>
      <c r="B763"/>
      <c r="C763" t="s">
        <v>704</v>
      </c>
      <c r="D763" s="71"/>
      <c r="E763" s="40"/>
      <c r="F763" s="40"/>
      <c r="G763" s="40" t="s">
        <v>66</v>
      </c>
      <c r="H763" s="40"/>
      <c r="I763" s="40"/>
      <c r="J763" s="40"/>
      <c r="K763" s="40"/>
      <c r="L763" s="171" t="str">
        <f t="shared" si="162"/>
        <v/>
      </c>
      <c r="M763" s="171" t="str">
        <f t="shared" si="163"/>
        <v/>
      </c>
      <c r="N763" s="171" t="str">
        <f t="shared" si="164"/>
        <v/>
      </c>
      <c r="O763" s="170">
        <f t="shared" si="160"/>
        <v>0</v>
      </c>
      <c r="P763" s="113"/>
      <c r="Q763" s="113"/>
      <c r="R763" s="113"/>
      <c r="S763" s="388"/>
      <c r="T763" s="388"/>
      <c r="U763" s="388"/>
      <c r="W763" s="388"/>
      <c r="X763" s="388"/>
      <c r="Y763" s="388"/>
    </row>
    <row r="764" spans="1:25" x14ac:dyDescent="0.3">
      <c r="A764"/>
      <c r="B764"/>
      <c r="C764" t="s">
        <v>705</v>
      </c>
      <c r="D764" s="71"/>
      <c r="E764" s="40"/>
      <c r="F764" s="40"/>
      <c r="G764" s="40" t="s">
        <v>67</v>
      </c>
      <c r="H764" s="40"/>
      <c r="I764" s="40"/>
      <c r="J764" s="40"/>
      <c r="K764" s="40"/>
      <c r="L764" s="171" t="str">
        <f t="shared" si="162"/>
        <v/>
      </c>
      <c r="M764" s="171" t="str">
        <f t="shared" si="163"/>
        <v/>
      </c>
      <c r="N764" s="171" t="str">
        <f t="shared" si="164"/>
        <v/>
      </c>
      <c r="O764" s="170">
        <f t="shared" si="160"/>
        <v>0</v>
      </c>
      <c r="P764" s="113"/>
      <c r="Q764" s="113"/>
      <c r="R764" s="113"/>
      <c r="S764" s="388"/>
      <c r="T764" s="388"/>
      <c r="U764" s="388"/>
      <c r="W764" s="388"/>
      <c r="X764" s="388"/>
      <c r="Y764" s="388"/>
    </row>
    <row r="765" spans="1:25" x14ac:dyDescent="0.3">
      <c r="A765"/>
      <c r="B765"/>
      <c r="C765" t="s">
        <v>706</v>
      </c>
      <c r="D765" s="71"/>
      <c r="E765" s="40"/>
      <c r="F765" s="40"/>
      <c r="G765" s="40" t="s">
        <v>68</v>
      </c>
      <c r="H765" s="40"/>
      <c r="I765" s="40"/>
      <c r="J765" s="40"/>
      <c r="K765" s="40"/>
      <c r="L765" s="171" t="str">
        <f t="shared" si="162"/>
        <v/>
      </c>
      <c r="M765" s="171" t="str">
        <f t="shared" si="163"/>
        <v/>
      </c>
      <c r="N765" s="171" t="str">
        <f t="shared" si="164"/>
        <v/>
      </c>
      <c r="O765" s="170">
        <f t="shared" si="160"/>
        <v>0</v>
      </c>
      <c r="P765" s="113"/>
      <c r="Q765" s="113"/>
      <c r="R765" s="113"/>
      <c r="S765" s="388"/>
      <c r="T765" s="388"/>
      <c r="U765" s="388"/>
      <c r="W765" s="388"/>
      <c r="X765" s="388"/>
      <c r="Y765" s="388"/>
    </row>
    <row r="766" spans="1:25" x14ac:dyDescent="0.3">
      <c r="A766"/>
      <c r="B766"/>
      <c r="C766" t="s">
        <v>707</v>
      </c>
      <c r="D766" s="71"/>
      <c r="E766" s="40"/>
      <c r="F766" s="40"/>
      <c r="G766" s="40" t="s">
        <v>69</v>
      </c>
      <c r="H766" s="40"/>
      <c r="I766" s="40"/>
      <c r="J766" s="40"/>
      <c r="K766" s="40"/>
      <c r="L766" s="171" t="str">
        <f t="shared" si="162"/>
        <v/>
      </c>
      <c r="M766" s="171" t="str">
        <f t="shared" si="163"/>
        <v/>
      </c>
      <c r="N766" s="171" t="str">
        <f t="shared" si="164"/>
        <v/>
      </c>
      <c r="O766" s="170">
        <f t="shared" si="160"/>
        <v>0</v>
      </c>
      <c r="P766" s="113"/>
      <c r="Q766" s="113"/>
      <c r="R766" s="113"/>
      <c r="S766" s="388"/>
      <c r="T766" s="388"/>
      <c r="U766" s="388"/>
      <c r="W766" s="388"/>
      <c r="X766" s="388"/>
      <c r="Y766" s="388"/>
    </row>
    <row r="767" spans="1:25" x14ac:dyDescent="0.3">
      <c r="A767"/>
      <c r="B767"/>
      <c r="C767" t="s">
        <v>708</v>
      </c>
      <c r="D767" s="71"/>
      <c r="E767" s="40"/>
      <c r="F767" s="40"/>
      <c r="G767" s="40" t="s">
        <v>70</v>
      </c>
      <c r="H767" s="40"/>
      <c r="I767" s="40"/>
      <c r="J767" s="40"/>
      <c r="K767" s="40"/>
      <c r="L767" s="171" t="str">
        <f t="shared" si="162"/>
        <v/>
      </c>
      <c r="M767" s="171" t="str">
        <f t="shared" si="163"/>
        <v/>
      </c>
      <c r="N767" s="171" t="str">
        <f t="shared" si="164"/>
        <v/>
      </c>
      <c r="O767" s="170">
        <f t="shared" si="160"/>
        <v>0</v>
      </c>
      <c r="P767" s="113"/>
      <c r="Q767" s="113"/>
      <c r="R767" s="113"/>
      <c r="S767" s="388"/>
      <c r="T767" s="388"/>
      <c r="U767" s="388"/>
      <c r="W767" s="388"/>
      <c r="X767" s="388"/>
      <c r="Y767" s="388"/>
    </row>
    <row r="768" spans="1:25" x14ac:dyDescent="0.3">
      <c r="A768"/>
      <c r="B768"/>
      <c r="C768" t="s">
        <v>709</v>
      </c>
      <c r="D768" s="71"/>
      <c r="E768" s="40"/>
      <c r="F768" s="40"/>
      <c r="G768" s="40" t="s">
        <v>96</v>
      </c>
      <c r="H768" s="40"/>
      <c r="I768" s="40"/>
      <c r="J768" s="40"/>
      <c r="K768" s="40"/>
      <c r="L768" s="171" t="str">
        <f t="shared" si="162"/>
        <v/>
      </c>
      <c r="M768" s="171" t="str">
        <f t="shared" si="163"/>
        <v/>
      </c>
      <c r="N768" s="171" t="str">
        <f t="shared" si="164"/>
        <v/>
      </c>
      <c r="O768" s="170">
        <f t="shared" si="160"/>
        <v>0</v>
      </c>
      <c r="P768" s="113"/>
      <c r="Q768" s="113"/>
      <c r="R768" s="113"/>
      <c r="S768" s="388"/>
      <c r="T768" s="388"/>
      <c r="U768" s="388"/>
      <c r="W768" s="388"/>
      <c r="X768" s="388"/>
      <c r="Y768" s="388"/>
    </row>
    <row r="769" spans="1:25" x14ac:dyDescent="0.3">
      <c r="A769"/>
      <c r="B769"/>
      <c r="C769" t="s">
        <v>710</v>
      </c>
      <c r="D769" s="71"/>
      <c r="E769" s="40"/>
      <c r="F769" s="40"/>
      <c r="G769" s="40" t="s">
        <v>25</v>
      </c>
      <c r="H769" s="40"/>
      <c r="I769" s="40"/>
      <c r="J769" s="40"/>
      <c r="K769" s="40"/>
      <c r="L769" s="171" t="str">
        <f t="shared" si="162"/>
        <v/>
      </c>
      <c r="M769" s="171" t="str">
        <f t="shared" si="163"/>
        <v/>
      </c>
      <c r="N769" s="171" t="str">
        <f t="shared" si="164"/>
        <v/>
      </c>
      <c r="O769" s="170">
        <f t="shared" si="160"/>
        <v>0</v>
      </c>
      <c r="P769" s="113"/>
      <c r="Q769" s="113"/>
      <c r="R769" s="113"/>
      <c r="S769" s="388"/>
      <c r="T769" s="388"/>
      <c r="U769" s="388"/>
      <c r="W769" s="388"/>
      <c r="X769" s="388"/>
      <c r="Y769" s="388"/>
    </row>
    <row r="770" spans="1:25" x14ac:dyDescent="0.3">
      <c r="A770"/>
      <c r="B770" s="5"/>
      <c r="C770"/>
      <c r="D770" s="71"/>
      <c r="E770" s="40"/>
      <c r="F770" s="40"/>
      <c r="G770" s="40"/>
      <c r="H770" s="40"/>
      <c r="I770" s="40"/>
      <c r="J770" s="40"/>
      <c r="K770" s="50" t="s">
        <v>1152</v>
      </c>
      <c r="L770" s="171" t="str">
        <f t="shared" si="162"/>
        <v/>
      </c>
      <c r="M770" s="171" t="str">
        <f t="shared" si="163"/>
        <v/>
      </c>
      <c r="N770" s="171" t="str">
        <f t="shared" si="164"/>
        <v/>
      </c>
      <c r="O770" s="170">
        <f t="shared" si="160"/>
        <v>0</v>
      </c>
      <c r="P770" s="113"/>
      <c r="Q770" s="113"/>
      <c r="R770" s="113"/>
      <c r="S770" s="388"/>
      <c r="T770" s="388"/>
      <c r="U770" s="388"/>
      <c r="W770" s="388"/>
      <c r="X770" s="388"/>
      <c r="Y770" s="388"/>
    </row>
    <row r="771" spans="1:25" x14ac:dyDescent="0.3">
      <c r="A771"/>
      <c r="B771"/>
      <c r="C771" t="s">
        <v>563</v>
      </c>
      <c r="D771" s="38" t="s">
        <v>14</v>
      </c>
      <c r="E771" s="39" t="s">
        <v>711</v>
      </c>
      <c r="F771" s="40"/>
      <c r="G771" s="40"/>
      <c r="H771" s="40"/>
      <c r="I771" s="40"/>
      <c r="J771" s="40"/>
      <c r="K771" s="40"/>
      <c r="L771" s="169">
        <f>SUM(L772,L779)</f>
        <v>0</v>
      </c>
      <c r="M771" s="169">
        <f>SUM(M772,M779)</f>
        <v>0</v>
      </c>
      <c r="N771" s="169">
        <f>SUM(N772,N779)</f>
        <v>0</v>
      </c>
      <c r="O771" s="170">
        <f t="shared" si="160"/>
        <v>0</v>
      </c>
      <c r="P771" s="113"/>
      <c r="Q771" s="113"/>
      <c r="R771" s="113"/>
      <c r="S771" s="388"/>
      <c r="T771" s="388"/>
      <c r="U771" s="388"/>
      <c r="W771" s="388"/>
      <c r="X771" s="388"/>
      <c r="Y771" s="388"/>
    </row>
    <row r="772" spans="1:25" x14ac:dyDescent="0.3">
      <c r="A772"/>
      <c r="B772"/>
      <c r="C772" t="s">
        <v>712</v>
      </c>
      <c r="D772" s="71"/>
      <c r="E772" s="39"/>
      <c r="F772" s="39">
        <v>1</v>
      </c>
      <c r="G772" s="39" t="s">
        <v>713</v>
      </c>
      <c r="H772" s="40"/>
      <c r="I772" s="40"/>
      <c r="J772" s="40"/>
      <c r="K772" s="40"/>
      <c r="L772" s="169">
        <f>SUM(L773:L777)</f>
        <v>0</v>
      </c>
      <c r="M772" s="169">
        <f>SUM(M773:M777)</f>
        <v>0</v>
      </c>
      <c r="N772" s="169">
        <f>SUM(N773:N777)</f>
        <v>0</v>
      </c>
      <c r="O772" s="170">
        <f t="shared" si="160"/>
        <v>0</v>
      </c>
      <c r="P772" s="113"/>
      <c r="Q772" s="113"/>
      <c r="R772" s="113"/>
      <c r="S772" s="388"/>
      <c r="T772" s="388"/>
      <c r="U772" s="388"/>
      <c r="W772" s="388"/>
      <c r="X772" s="388"/>
      <c r="Y772" s="388"/>
    </row>
    <row r="773" spans="1:25" x14ac:dyDescent="0.3">
      <c r="A773"/>
      <c r="B773" s="57"/>
      <c r="C773" t="s">
        <v>714</v>
      </c>
      <c r="D773" s="71"/>
      <c r="E773" s="40"/>
      <c r="F773" s="40"/>
      <c r="G773" s="40"/>
      <c r="H773" s="40" t="s">
        <v>22</v>
      </c>
      <c r="I773" s="40"/>
      <c r="J773" s="40"/>
      <c r="K773" s="40"/>
      <c r="L773" s="171" t="str">
        <f t="shared" ref="L773:L778" si="165">IFERROR(VLOOKUP(A773,IC_PR_BS,7,0),"")</f>
        <v/>
      </c>
      <c r="M773" s="171" t="str">
        <f t="shared" ref="M773:M778" si="166">IFERROR(VLOOKUP(A773,IC_PR_BS,8,0),"")</f>
        <v/>
      </c>
      <c r="N773" s="171" t="str">
        <f t="shared" ref="N773:N778" si="167">IFERROR(VLOOKUP(A773,IC_PR_BS,9,0),"")</f>
        <v/>
      </c>
      <c r="O773" s="170">
        <f t="shared" si="160"/>
        <v>0</v>
      </c>
      <c r="P773" s="113"/>
      <c r="Q773" s="113"/>
      <c r="R773" s="113"/>
      <c r="S773" s="388"/>
      <c r="T773" s="388"/>
      <c r="U773" s="388"/>
      <c r="W773" s="388"/>
      <c r="X773" s="388"/>
      <c r="Y773" s="388"/>
    </row>
    <row r="774" spans="1:25" x14ac:dyDescent="0.3">
      <c r="A774"/>
      <c r="B774" s="57"/>
      <c r="C774" t="s">
        <v>715</v>
      </c>
      <c r="D774" s="71"/>
      <c r="E774" s="40"/>
      <c r="F774" s="40"/>
      <c r="G774" s="40"/>
      <c r="H774" s="40" t="s">
        <v>30</v>
      </c>
      <c r="I774" s="40"/>
      <c r="J774" s="40"/>
      <c r="K774" s="40"/>
      <c r="L774" s="171" t="str">
        <f t="shared" si="165"/>
        <v/>
      </c>
      <c r="M774" s="171" t="str">
        <f t="shared" si="166"/>
        <v/>
      </c>
      <c r="N774" s="171" t="str">
        <f t="shared" si="167"/>
        <v/>
      </c>
      <c r="O774" s="170">
        <f t="shared" si="160"/>
        <v>0</v>
      </c>
      <c r="P774" s="113"/>
      <c r="Q774" s="113"/>
      <c r="R774" s="113"/>
      <c r="S774" s="388"/>
      <c r="T774" s="388"/>
      <c r="U774" s="388"/>
      <c r="W774" s="388"/>
      <c r="X774" s="388"/>
      <c r="Y774" s="388"/>
    </row>
    <row r="775" spans="1:25" x14ac:dyDescent="0.3">
      <c r="A775"/>
      <c r="B775" s="57"/>
      <c r="C775" t="s">
        <v>716</v>
      </c>
      <c r="D775" s="71"/>
      <c r="E775" s="40"/>
      <c r="F775" s="40"/>
      <c r="G775" s="40"/>
      <c r="H775" s="40" t="s">
        <v>70</v>
      </c>
      <c r="I775" s="40"/>
      <c r="J775" s="40"/>
      <c r="K775" s="40"/>
      <c r="L775" s="171" t="str">
        <f t="shared" si="165"/>
        <v/>
      </c>
      <c r="M775" s="171" t="str">
        <f t="shared" si="166"/>
        <v/>
      </c>
      <c r="N775" s="171" t="str">
        <f t="shared" si="167"/>
        <v/>
      </c>
      <c r="O775" s="170">
        <f t="shared" si="160"/>
        <v>0</v>
      </c>
      <c r="P775" s="113"/>
      <c r="Q775" s="113"/>
      <c r="R775" s="113"/>
      <c r="S775" s="388"/>
      <c r="T775" s="388"/>
      <c r="U775" s="388"/>
      <c r="W775" s="388"/>
      <c r="X775" s="388"/>
      <c r="Y775" s="388"/>
    </row>
    <row r="776" spans="1:25" x14ac:dyDescent="0.3">
      <c r="A776"/>
      <c r="B776" s="57"/>
      <c r="C776" t="s">
        <v>717</v>
      </c>
      <c r="D776" s="71"/>
      <c r="E776" s="40"/>
      <c r="F776" s="40"/>
      <c r="G776" s="40"/>
      <c r="H776" s="40" t="s">
        <v>96</v>
      </c>
      <c r="I776" s="40"/>
      <c r="J776" s="40"/>
      <c r="K776" s="40"/>
      <c r="L776" s="171" t="str">
        <f t="shared" si="165"/>
        <v/>
      </c>
      <c r="M776" s="171" t="str">
        <f t="shared" si="166"/>
        <v/>
      </c>
      <c r="N776" s="171" t="str">
        <f t="shared" si="167"/>
        <v/>
      </c>
      <c r="O776" s="170">
        <f t="shared" si="160"/>
        <v>0</v>
      </c>
      <c r="P776" s="113"/>
      <c r="Q776" s="113"/>
      <c r="R776" s="113"/>
      <c r="S776" s="388"/>
      <c r="T776" s="388"/>
      <c r="U776" s="388"/>
      <c r="W776" s="388"/>
      <c r="X776" s="388"/>
      <c r="Y776" s="388"/>
    </row>
    <row r="777" spans="1:25" x14ac:dyDescent="0.3">
      <c r="A777"/>
      <c r="B777" s="57"/>
      <c r="C777" t="s">
        <v>718</v>
      </c>
      <c r="D777" s="71"/>
      <c r="E777" s="40"/>
      <c r="F777" s="40"/>
      <c r="G777" s="40"/>
      <c r="H777" s="40" t="s">
        <v>25</v>
      </c>
      <c r="I777" s="40"/>
      <c r="J777" s="40"/>
      <c r="K777" s="40"/>
      <c r="L777" s="171" t="str">
        <f t="shared" si="165"/>
        <v/>
      </c>
      <c r="M777" s="171" t="str">
        <f t="shared" si="166"/>
        <v/>
      </c>
      <c r="N777" s="171" t="str">
        <f t="shared" si="167"/>
        <v/>
      </c>
      <c r="O777" s="170">
        <f t="shared" si="160"/>
        <v>0</v>
      </c>
      <c r="P777" s="113"/>
      <c r="Q777" s="113"/>
      <c r="R777" s="113"/>
      <c r="S777" s="388"/>
      <c r="T777" s="388"/>
      <c r="U777" s="388"/>
      <c r="W777" s="388"/>
      <c r="X777" s="388"/>
      <c r="Y777" s="388"/>
    </row>
    <row r="778" spans="1:25" x14ac:dyDescent="0.3">
      <c r="A778"/>
      <c r="B778" s="57"/>
      <c r="C778"/>
      <c r="D778" s="71"/>
      <c r="E778" s="40"/>
      <c r="F778" s="40"/>
      <c r="G778" s="40"/>
      <c r="H778" s="40"/>
      <c r="I778" s="40"/>
      <c r="J778" s="40"/>
      <c r="K778" s="50" t="s">
        <v>1152</v>
      </c>
      <c r="L778" s="171" t="str">
        <f t="shared" si="165"/>
        <v/>
      </c>
      <c r="M778" s="171" t="str">
        <f t="shared" si="166"/>
        <v/>
      </c>
      <c r="N778" s="171" t="str">
        <f t="shared" si="167"/>
        <v/>
      </c>
      <c r="O778" s="170">
        <f t="shared" si="160"/>
        <v>0</v>
      </c>
      <c r="P778" s="113"/>
      <c r="Q778" s="113"/>
      <c r="R778" s="113"/>
      <c r="S778" s="388"/>
      <c r="T778" s="388"/>
      <c r="U778" s="388"/>
      <c r="W778" s="388"/>
      <c r="X778" s="388"/>
      <c r="Y778" s="388"/>
    </row>
    <row r="779" spans="1:25" x14ac:dyDescent="0.3">
      <c r="A779"/>
      <c r="B779"/>
      <c r="C779" t="s">
        <v>719</v>
      </c>
      <c r="D779" s="38"/>
      <c r="E779" s="39"/>
      <c r="F779" s="39">
        <v>2</v>
      </c>
      <c r="G779" s="39" t="s">
        <v>720</v>
      </c>
      <c r="H779" s="40"/>
      <c r="I779" s="40"/>
      <c r="J779" s="40"/>
      <c r="K779" s="40"/>
      <c r="L779" s="169">
        <f>SUM(L780:L784)</f>
        <v>0</v>
      </c>
      <c r="M779" s="169">
        <f>SUM(M780:M784)</f>
        <v>0</v>
      </c>
      <c r="N779" s="169">
        <f>SUM(N780:N784)</f>
        <v>0</v>
      </c>
      <c r="O779" s="170">
        <f t="shared" si="160"/>
        <v>0</v>
      </c>
      <c r="P779" s="113"/>
      <c r="Q779" s="113"/>
      <c r="R779" s="113"/>
      <c r="S779" s="388"/>
      <c r="T779" s="388"/>
      <c r="U779" s="388"/>
      <c r="W779" s="388"/>
      <c r="X779" s="388"/>
      <c r="Y779" s="388"/>
    </row>
    <row r="780" spans="1:25" x14ac:dyDescent="0.3">
      <c r="A780" s="3"/>
      <c r="B780" s="57"/>
      <c r="C780" t="s">
        <v>722</v>
      </c>
      <c r="D780" s="38"/>
      <c r="E780" s="39"/>
      <c r="F780" s="40"/>
      <c r="G780" s="40"/>
      <c r="H780" s="40" t="s">
        <v>22</v>
      </c>
      <c r="I780" s="40"/>
      <c r="J780" s="40"/>
      <c r="K780" s="40"/>
      <c r="L780" s="171" t="str">
        <f t="shared" ref="L780:L785" si="168">IFERROR(VLOOKUP(A780,IC_PR_BS,7,0),"")</f>
        <v/>
      </c>
      <c r="M780" s="171" t="str">
        <f t="shared" ref="M780:M785" si="169">IFERROR(VLOOKUP(A780,IC_PR_BS,8,0),"")</f>
        <v/>
      </c>
      <c r="N780" s="171" t="str">
        <f t="shared" ref="N780:N785" si="170">IFERROR(VLOOKUP(A780,IC_PR_BS,9,0),"")</f>
        <v/>
      </c>
      <c r="O780" s="170">
        <f t="shared" si="160"/>
        <v>0</v>
      </c>
      <c r="P780" s="113"/>
      <c r="Q780" s="113"/>
      <c r="R780" s="113"/>
      <c r="S780" s="388"/>
      <c r="T780" s="388"/>
      <c r="U780" s="388"/>
      <c r="W780" s="388"/>
      <c r="X780" s="388"/>
      <c r="Y780" s="388"/>
    </row>
    <row r="781" spans="1:25" x14ac:dyDescent="0.3">
      <c r="A781" s="3"/>
      <c r="B781" s="57"/>
      <c r="C781" t="s">
        <v>724</v>
      </c>
      <c r="D781" s="38"/>
      <c r="E781" s="39"/>
      <c r="F781" s="40"/>
      <c r="G781" s="40"/>
      <c r="H781" s="40" t="s">
        <v>30</v>
      </c>
      <c r="I781" s="40"/>
      <c r="J781" s="40"/>
      <c r="K781" s="40"/>
      <c r="L781" s="171" t="str">
        <f t="shared" si="168"/>
        <v/>
      </c>
      <c r="M781" s="171" t="str">
        <f t="shared" si="169"/>
        <v/>
      </c>
      <c r="N781" s="171" t="str">
        <f t="shared" si="170"/>
        <v/>
      </c>
      <c r="O781" s="170">
        <f t="shared" si="160"/>
        <v>0</v>
      </c>
      <c r="P781" s="113"/>
      <c r="Q781" s="113"/>
      <c r="R781" s="113"/>
      <c r="S781" s="388"/>
      <c r="T781" s="388"/>
      <c r="U781" s="388"/>
      <c r="W781" s="388"/>
      <c r="X781" s="388"/>
      <c r="Y781" s="388"/>
    </row>
    <row r="782" spans="1:25" x14ac:dyDescent="0.3">
      <c r="A782" s="3"/>
      <c r="B782" s="57"/>
      <c r="C782" t="s">
        <v>726</v>
      </c>
      <c r="D782" s="38"/>
      <c r="E782" s="39"/>
      <c r="F782" s="40"/>
      <c r="G782" s="40"/>
      <c r="H782" s="40" t="s">
        <v>70</v>
      </c>
      <c r="I782" s="40"/>
      <c r="J782" s="40"/>
      <c r="K782" s="40"/>
      <c r="L782" s="171" t="str">
        <f t="shared" si="168"/>
        <v/>
      </c>
      <c r="M782" s="171" t="str">
        <f t="shared" si="169"/>
        <v/>
      </c>
      <c r="N782" s="171" t="str">
        <f t="shared" si="170"/>
        <v/>
      </c>
      <c r="O782" s="170">
        <f t="shared" si="160"/>
        <v>0</v>
      </c>
      <c r="P782" s="113"/>
      <c r="Q782" s="113"/>
      <c r="R782" s="113"/>
      <c r="S782" s="388"/>
      <c r="T782" s="388"/>
      <c r="U782" s="388"/>
      <c r="W782" s="388"/>
      <c r="X782" s="388"/>
      <c r="Y782" s="388"/>
    </row>
    <row r="783" spans="1:25" x14ac:dyDescent="0.3">
      <c r="A783" s="3"/>
      <c r="B783" s="57"/>
      <c r="C783" t="s">
        <v>728</v>
      </c>
      <c r="D783" s="38"/>
      <c r="E783" s="39"/>
      <c r="F783" s="40"/>
      <c r="G783" s="40"/>
      <c r="H783" s="40" t="s">
        <v>96</v>
      </c>
      <c r="I783" s="40"/>
      <c r="J783" s="40"/>
      <c r="K783" s="40"/>
      <c r="L783" s="171" t="str">
        <f t="shared" si="168"/>
        <v/>
      </c>
      <c r="M783" s="171" t="str">
        <f t="shared" si="169"/>
        <v/>
      </c>
      <c r="N783" s="171" t="str">
        <f t="shared" si="170"/>
        <v/>
      </c>
      <c r="O783" s="170">
        <f t="shared" si="160"/>
        <v>0</v>
      </c>
      <c r="P783" s="113"/>
      <c r="Q783" s="113"/>
      <c r="R783" s="113"/>
      <c r="S783" s="388"/>
      <c r="T783" s="388"/>
      <c r="U783" s="388"/>
      <c r="W783" s="388"/>
      <c r="X783" s="388"/>
      <c r="Y783" s="388"/>
    </row>
    <row r="784" spans="1:25" x14ac:dyDescent="0.3">
      <c r="A784" s="3"/>
      <c r="B784" s="57"/>
      <c r="C784" t="s">
        <v>729</v>
      </c>
      <c r="D784" s="38"/>
      <c r="E784" s="39"/>
      <c r="F784" s="40"/>
      <c r="G784" s="40"/>
      <c r="H784" s="40" t="s">
        <v>25</v>
      </c>
      <c r="I784" s="40"/>
      <c r="J784" s="40"/>
      <c r="K784" s="40"/>
      <c r="L784" s="171" t="str">
        <f t="shared" si="168"/>
        <v/>
      </c>
      <c r="M784" s="171" t="str">
        <f t="shared" si="169"/>
        <v/>
      </c>
      <c r="N784" s="171" t="str">
        <f t="shared" si="170"/>
        <v/>
      </c>
      <c r="O784" s="170">
        <f t="shared" si="160"/>
        <v>0</v>
      </c>
      <c r="P784" s="113"/>
      <c r="Q784" s="113"/>
      <c r="R784" s="113"/>
      <c r="S784" s="388"/>
      <c r="T784" s="388"/>
      <c r="U784" s="388"/>
      <c r="W784" s="388"/>
      <c r="X784" s="388"/>
      <c r="Y784" s="388"/>
    </row>
    <row r="785" spans="1:25" ht="15" thickBot="1" x14ac:dyDescent="0.35">
      <c r="A785" s="5"/>
      <c r="B785" s="57"/>
      <c r="C785"/>
      <c r="D785" s="82"/>
      <c r="E785" s="86"/>
      <c r="F785" s="83"/>
      <c r="G785" s="83"/>
      <c r="H785" s="83"/>
      <c r="I785" s="83"/>
      <c r="J785" s="83"/>
      <c r="K785" s="194" t="s">
        <v>1152</v>
      </c>
      <c r="L785" s="179" t="str">
        <f t="shared" si="168"/>
        <v/>
      </c>
      <c r="M785" s="179" t="str">
        <f t="shared" si="169"/>
        <v/>
      </c>
      <c r="N785" s="179" t="str">
        <f t="shared" si="170"/>
        <v/>
      </c>
      <c r="O785" s="180">
        <f t="shared" si="160"/>
        <v>0</v>
      </c>
      <c r="P785" s="113"/>
      <c r="Q785" s="113"/>
      <c r="R785" s="113"/>
      <c r="S785" s="388"/>
      <c r="T785" s="388"/>
      <c r="U785" s="388"/>
      <c r="W785" s="388"/>
      <c r="X785" s="388"/>
      <c r="Y785" s="388"/>
    </row>
    <row r="786" spans="1:25" ht="15" thickBot="1" x14ac:dyDescent="0.35">
      <c r="A786"/>
      <c r="B786"/>
      <c r="C786" t="s">
        <v>730</v>
      </c>
      <c r="D786" s="197" t="s">
        <v>731</v>
      </c>
      <c r="E786" s="198"/>
      <c r="F786" s="198"/>
      <c r="G786" s="198"/>
      <c r="H786" s="198"/>
      <c r="I786" s="198"/>
      <c r="J786" s="198"/>
      <c r="K786" s="198"/>
      <c r="L786" s="182">
        <f>SUM(L787,L833)</f>
        <v>0</v>
      </c>
      <c r="M786" s="182">
        <f>SUM(M787,M833)</f>
        <v>0</v>
      </c>
      <c r="N786" s="182">
        <f>SUM(N787,N833)</f>
        <v>0</v>
      </c>
      <c r="O786" s="183">
        <f t="shared" si="160"/>
        <v>0</v>
      </c>
      <c r="P786" s="113"/>
      <c r="Q786" s="113"/>
      <c r="R786" s="113"/>
      <c r="S786" s="388"/>
      <c r="T786" s="388"/>
      <c r="U786" s="388"/>
      <c r="W786" s="388"/>
      <c r="X786" s="388"/>
      <c r="Y786" s="388"/>
    </row>
    <row r="787" spans="1:25" ht="15.75" customHeight="1" x14ac:dyDescent="0.3">
      <c r="A787"/>
      <c r="B787"/>
      <c r="C787" t="s">
        <v>684</v>
      </c>
      <c r="D787" s="49" t="s">
        <v>8</v>
      </c>
      <c r="E787" s="84" t="s">
        <v>312</v>
      </c>
      <c r="F787" s="84"/>
      <c r="G787" s="85"/>
      <c r="H787" s="85"/>
      <c r="I787" s="85"/>
      <c r="J787" s="85"/>
      <c r="K787" s="85"/>
      <c r="L787" s="195">
        <f>SUM(L788,L798,L808)</f>
        <v>0</v>
      </c>
      <c r="M787" s="195">
        <f>SUM(M788,M798,M808)</f>
        <v>0</v>
      </c>
      <c r="N787" s="195">
        <f>SUM(N788,N798,N808)</f>
        <v>0</v>
      </c>
      <c r="O787" s="196">
        <f t="shared" si="160"/>
        <v>0</v>
      </c>
      <c r="P787" s="113"/>
      <c r="Q787" s="113"/>
      <c r="R787" s="113"/>
      <c r="S787" s="388"/>
      <c r="T787" s="388"/>
      <c r="U787" s="388"/>
      <c r="W787" s="388"/>
      <c r="X787" s="388"/>
      <c r="Y787" s="388"/>
    </row>
    <row r="788" spans="1:25" ht="15" customHeight="1" x14ac:dyDescent="0.3">
      <c r="A788"/>
      <c r="B788"/>
      <c r="C788" t="s">
        <v>568</v>
      </c>
      <c r="D788" s="38"/>
      <c r="E788" s="39"/>
      <c r="F788" s="39">
        <v>1</v>
      </c>
      <c r="G788" s="39" t="s">
        <v>732</v>
      </c>
      <c r="H788" s="40"/>
      <c r="I788" s="40"/>
      <c r="J788" s="40"/>
      <c r="K788" s="40"/>
      <c r="L788" s="169">
        <f>SUM(L789:L797)</f>
        <v>0</v>
      </c>
      <c r="M788" s="169">
        <f>SUM(M789:M797)</f>
        <v>0</v>
      </c>
      <c r="N788" s="169">
        <f>SUM(N789:N797)</f>
        <v>0</v>
      </c>
      <c r="O788" s="170">
        <f t="shared" si="160"/>
        <v>0</v>
      </c>
      <c r="P788" s="113"/>
      <c r="Q788" s="113"/>
      <c r="R788" s="113"/>
      <c r="S788" s="388"/>
      <c r="T788" s="388"/>
      <c r="U788" s="388"/>
      <c r="W788" s="388"/>
      <c r="X788" s="388"/>
      <c r="Y788" s="388"/>
    </row>
    <row r="789" spans="1:25" ht="15" customHeight="1" x14ac:dyDescent="0.3">
      <c r="A789"/>
      <c r="B789" s="57"/>
      <c r="C789" t="s">
        <v>733</v>
      </c>
      <c r="D789" s="38"/>
      <c r="E789" s="40"/>
      <c r="F789" s="40"/>
      <c r="G789" s="40"/>
      <c r="H789" s="40" t="s">
        <v>22</v>
      </c>
      <c r="I789" s="40"/>
      <c r="J789" s="40"/>
      <c r="K789" s="40"/>
      <c r="L789" s="171" t="str">
        <f t="shared" ref="L789:L797" si="171">IFERROR(VLOOKUP(A789,IC_PR_BS,7,0),"")</f>
        <v/>
      </c>
      <c r="M789" s="171" t="str">
        <f t="shared" ref="M789:M797" si="172">IFERROR(VLOOKUP(A789,IC_PR_BS,8,0),"")</f>
        <v/>
      </c>
      <c r="N789" s="171" t="str">
        <f t="shared" ref="N789:N797" si="173">IFERROR(VLOOKUP(A789,IC_PR_BS,9,0),"")</f>
        <v/>
      </c>
      <c r="O789" s="170">
        <f t="shared" si="160"/>
        <v>0</v>
      </c>
      <c r="P789" s="113"/>
      <c r="Q789" s="113"/>
      <c r="R789" s="113"/>
      <c r="S789" s="388"/>
      <c r="T789" s="388"/>
      <c r="U789" s="388"/>
      <c r="W789" s="388"/>
      <c r="X789" s="388"/>
      <c r="Y789" s="388"/>
    </row>
    <row r="790" spans="1:25" ht="15" customHeight="1" x14ac:dyDescent="0.3">
      <c r="A790"/>
      <c r="B790" s="57"/>
      <c r="C790" t="s">
        <v>734</v>
      </c>
      <c r="D790" s="38"/>
      <c r="E790" s="40"/>
      <c r="F790" s="40"/>
      <c r="G790" s="40"/>
      <c r="H790" s="40" t="s">
        <v>30</v>
      </c>
      <c r="I790" s="40"/>
      <c r="J790" s="40"/>
      <c r="K790" s="40"/>
      <c r="L790" s="171" t="str">
        <f t="shared" si="171"/>
        <v/>
      </c>
      <c r="M790" s="171" t="str">
        <f t="shared" si="172"/>
        <v/>
      </c>
      <c r="N790" s="171" t="str">
        <f t="shared" si="173"/>
        <v/>
      </c>
      <c r="O790" s="170">
        <f t="shared" si="160"/>
        <v>0</v>
      </c>
      <c r="P790" s="113"/>
      <c r="Q790" s="113"/>
      <c r="R790" s="113"/>
      <c r="S790" s="388"/>
      <c r="T790" s="388"/>
      <c r="U790" s="388"/>
      <c r="W790" s="388"/>
      <c r="X790" s="388"/>
      <c r="Y790" s="388"/>
    </row>
    <row r="791" spans="1:25" ht="15" customHeight="1" x14ac:dyDescent="0.3">
      <c r="A791"/>
      <c r="B791" s="57"/>
      <c r="C791" t="s">
        <v>735</v>
      </c>
      <c r="D791" s="38"/>
      <c r="E791" s="40"/>
      <c r="F791" s="40"/>
      <c r="G791" s="40"/>
      <c r="H791" s="40" t="s">
        <v>66</v>
      </c>
      <c r="I791" s="40"/>
      <c r="J791" s="40"/>
      <c r="K791" s="40"/>
      <c r="L791" s="171" t="str">
        <f t="shared" si="171"/>
        <v/>
      </c>
      <c r="M791" s="171" t="str">
        <f t="shared" si="172"/>
        <v/>
      </c>
      <c r="N791" s="171" t="str">
        <f t="shared" si="173"/>
        <v/>
      </c>
      <c r="O791" s="170">
        <f t="shared" si="160"/>
        <v>0</v>
      </c>
      <c r="P791" s="113"/>
      <c r="Q791" s="113"/>
      <c r="R791" s="113"/>
      <c r="S791" s="388"/>
      <c r="T791" s="388"/>
      <c r="U791" s="388"/>
      <c r="W791" s="388"/>
      <c r="X791" s="388"/>
      <c r="Y791" s="388"/>
    </row>
    <row r="792" spans="1:25" ht="15" customHeight="1" x14ac:dyDescent="0.3">
      <c r="A792"/>
      <c r="B792" s="57"/>
      <c r="C792" t="s">
        <v>736</v>
      </c>
      <c r="D792" s="38"/>
      <c r="E792" s="40"/>
      <c r="F792" s="40"/>
      <c r="G792" s="40"/>
      <c r="H792" s="40" t="s">
        <v>299</v>
      </c>
      <c r="I792" s="40"/>
      <c r="J792" s="40"/>
      <c r="K792" s="40"/>
      <c r="L792" s="171" t="str">
        <f t="shared" si="171"/>
        <v/>
      </c>
      <c r="M792" s="171" t="str">
        <f t="shared" si="172"/>
        <v/>
      </c>
      <c r="N792" s="171" t="str">
        <f t="shared" si="173"/>
        <v/>
      </c>
      <c r="O792" s="170">
        <f t="shared" si="160"/>
        <v>0</v>
      </c>
      <c r="P792" s="113"/>
      <c r="Q792" s="113"/>
      <c r="R792" s="113"/>
      <c r="S792" s="388"/>
      <c r="T792" s="388"/>
      <c r="U792" s="388"/>
      <c r="W792" s="388"/>
      <c r="X792" s="388"/>
      <c r="Y792" s="388"/>
    </row>
    <row r="793" spans="1:25" ht="15" customHeight="1" x14ac:dyDescent="0.3">
      <c r="A793"/>
      <c r="B793" s="57"/>
      <c r="C793" t="s">
        <v>737</v>
      </c>
      <c r="D793" s="38"/>
      <c r="E793" s="40"/>
      <c r="F793" s="40"/>
      <c r="G793" s="40"/>
      <c r="H793" s="40" t="s">
        <v>68</v>
      </c>
      <c r="I793" s="40"/>
      <c r="J793" s="40"/>
      <c r="K793" s="40"/>
      <c r="L793" s="171" t="str">
        <f t="shared" si="171"/>
        <v/>
      </c>
      <c r="M793" s="171" t="str">
        <f t="shared" si="172"/>
        <v/>
      </c>
      <c r="N793" s="171" t="str">
        <f t="shared" si="173"/>
        <v/>
      </c>
      <c r="O793" s="170">
        <f t="shared" si="160"/>
        <v>0</v>
      </c>
      <c r="P793" s="113"/>
      <c r="Q793" s="113"/>
      <c r="R793" s="113"/>
      <c r="S793" s="388"/>
      <c r="T793" s="388"/>
      <c r="U793" s="388"/>
      <c r="W793" s="388"/>
      <c r="X793" s="388"/>
      <c r="Y793" s="388"/>
    </row>
    <row r="794" spans="1:25" ht="15" customHeight="1" x14ac:dyDescent="0.3">
      <c r="A794"/>
      <c r="B794" s="57"/>
      <c r="C794" t="s">
        <v>738</v>
      </c>
      <c r="D794" s="38"/>
      <c r="E794" s="40"/>
      <c r="F794" s="40"/>
      <c r="G794" s="40"/>
      <c r="H794" s="40" t="s">
        <v>69</v>
      </c>
      <c r="I794" s="40"/>
      <c r="J794" s="40"/>
      <c r="K794" s="40"/>
      <c r="L794" s="171" t="str">
        <f t="shared" si="171"/>
        <v/>
      </c>
      <c r="M794" s="171" t="str">
        <f t="shared" si="172"/>
        <v/>
      </c>
      <c r="N794" s="171" t="str">
        <f t="shared" si="173"/>
        <v/>
      </c>
      <c r="O794" s="170">
        <f t="shared" si="160"/>
        <v>0</v>
      </c>
      <c r="P794" s="113"/>
      <c r="Q794" s="113"/>
      <c r="R794" s="113"/>
      <c r="S794" s="388"/>
      <c r="T794" s="388"/>
      <c r="U794" s="388"/>
      <c r="W794" s="388"/>
      <c r="X794" s="388"/>
      <c r="Y794" s="388"/>
    </row>
    <row r="795" spans="1:25" ht="15" customHeight="1" x14ac:dyDescent="0.3">
      <c r="A795"/>
      <c r="B795" s="57"/>
      <c r="C795" t="s">
        <v>739</v>
      </c>
      <c r="D795" s="38"/>
      <c r="E795" s="40"/>
      <c r="F795" s="40"/>
      <c r="G795" s="40"/>
      <c r="H795" s="40" t="s">
        <v>70</v>
      </c>
      <c r="I795" s="40"/>
      <c r="J795" s="40"/>
      <c r="K795" s="40"/>
      <c r="L795" s="171" t="str">
        <f t="shared" si="171"/>
        <v/>
      </c>
      <c r="M795" s="171" t="str">
        <f t="shared" si="172"/>
        <v/>
      </c>
      <c r="N795" s="171" t="str">
        <f t="shared" si="173"/>
        <v/>
      </c>
      <c r="O795" s="170">
        <f t="shared" si="160"/>
        <v>0</v>
      </c>
      <c r="P795" s="113"/>
      <c r="Q795" s="113"/>
      <c r="R795" s="113"/>
      <c r="S795" s="388"/>
      <c r="T795" s="388"/>
      <c r="U795" s="388"/>
      <c r="W795" s="388"/>
      <c r="X795" s="388"/>
      <c r="Y795" s="388"/>
    </row>
    <row r="796" spans="1:25" ht="15" customHeight="1" x14ac:dyDescent="0.3">
      <c r="A796"/>
      <c r="B796" s="57"/>
      <c r="C796" t="s">
        <v>740</v>
      </c>
      <c r="D796" s="38"/>
      <c r="E796" s="40"/>
      <c r="F796" s="40"/>
      <c r="G796" s="40"/>
      <c r="H796" s="40" t="s">
        <v>426</v>
      </c>
      <c r="I796" s="40"/>
      <c r="J796" s="40"/>
      <c r="K796" s="40"/>
      <c r="L796" s="171" t="str">
        <f t="shared" si="171"/>
        <v/>
      </c>
      <c r="M796" s="171" t="str">
        <f t="shared" si="172"/>
        <v/>
      </c>
      <c r="N796" s="171" t="str">
        <f t="shared" si="173"/>
        <v/>
      </c>
      <c r="O796" s="170">
        <f t="shared" si="160"/>
        <v>0</v>
      </c>
      <c r="P796" s="113"/>
      <c r="Q796" s="113"/>
      <c r="R796" s="113"/>
      <c r="S796" s="388"/>
      <c r="T796" s="388"/>
      <c r="U796" s="388"/>
      <c r="W796" s="388"/>
      <c r="X796" s="388"/>
      <c r="Y796" s="388"/>
    </row>
    <row r="797" spans="1:25" ht="15" customHeight="1" x14ac:dyDescent="0.3">
      <c r="A797"/>
      <c r="B797" s="57"/>
      <c r="C797" t="s">
        <v>741</v>
      </c>
      <c r="D797" s="38"/>
      <c r="E797" s="40"/>
      <c r="F797" s="40"/>
      <c r="G797" s="40"/>
      <c r="H797" s="40" t="s">
        <v>25</v>
      </c>
      <c r="I797" s="40"/>
      <c r="J797" s="40"/>
      <c r="K797" s="40"/>
      <c r="L797" s="171" t="str">
        <f t="shared" si="171"/>
        <v/>
      </c>
      <c r="M797" s="171" t="str">
        <f t="shared" si="172"/>
        <v/>
      </c>
      <c r="N797" s="171" t="str">
        <f t="shared" si="173"/>
        <v/>
      </c>
      <c r="O797" s="170">
        <f t="shared" si="160"/>
        <v>0</v>
      </c>
      <c r="P797" s="113"/>
      <c r="Q797" s="113"/>
      <c r="R797" s="113"/>
      <c r="S797" s="388"/>
      <c r="T797" s="388"/>
      <c r="U797" s="388"/>
      <c r="W797" s="388"/>
      <c r="X797" s="388"/>
      <c r="Y797" s="388"/>
    </row>
    <row r="798" spans="1:25" ht="15" customHeight="1" x14ac:dyDescent="0.3">
      <c r="A798"/>
      <c r="B798"/>
      <c r="C798" t="s">
        <v>568</v>
      </c>
      <c r="D798" s="45"/>
      <c r="E798" s="47"/>
      <c r="F798" s="47"/>
      <c r="G798" s="46"/>
      <c r="H798" s="46"/>
      <c r="I798" s="47" t="s">
        <v>970</v>
      </c>
      <c r="J798" s="46"/>
      <c r="K798" s="46"/>
      <c r="L798" s="169">
        <f>SUM(L799:L807)</f>
        <v>0</v>
      </c>
      <c r="M798" s="169">
        <f>SUM(M799:M807)</f>
        <v>0</v>
      </c>
      <c r="N798" s="169">
        <f>SUM(N799:N807)</f>
        <v>0</v>
      </c>
      <c r="O798" s="170">
        <f t="shared" si="160"/>
        <v>0</v>
      </c>
      <c r="P798" s="113"/>
      <c r="Q798" s="113"/>
      <c r="R798" s="113"/>
      <c r="S798" s="388"/>
      <c r="T798" s="388"/>
      <c r="U798" s="388"/>
      <c r="W798" s="388"/>
      <c r="X798" s="388"/>
      <c r="Y798" s="388"/>
    </row>
    <row r="799" spans="1:25" ht="15" customHeight="1" x14ac:dyDescent="0.3">
      <c r="A799"/>
      <c r="B799" s="57"/>
      <c r="C799" t="s">
        <v>733</v>
      </c>
      <c r="D799" s="45"/>
      <c r="E799" s="46"/>
      <c r="F799" s="46"/>
      <c r="G799" s="46"/>
      <c r="H799" s="46"/>
      <c r="I799" s="46"/>
      <c r="J799" s="46" t="s">
        <v>22</v>
      </c>
      <c r="K799" s="46"/>
      <c r="L799" s="171" t="str">
        <f t="shared" ref="L799:L807" si="174">IFERROR(VLOOKUP(A799,IC_PR_BS,12,0),"")</f>
        <v/>
      </c>
      <c r="M799" s="171" t="str">
        <f t="shared" ref="M799:M807" si="175">IFERROR(VLOOKUP(A799,IC_PR_BS,13,0),"")</f>
        <v/>
      </c>
      <c r="N799" s="171" t="str">
        <f t="shared" ref="N799:N807" si="176">IFERROR(VLOOKUP(A799,IC_PR_BS,14,0),"")</f>
        <v/>
      </c>
      <c r="O799" s="170">
        <f t="shared" si="160"/>
        <v>0</v>
      </c>
      <c r="P799" s="113"/>
      <c r="Q799" s="113"/>
      <c r="R799" s="113"/>
      <c r="S799" s="388"/>
      <c r="T799" s="388"/>
      <c r="U799" s="388"/>
      <c r="W799" s="388"/>
      <c r="X799" s="388"/>
      <c r="Y799" s="388"/>
    </row>
    <row r="800" spans="1:25" ht="15" customHeight="1" x14ac:dyDescent="0.3">
      <c r="A800"/>
      <c r="B800" s="57"/>
      <c r="C800" t="s">
        <v>734</v>
      </c>
      <c r="D800" s="45"/>
      <c r="E800" s="46"/>
      <c r="F800" s="46"/>
      <c r="G800" s="46"/>
      <c r="H800" s="46"/>
      <c r="I800" s="46"/>
      <c r="J800" s="46" t="s">
        <v>30</v>
      </c>
      <c r="K800" s="46"/>
      <c r="L800" s="171" t="str">
        <f t="shared" si="174"/>
        <v/>
      </c>
      <c r="M800" s="171" t="str">
        <f t="shared" si="175"/>
        <v/>
      </c>
      <c r="N800" s="171" t="str">
        <f t="shared" si="176"/>
        <v/>
      </c>
      <c r="O800" s="170">
        <f t="shared" si="160"/>
        <v>0</v>
      </c>
      <c r="P800" s="113"/>
      <c r="Q800" s="113"/>
      <c r="R800" s="113"/>
      <c r="S800" s="388"/>
      <c r="T800" s="388"/>
      <c r="U800" s="388"/>
      <c r="W800" s="388"/>
      <c r="X800" s="388"/>
      <c r="Y800" s="388"/>
    </row>
    <row r="801" spans="1:25" ht="15" customHeight="1" x14ac:dyDescent="0.3">
      <c r="A801"/>
      <c r="B801" s="57"/>
      <c r="C801" t="s">
        <v>735</v>
      </c>
      <c r="D801" s="45"/>
      <c r="E801" s="46"/>
      <c r="F801" s="46"/>
      <c r="G801" s="46"/>
      <c r="H801" s="46"/>
      <c r="I801" s="46"/>
      <c r="J801" s="46" t="s">
        <v>66</v>
      </c>
      <c r="K801" s="46"/>
      <c r="L801" s="171" t="str">
        <f t="shared" si="174"/>
        <v/>
      </c>
      <c r="M801" s="171" t="str">
        <f t="shared" si="175"/>
        <v/>
      </c>
      <c r="N801" s="171" t="str">
        <f t="shared" si="176"/>
        <v/>
      </c>
      <c r="O801" s="170">
        <f t="shared" si="160"/>
        <v>0</v>
      </c>
      <c r="P801" s="113"/>
      <c r="Q801" s="113"/>
      <c r="R801" s="113"/>
      <c r="S801" s="388"/>
      <c r="T801" s="388"/>
      <c r="U801" s="388"/>
      <c r="W801" s="388"/>
      <c r="X801" s="388"/>
      <c r="Y801" s="388"/>
    </row>
    <row r="802" spans="1:25" ht="15" customHeight="1" x14ac:dyDescent="0.3">
      <c r="A802"/>
      <c r="B802" s="57"/>
      <c r="C802" t="s">
        <v>736</v>
      </c>
      <c r="D802" s="45"/>
      <c r="E802" s="46"/>
      <c r="F802" s="46"/>
      <c r="G802" s="46"/>
      <c r="H802" s="46"/>
      <c r="I802" s="46"/>
      <c r="J802" s="46" t="s">
        <v>299</v>
      </c>
      <c r="K802" s="46"/>
      <c r="L802" s="171" t="str">
        <f t="shared" si="174"/>
        <v/>
      </c>
      <c r="M802" s="171" t="str">
        <f t="shared" si="175"/>
        <v/>
      </c>
      <c r="N802" s="171" t="str">
        <f t="shared" si="176"/>
        <v/>
      </c>
      <c r="O802" s="170">
        <f t="shared" si="160"/>
        <v>0</v>
      </c>
      <c r="P802" s="113"/>
      <c r="Q802" s="113"/>
      <c r="R802" s="113"/>
      <c r="S802" s="388"/>
      <c r="T802" s="388"/>
      <c r="U802" s="388"/>
      <c r="W802" s="388"/>
      <c r="X802" s="388"/>
      <c r="Y802" s="388"/>
    </row>
    <row r="803" spans="1:25" ht="15" customHeight="1" x14ac:dyDescent="0.3">
      <c r="A803"/>
      <c r="B803" s="57"/>
      <c r="C803" t="s">
        <v>737</v>
      </c>
      <c r="D803" s="45"/>
      <c r="E803" s="46"/>
      <c r="F803" s="46"/>
      <c r="G803" s="46"/>
      <c r="H803" s="46"/>
      <c r="I803" s="46"/>
      <c r="J803" s="46" t="s">
        <v>68</v>
      </c>
      <c r="K803" s="46"/>
      <c r="L803" s="171" t="str">
        <f t="shared" si="174"/>
        <v/>
      </c>
      <c r="M803" s="171" t="str">
        <f t="shared" si="175"/>
        <v/>
      </c>
      <c r="N803" s="171" t="str">
        <f t="shared" si="176"/>
        <v/>
      </c>
      <c r="O803" s="170">
        <f t="shared" si="160"/>
        <v>0</v>
      </c>
      <c r="P803" s="113"/>
      <c r="Q803" s="113"/>
      <c r="R803" s="113"/>
      <c r="S803" s="388"/>
      <c r="T803" s="388"/>
      <c r="U803" s="388"/>
      <c r="W803" s="388"/>
      <c r="X803" s="388"/>
      <c r="Y803" s="388"/>
    </row>
    <row r="804" spans="1:25" ht="15" customHeight="1" x14ac:dyDescent="0.3">
      <c r="A804"/>
      <c r="B804" s="57"/>
      <c r="C804" t="s">
        <v>738</v>
      </c>
      <c r="D804" s="45"/>
      <c r="E804" s="46"/>
      <c r="F804" s="46"/>
      <c r="G804" s="46"/>
      <c r="H804" s="46"/>
      <c r="I804" s="46"/>
      <c r="J804" s="46" t="s">
        <v>69</v>
      </c>
      <c r="K804" s="46"/>
      <c r="L804" s="171" t="str">
        <f t="shared" si="174"/>
        <v/>
      </c>
      <c r="M804" s="171" t="str">
        <f t="shared" si="175"/>
        <v/>
      </c>
      <c r="N804" s="171" t="str">
        <f t="shared" si="176"/>
        <v/>
      </c>
      <c r="O804" s="170">
        <f t="shared" si="160"/>
        <v>0</v>
      </c>
      <c r="P804" s="113"/>
      <c r="Q804" s="113"/>
      <c r="R804" s="113"/>
      <c r="S804" s="388"/>
      <c r="T804" s="388"/>
      <c r="U804" s="388"/>
      <c r="W804" s="388"/>
      <c r="X804" s="388"/>
      <c r="Y804" s="388"/>
    </row>
    <row r="805" spans="1:25" ht="15" customHeight="1" x14ac:dyDescent="0.3">
      <c r="A805"/>
      <c r="B805" s="57"/>
      <c r="C805" t="s">
        <v>739</v>
      </c>
      <c r="D805" s="45"/>
      <c r="E805" s="46"/>
      <c r="F805" s="46"/>
      <c r="G805" s="46"/>
      <c r="H805" s="46"/>
      <c r="I805" s="46"/>
      <c r="J805" s="46" t="s">
        <v>70</v>
      </c>
      <c r="K805" s="46"/>
      <c r="L805" s="171" t="str">
        <f t="shared" si="174"/>
        <v/>
      </c>
      <c r="M805" s="171" t="str">
        <f t="shared" si="175"/>
        <v/>
      </c>
      <c r="N805" s="171" t="str">
        <f t="shared" si="176"/>
        <v/>
      </c>
      <c r="O805" s="170">
        <f t="shared" si="160"/>
        <v>0</v>
      </c>
      <c r="P805" s="113"/>
      <c r="Q805" s="113"/>
      <c r="R805" s="113"/>
      <c r="S805" s="388"/>
      <c r="T805" s="388"/>
      <c r="U805" s="388"/>
      <c r="W805" s="388"/>
      <c r="X805" s="388"/>
      <c r="Y805" s="388"/>
    </row>
    <row r="806" spans="1:25" ht="15" customHeight="1" x14ac:dyDescent="0.3">
      <c r="A806"/>
      <c r="B806" s="57"/>
      <c r="C806" t="s">
        <v>740</v>
      </c>
      <c r="D806" s="45"/>
      <c r="E806" s="46"/>
      <c r="F806" s="46"/>
      <c r="G806" s="46"/>
      <c r="H806" s="46"/>
      <c r="I806" s="46"/>
      <c r="J806" s="46" t="s">
        <v>426</v>
      </c>
      <c r="K806" s="46"/>
      <c r="L806" s="171" t="str">
        <f t="shared" si="174"/>
        <v/>
      </c>
      <c r="M806" s="171" t="str">
        <f t="shared" si="175"/>
        <v/>
      </c>
      <c r="N806" s="171" t="str">
        <f t="shared" si="176"/>
        <v/>
      </c>
      <c r="O806" s="170">
        <f t="shared" si="160"/>
        <v>0</v>
      </c>
      <c r="P806" s="113"/>
      <c r="Q806" s="113"/>
      <c r="R806" s="113"/>
      <c r="S806" s="388"/>
      <c r="T806" s="388"/>
      <c r="U806" s="388"/>
      <c r="W806" s="388"/>
      <c r="X806" s="388"/>
      <c r="Y806" s="388"/>
    </row>
    <row r="807" spans="1:25" ht="15" customHeight="1" x14ac:dyDescent="0.3">
      <c r="A807"/>
      <c r="B807" s="57"/>
      <c r="C807" t="s">
        <v>741</v>
      </c>
      <c r="D807" s="45"/>
      <c r="E807" s="46"/>
      <c r="F807" s="46"/>
      <c r="G807" s="46"/>
      <c r="H807" s="46"/>
      <c r="I807" s="46"/>
      <c r="J807" s="46" t="s">
        <v>25</v>
      </c>
      <c r="K807" s="46"/>
      <c r="L807" s="171" t="str">
        <f t="shared" si="174"/>
        <v/>
      </c>
      <c r="M807" s="171" t="str">
        <f t="shared" si="175"/>
        <v/>
      </c>
      <c r="N807" s="171" t="str">
        <f t="shared" si="176"/>
        <v/>
      </c>
      <c r="O807" s="170">
        <f t="shared" si="160"/>
        <v>0</v>
      </c>
      <c r="P807" s="113"/>
      <c r="Q807" s="113"/>
      <c r="R807" s="113"/>
      <c r="S807" s="388"/>
      <c r="T807" s="388"/>
      <c r="U807" s="388"/>
      <c r="W807" s="388"/>
      <c r="X807" s="388"/>
      <c r="Y807" s="388"/>
    </row>
    <row r="808" spans="1:25" ht="15" customHeight="1" x14ac:dyDescent="0.3">
      <c r="A808"/>
      <c r="B808" s="57"/>
      <c r="C808" t="s">
        <v>569</v>
      </c>
      <c r="D808" s="38"/>
      <c r="E808" s="39"/>
      <c r="F808" s="39">
        <v>2</v>
      </c>
      <c r="G808" s="39" t="s">
        <v>742</v>
      </c>
      <c r="H808" s="40"/>
      <c r="I808" s="40"/>
      <c r="J808" s="40"/>
      <c r="K808" s="40"/>
      <c r="L808" s="169">
        <f>SUM(L809:L813,L819,L820,L826)</f>
        <v>0</v>
      </c>
      <c r="M808" s="169">
        <f>SUM(M809:M813,M819,M820,M826)</f>
        <v>0</v>
      </c>
      <c r="N808" s="169">
        <f>SUM(N809:N813,N819,N820,N826)</f>
        <v>0</v>
      </c>
      <c r="O808" s="170">
        <f t="shared" si="160"/>
        <v>0</v>
      </c>
      <c r="P808" s="113"/>
      <c r="Q808" s="113"/>
      <c r="R808" s="113"/>
      <c r="S808" s="388"/>
      <c r="T808" s="388"/>
      <c r="U808" s="388"/>
      <c r="W808" s="388"/>
      <c r="X808" s="388"/>
      <c r="Y808" s="388"/>
    </row>
    <row r="809" spans="1:25" ht="15" customHeight="1" x14ac:dyDescent="0.3">
      <c r="A809"/>
      <c r="B809"/>
      <c r="C809" t="s">
        <v>743</v>
      </c>
      <c r="D809" s="38"/>
      <c r="E809" s="40"/>
      <c r="F809" s="40"/>
      <c r="G809" s="39" t="s">
        <v>315</v>
      </c>
      <c r="H809" s="39" t="s">
        <v>1231</v>
      </c>
      <c r="I809" s="40"/>
      <c r="J809" s="40"/>
      <c r="K809" s="40"/>
      <c r="L809" s="171" t="str">
        <f>IFERROR(VLOOKUP(A809,IC_PR_BS,7,0),"")</f>
        <v/>
      </c>
      <c r="M809" s="171" t="str">
        <f>IFERROR(VLOOKUP(A809,IC_PR_BS,8,0),"")</f>
        <v/>
      </c>
      <c r="N809" s="171" t="str">
        <f>IFERROR(VLOOKUP(A809,IC_PR_BS,9,0),"")</f>
        <v/>
      </c>
      <c r="O809" s="170">
        <f t="shared" si="160"/>
        <v>0</v>
      </c>
      <c r="P809" s="113"/>
      <c r="Q809" s="113"/>
      <c r="R809" s="113"/>
      <c r="S809" s="388"/>
      <c r="T809" s="388"/>
      <c r="U809" s="388"/>
      <c r="W809" s="388"/>
      <c r="X809" s="388"/>
      <c r="Y809" s="388"/>
    </row>
    <row r="810" spans="1:25" ht="15" customHeight="1" x14ac:dyDescent="0.3">
      <c r="A810"/>
      <c r="B810"/>
      <c r="C810" t="s">
        <v>744</v>
      </c>
      <c r="D810" s="38"/>
      <c r="E810" s="40"/>
      <c r="F810" s="40"/>
      <c r="G810" s="39" t="s">
        <v>330</v>
      </c>
      <c r="H810" s="39" t="s">
        <v>1230</v>
      </c>
      <c r="I810" s="40"/>
      <c r="J810" s="40"/>
      <c r="K810" s="40"/>
      <c r="L810" s="171" t="str">
        <f>IFERROR(VLOOKUP(A810,IC_PR_BS,7,0),"")</f>
        <v/>
      </c>
      <c r="M810" s="171" t="str">
        <f>IFERROR(VLOOKUP(A810,IC_PR_BS,8,0),"")</f>
        <v/>
      </c>
      <c r="N810" s="171" t="str">
        <f>IFERROR(VLOOKUP(A810,IC_PR_BS,9,0),"")</f>
        <v/>
      </c>
      <c r="O810" s="170">
        <f t="shared" si="160"/>
        <v>0</v>
      </c>
      <c r="P810" s="113"/>
      <c r="Q810" s="113"/>
      <c r="R810" s="113"/>
      <c r="S810" s="388"/>
      <c r="T810" s="388"/>
      <c r="U810" s="388"/>
      <c r="W810" s="388"/>
      <c r="X810" s="388"/>
      <c r="Y810" s="388"/>
    </row>
    <row r="811" spans="1:25" ht="15" customHeight="1" x14ac:dyDescent="0.3">
      <c r="A811"/>
      <c r="B811"/>
      <c r="C811" t="s">
        <v>745</v>
      </c>
      <c r="D811" s="38"/>
      <c r="E811" s="40"/>
      <c r="F811" s="40"/>
      <c r="G811" s="39" t="s">
        <v>359</v>
      </c>
      <c r="H811" s="39" t="s">
        <v>1229</v>
      </c>
      <c r="I811" s="40"/>
      <c r="J811" s="40"/>
      <c r="K811" s="40"/>
      <c r="L811" s="171" t="str">
        <f>IFERROR(VLOOKUP(A811,IC_PR_BS,7,0),"")</f>
        <v/>
      </c>
      <c r="M811" s="171" t="str">
        <f>IFERROR(VLOOKUP(A811,IC_PR_BS,8,0),"")</f>
        <v/>
      </c>
      <c r="N811" s="171" t="str">
        <f>IFERROR(VLOOKUP(A811,IC_PR_BS,9,0),"")</f>
        <v/>
      </c>
      <c r="O811" s="170">
        <f t="shared" si="160"/>
        <v>0</v>
      </c>
      <c r="P811" s="113"/>
      <c r="Q811" s="113"/>
      <c r="R811" s="113"/>
      <c r="S811" s="388"/>
      <c r="T811" s="388"/>
      <c r="U811" s="388"/>
      <c r="W811" s="388"/>
      <c r="X811" s="388"/>
      <c r="Y811" s="388"/>
    </row>
    <row r="812" spans="1:25" ht="15" customHeight="1" x14ac:dyDescent="0.3">
      <c r="A812"/>
      <c r="B812"/>
      <c r="C812"/>
      <c r="D812" s="38"/>
      <c r="E812" s="40"/>
      <c r="F812" s="40"/>
      <c r="G812" s="39" t="s">
        <v>368</v>
      </c>
      <c r="H812" s="39" t="s">
        <v>1228</v>
      </c>
      <c r="I812" s="40"/>
      <c r="J812" s="40"/>
      <c r="K812" s="40"/>
      <c r="L812" s="171" t="str">
        <f>IFERROR(VLOOKUP(A812,IC_PR_BS,7,0),"")</f>
        <v/>
      </c>
      <c r="M812" s="171" t="str">
        <f>IFERROR(VLOOKUP(A812,IC_PR_BS,8,0),"")</f>
        <v/>
      </c>
      <c r="N812" s="171" t="str">
        <f>IFERROR(VLOOKUP(A812,IC_PR_BS,9,0),"")</f>
        <v/>
      </c>
      <c r="O812" s="170">
        <f t="shared" si="160"/>
        <v>0</v>
      </c>
      <c r="P812" s="113"/>
      <c r="Q812" s="113"/>
      <c r="R812" s="113"/>
      <c r="S812" s="388"/>
      <c r="T812" s="388"/>
      <c r="U812" s="388"/>
      <c r="W812" s="388"/>
      <c r="X812" s="388"/>
      <c r="Y812" s="388"/>
    </row>
    <row r="813" spans="1:25" ht="15" customHeight="1" x14ac:dyDescent="0.3">
      <c r="A813"/>
      <c r="B813"/>
      <c r="C813" t="s">
        <v>835</v>
      </c>
      <c r="D813" s="38"/>
      <c r="E813" s="40"/>
      <c r="F813" s="40"/>
      <c r="G813" s="39" t="s">
        <v>378</v>
      </c>
      <c r="H813" s="39" t="s">
        <v>836</v>
      </c>
      <c r="I813" s="40"/>
      <c r="J813" s="40"/>
      <c r="K813" s="40"/>
      <c r="L813" s="169">
        <f>SUM(L814:L818)</f>
        <v>0</v>
      </c>
      <c r="M813" s="169">
        <f>SUM(M814:M818)</f>
        <v>0</v>
      </c>
      <c r="N813" s="169">
        <f>SUM(N814:N818)</f>
        <v>0</v>
      </c>
      <c r="O813" s="170">
        <f t="shared" si="160"/>
        <v>0</v>
      </c>
      <c r="P813" s="113"/>
      <c r="Q813" s="113"/>
      <c r="R813" s="113"/>
      <c r="S813" s="388"/>
      <c r="T813" s="388"/>
      <c r="U813" s="388"/>
      <c r="W813" s="388"/>
      <c r="X813" s="388"/>
      <c r="Y813" s="388"/>
    </row>
    <row r="814" spans="1:25" ht="15" customHeight="1" x14ac:dyDescent="0.3">
      <c r="A814" s="3" t="s">
        <v>676</v>
      </c>
      <c r="B814" s="57"/>
      <c r="C814" t="s">
        <v>837</v>
      </c>
      <c r="D814" s="38"/>
      <c r="E814" s="40"/>
      <c r="F814" s="40"/>
      <c r="G814" s="39"/>
      <c r="H814" s="39"/>
      <c r="I814" s="40" t="s">
        <v>22</v>
      </c>
      <c r="J814" s="40"/>
      <c r="K814" s="40"/>
      <c r="L814" s="171">
        <f t="shared" ref="L814:L819" si="177">IFERROR(VLOOKUP(A814,IC_PR_BS,7,0),"")</f>
        <v>0</v>
      </c>
      <c r="M814" s="171">
        <f t="shared" ref="M814:M819" si="178">IFERROR(VLOOKUP(A814,IC_PR_BS,8,0),"")</f>
        <v>0</v>
      </c>
      <c r="N814" s="171">
        <f t="shared" ref="N814:N819" si="179">IFERROR(VLOOKUP(A814,IC_PR_BS,9,0),"")</f>
        <v>0</v>
      </c>
      <c r="O814" s="170">
        <f t="shared" si="160"/>
        <v>0</v>
      </c>
      <c r="P814" s="113"/>
      <c r="Q814" s="113"/>
      <c r="R814" s="113"/>
      <c r="S814" s="388"/>
      <c r="T814" s="388"/>
      <c r="U814" s="388"/>
      <c r="W814" s="388"/>
      <c r="X814" s="388"/>
      <c r="Y814" s="388"/>
    </row>
    <row r="815" spans="1:25" ht="15" customHeight="1" x14ac:dyDescent="0.3">
      <c r="A815" s="3" t="s">
        <v>678</v>
      </c>
      <c r="B815" s="57"/>
      <c r="C815" t="s">
        <v>838</v>
      </c>
      <c r="D815" s="38"/>
      <c r="E815" s="40"/>
      <c r="F815" s="40"/>
      <c r="G815" s="39"/>
      <c r="H815" s="39"/>
      <c r="I815" s="40" t="s">
        <v>30</v>
      </c>
      <c r="J815" s="40"/>
      <c r="K815" s="40"/>
      <c r="L815" s="171">
        <f t="shared" si="177"/>
        <v>0</v>
      </c>
      <c r="M815" s="171">
        <f t="shared" si="178"/>
        <v>0</v>
      </c>
      <c r="N815" s="171">
        <f t="shared" si="179"/>
        <v>0</v>
      </c>
      <c r="O815" s="170">
        <f t="shared" si="160"/>
        <v>0</v>
      </c>
      <c r="P815" s="113"/>
      <c r="Q815" s="113"/>
      <c r="R815" s="113"/>
      <c r="S815" s="388"/>
      <c r="T815" s="388"/>
      <c r="U815" s="388"/>
      <c r="W815" s="388"/>
      <c r="X815" s="388"/>
      <c r="Y815" s="388"/>
    </row>
    <row r="816" spans="1:25" ht="15" customHeight="1" x14ac:dyDescent="0.3">
      <c r="A816" s="3" t="s">
        <v>839</v>
      </c>
      <c r="B816" s="57"/>
      <c r="C816" t="s">
        <v>840</v>
      </c>
      <c r="D816" s="38"/>
      <c r="E816" s="40"/>
      <c r="F816" s="40"/>
      <c r="G816" s="39"/>
      <c r="H816" s="39"/>
      <c r="I816" s="40" t="s">
        <v>70</v>
      </c>
      <c r="J816" s="40"/>
      <c r="K816" s="40"/>
      <c r="L816" s="171">
        <f t="shared" si="177"/>
        <v>0</v>
      </c>
      <c r="M816" s="171">
        <f t="shared" si="178"/>
        <v>0</v>
      </c>
      <c r="N816" s="171">
        <f t="shared" si="179"/>
        <v>0</v>
      </c>
      <c r="O816" s="170">
        <f t="shared" si="160"/>
        <v>0</v>
      </c>
      <c r="P816" s="113"/>
      <c r="Q816" s="113"/>
      <c r="R816" s="113"/>
      <c r="S816" s="388"/>
      <c r="T816" s="388"/>
      <c r="U816" s="388"/>
      <c r="W816" s="388"/>
      <c r="X816" s="388"/>
      <c r="Y816" s="388"/>
    </row>
    <row r="817" spans="1:25" ht="15" customHeight="1" x14ac:dyDescent="0.3">
      <c r="A817" s="3" t="s">
        <v>841</v>
      </c>
      <c r="B817" s="57"/>
      <c r="C817" t="s">
        <v>842</v>
      </c>
      <c r="D817" s="38"/>
      <c r="E817" s="40"/>
      <c r="F817" s="40"/>
      <c r="G817" s="39"/>
      <c r="H817" s="39"/>
      <c r="I817" s="40" t="s">
        <v>96</v>
      </c>
      <c r="J817" s="40"/>
      <c r="K817" s="40"/>
      <c r="L817" s="171">
        <f t="shared" si="177"/>
        <v>0</v>
      </c>
      <c r="M817" s="171">
        <f t="shared" si="178"/>
        <v>0</v>
      </c>
      <c r="N817" s="171">
        <f t="shared" si="179"/>
        <v>0</v>
      </c>
      <c r="O817" s="170">
        <f t="shared" si="160"/>
        <v>0</v>
      </c>
      <c r="P817" s="113"/>
      <c r="Q817" s="113"/>
      <c r="R817" s="113"/>
      <c r="S817" s="388"/>
      <c r="T817" s="388"/>
      <c r="U817" s="388"/>
      <c r="W817" s="388"/>
      <c r="X817" s="388"/>
      <c r="Y817" s="388"/>
    </row>
    <row r="818" spans="1:25" ht="15" customHeight="1" x14ac:dyDescent="0.3">
      <c r="A818" s="3" t="s">
        <v>843</v>
      </c>
      <c r="B818" s="57"/>
      <c r="C818" t="s">
        <v>844</v>
      </c>
      <c r="D818" s="38"/>
      <c r="E818" s="40"/>
      <c r="F818" s="40"/>
      <c r="G818" s="39"/>
      <c r="H818" s="39"/>
      <c r="I818" s="40" t="s">
        <v>25</v>
      </c>
      <c r="J818" s="40"/>
      <c r="K818" s="40"/>
      <c r="L818" s="171">
        <f t="shared" si="177"/>
        <v>0</v>
      </c>
      <c r="M818" s="171">
        <f t="shared" si="178"/>
        <v>0</v>
      </c>
      <c r="N818" s="171">
        <f t="shared" si="179"/>
        <v>0</v>
      </c>
      <c r="O818" s="170">
        <f t="shared" ref="O818:O881" si="180">SUM(L818,N818)</f>
        <v>0</v>
      </c>
      <c r="P818" s="113"/>
      <c r="Q818" s="113"/>
      <c r="R818" s="113"/>
      <c r="S818" s="388"/>
      <c r="T818" s="388"/>
      <c r="U818" s="388"/>
      <c r="W818" s="388"/>
      <c r="X818" s="388"/>
      <c r="Y818" s="388"/>
    </row>
    <row r="819" spans="1:25" ht="15" customHeight="1" x14ac:dyDescent="0.3">
      <c r="A819" s="26" t="s">
        <v>576</v>
      </c>
      <c r="B819"/>
      <c r="C819" t="s">
        <v>618</v>
      </c>
      <c r="D819" s="38"/>
      <c r="E819" s="40"/>
      <c r="F819" s="40"/>
      <c r="G819" s="39" t="s">
        <v>1226</v>
      </c>
      <c r="H819" s="39" t="s">
        <v>1232</v>
      </c>
      <c r="I819" s="40"/>
      <c r="J819" s="40"/>
      <c r="K819" s="40"/>
      <c r="L819" s="171">
        <f t="shared" si="177"/>
        <v>0</v>
      </c>
      <c r="M819" s="171">
        <f t="shared" si="178"/>
        <v>0</v>
      </c>
      <c r="N819" s="171">
        <f t="shared" si="179"/>
        <v>0</v>
      </c>
      <c r="O819" s="170">
        <f t="shared" si="180"/>
        <v>0</v>
      </c>
      <c r="P819" s="113"/>
      <c r="Q819" s="113"/>
      <c r="R819" s="113"/>
      <c r="S819" s="388"/>
      <c r="T819" s="388"/>
      <c r="U819" s="388"/>
      <c r="W819" s="388"/>
      <c r="X819" s="388"/>
      <c r="Y819" s="388"/>
    </row>
    <row r="820" spans="1:25" ht="15" customHeight="1" x14ac:dyDescent="0.3">
      <c r="A820"/>
      <c r="B820"/>
      <c r="C820" t="s">
        <v>746</v>
      </c>
      <c r="D820" s="38"/>
      <c r="E820" s="40"/>
      <c r="F820" s="40"/>
      <c r="G820" s="39" t="s">
        <v>1227</v>
      </c>
      <c r="H820" s="39" t="s">
        <v>747</v>
      </c>
      <c r="I820" s="40"/>
      <c r="J820" s="40"/>
      <c r="K820" s="40"/>
      <c r="L820" s="169">
        <f>SUM(L821:L825)</f>
        <v>0</v>
      </c>
      <c r="M820" s="169">
        <f>SUM(M821:M825)</f>
        <v>0</v>
      </c>
      <c r="N820" s="169">
        <f>SUM(N821:N825)</f>
        <v>0</v>
      </c>
      <c r="O820" s="170">
        <f t="shared" si="180"/>
        <v>0</v>
      </c>
      <c r="P820" s="113"/>
      <c r="Q820" s="113"/>
      <c r="R820" s="113"/>
      <c r="S820" s="388"/>
      <c r="T820" s="388"/>
      <c r="U820" s="388"/>
      <c r="W820" s="388"/>
      <c r="X820" s="388"/>
      <c r="Y820" s="388"/>
    </row>
    <row r="821" spans="1:25" ht="15" customHeight="1" x14ac:dyDescent="0.3">
      <c r="A821"/>
      <c r="B821"/>
      <c r="C821" t="s">
        <v>748</v>
      </c>
      <c r="D821" s="38"/>
      <c r="E821" s="40"/>
      <c r="F821" s="40"/>
      <c r="G821" s="39"/>
      <c r="H821" s="39"/>
      <c r="I821" s="40" t="s">
        <v>30</v>
      </c>
      <c r="J821" s="40"/>
      <c r="K821" s="40"/>
      <c r="L821" s="171" t="str">
        <f>IFERROR(VLOOKUP(A821,IC_PR_BS,7,0),"")</f>
        <v/>
      </c>
      <c r="M821" s="171" t="str">
        <f>IFERROR(VLOOKUP(A821,IC_PR_BS,8,0),"")</f>
        <v/>
      </c>
      <c r="N821" s="171" t="str">
        <f>IFERROR(VLOOKUP(A821,IC_PR_BS,9,0),"")</f>
        <v/>
      </c>
      <c r="O821" s="170">
        <f t="shared" si="180"/>
        <v>0</v>
      </c>
      <c r="P821" s="113"/>
      <c r="Q821" s="113"/>
      <c r="R821" s="113"/>
      <c r="S821" s="388"/>
      <c r="T821" s="388"/>
      <c r="U821" s="388"/>
      <c r="W821" s="388"/>
      <c r="X821" s="388"/>
      <c r="Y821" s="388"/>
    </row>
    <row r="822" spans="1:25" ht="15" customHeight="1" x14ac:dyDescent="0.3">
      <c r="A822"/>
      <c r="B822"/>
      <c r="C822" t="s">
        <v>749</v>
      </c>
      <c r="D822" s="38"/>
      <c r="E822" s="40"/>
      <c r="F822" s="40"/>
      <c r="G822" s="39"/>
      <c r="H822" s="39"/>
      <c r="I822" s="40" t="s">
        <v>66</v>
      </c>
      <c r="J822" s="40"/>
      <c r="K822" s="40"/>
      <c r="L822" s="171" t="str">
        <f>IFERROR(VLOOKUP(A822,IC_PR_BS,7,0),"")</f>
        <v/>
      </c>
      <c r="M822" s="171" t="str">
        <f>IFERROR(VLOOKUP(A822,IC_PR_BS,8,0),"")</f>
        <v/>
      </c>
      <c r="N822" s="171" t="str">
        <f>IFERROR(VLOOKUP(A822,IC_PR_BS,9,0),"")</f>
        <v/>
      </c>
      <c r="O822" s="170">
        <f t="shared" si="180"/>
        <v>0</v>
      </c>
      <c r="P822" s="113"/>
      <c r="Q822" s="113"/>
      <c r="R822" s="113"/>
      <c r="S822" s="388"/>
      <c r="T822" s="388"/>
      <c r="U822" s="388"/>
      <c r="W822" s="388"/>
      <c r="X822" s="388"/>
      <c r="Y822" s="388"/>
    </row>
    <row r="823" spans="1:25" ht="15" customHeight="1" x14ac:dyDescent="0.3">
      <c r="A823"/>
      <c r="B823"/>
      <c r="C823" t="s">
        <v>750</v>
      </c>
      <c r="D823" s="38"/>
      <c r="E823" s="40"/>
      <c r="F823" s="40"/>
      <c r="G823" s="39"/>
      <c r="H823" s="39"/>
      <c r="I823" s="40" t="s">
        <v>299</v>
      </c>
      <c r="J823" s="40"/>
      <c r="K823" s="40"/>
      <c r="L823" s="171" t="str">
        <f>IFERROR(VLOOKUP(A823,IC_PR_BS,7,0),"")</f>
        <v/>
      </c>
      <c r="M823" s="171" t="str">
        <f>IFERROR(VLOOKUP(A823,IC_PR_BS,8,0),"")</f>
        <v/>
      </c>
      <c r="N823" s="171" t="str">
        <f>IFERROR(VLOOKUP(A823,IC_PR_BS,9,0),"")</f>
        <v/>
      </c>
      <c r="O823" s="170">
        <f t="shared" si="180"/>
        <v>0</v>
      </c>
      <c r="P823" s="113"/>
      <c r="Q823" s="113"/>
      <c r="R823" s="113"/>
      <c r="S823" s="388"/>
      <c r="T823" s="388"/>
      <c r="U823" s="388"/>
      <c r="W823" s="388"/>
      <c r="X823" s="388"/>
      <c r="Y823" s="388"/>
    </row>
    <row r="824" spans="1:25" ht="15" customHeight="1" x14ac:dyDescent="0.3">
      <c r="A824"/>
      <c r="B824"/>
      <c r="C824" t="s">
        <v>751</v>
      </c>
      <c r="D824" s="38"/>
      <c r="E824" s="40"/>
      <c r="F824" s="40"/>
      <c r="G824" s="39"/>
      <c r="H824" s="39"/>
      <c r="I824" s="40" t="s">
        <v>68</v>
      </c>
      <c r="J824" s="40"/>
      <c r="K824" s="40"/>
      <c r="L824" s="171" t="str">
        <f>IFERROR(VLOOKUP(A824,IC_PR_BS,7,0),"")</f>
        <v/>
      </c>
      <c r="M824" s="171" t="str">
        <f>IFERROR(VLOOKUP(A824,IC_PR_BS,8,0),"")</f>
        <v/>
      </c>
      <c r="N824" s="171" t="str">
        <f>IFERROR(VLOOKUP(A824,IC_PR_BS,9,0),"")</f>
        <v/>
      </c>
      <c r="O824" s="170">
        <f t="shared" si="180"/>
        <v>0</v>
      </c>
      <c r="P824" s="113"/>
      <c r="Q824" s="113"/>
      <c r="R824" s="113"/>
      <c r="S824" s="388"/>
      <c r="T824" s="388"/>
      <c r="U824" s="388"/>
      <c r="W824" s="388"/>
      <c r="X824" s="388"/>
      <c r="Y824" s="388"/>
    </row>
    <row r="825" spans="1:25" ht="15" customHeight="1" x14ac:dyDescent="0.3">
      <c r="A825"/>
      <c r="B825"/>
      <c r="C825" t="s">
        <v>752</v>
      </c>
      <c r="D825" s="38"/>
      <c r="E825" s="40"/>
      <c r="F825" s="40"/>
      <c r="G825" s="39"/>
      <c r="H825" s="39"/>
      <c r="I825" s="40" t="s">
        <v>69</v>
      </c>
      <c r="J825" s="40"/>
      <c r="K825" s="40"/>
      <c r="L825" s="171" t="str">
        <f>IFERROR(VLOOKUP(A825,IC_PR_BS,7,0),"")</f>
        <v/>
      </c>
      <c r="M825" s="171" t="str">
        <f>IFERROR(VLOOKUP(A825,IC_PR_BS,8,0),"")</f>
        <v/>
      </c>
      <c r="N825" s="171" t="str">
        <f>IFERROR(VLOOKUP(A825,IC_PR_BS,9,0),"")</f>
        <v/>
      </c>
      <c r="O825" s="170">
        <f t="shared" si="180"/>
        <v>0</v>
      </c>
      <c r="P825" s="113"/>
      <c r="Q825" s="113"/>
      <c r="R825" s="113"/>
      <c r="S825" s="388"/>
      <c r="T825" s="388"/>
      <c r="U825" s="388"/>
      <c r="W825" s="388"/>
      <c r="X825" s="388"/>
      <c r="Y825" s="388"/>
    </row>
    <row r="826" spans="1:25" ht="15" customHeight="1" x14ac:dyDescent="0.3">
      <c r="A826"/>
      <c r="B826"/>
      <c r="C826" t="s">
        <v>753</v>
      </c>
      <c r="D826" s="38"/>
      <c r="E826" s="40"/>
      <c r="F826" s="40"/>
      <c r="G826" s="39" t="s">
        <v>379</v>
      </c>
      <c r="H826" s="39" t="s">
        <v>754</v>
      </c>
      <c r="I826" s="40"/>
      <c r="J826" s="40"/>
      <c r="K826" s="40"/>
      <c r="L826" s="169">
        <f>SUM(L827:L832)</f>
        <v>0</v>
      </c>
      <c r="M826" s="169">
        <f>SUM(M827:M832)</f>
        <v>0</v>
      </c>
      <c r="N826" s="169">
        <f>SUM(N827:N832)</f>
        <v>0</v>
      </c>
      <c r="O826" s="170">
        <f t="shared" si="180"/>
        <v>0</v>
      </c>
      <c r="P826" s="113"/>
      <c r="Q826" s="113"/>
      <c r="R826" s="113"/>
      <c r="S826" s="388"/>
      <c r="T826" s="388"/>
      <c r="U826" s="388"/>
      <c r="W826" s="388"/>
      <c r="X826" s="388"/>
      <c r="Y826" s="388"/>
    </row>
    <row r="827" spans="1:25" ht="15" customHeight="1" x14ac:dyDescent="0.3">
      <c r="A827"/>
      <c r="B827"/>
      <c r="C827" t="s">
        <v>755</v>
      </c>
      <c r="D827" s="38"/>
      <c r="E827" s="40"/>
      <c r="F827" s="40"/>
      <c r="G827" s="40"/>
      <c r="H827" s="50"/>
      <c r="I827" s="40" t="s">
        <v>30</v>
      </c>
      <c r="J827" s="40"/>
      <c r="K827" s="40"/>
      <c r="L827" s="171" t="str">
        <f t="shared" ref="L827:L832" si="181">IFERROR(VLOOKUP(A827,IC_PR_BS,7,0),"")</f>
        <v/>
      </c>
      <c r="M827" s="171" t="str">
        <f t="shared" ref="M827:M832" si="182">IFERROR(VLOOKUP(A827,IC_PR_BS,8,0),"")</f>
        <v/>
      </c>
      <c r="N827" s="171" t="str">
        <f t="shared" ref="N827:N832" si="183">IFERROR(VLOOKUP(A827,IC_PR_BS,9,0),"")</f>
        <v/>
      </c>
      <c r="O827" s="170">
        <f t="shared" si="180"/>
        <v>0</v>
      </c>
      <c r="P827" s="113"/>
      <c r="Q827" s="113"/>
      <c r="R827" s="113"/>
      <c r="S827" s="388"/>
      <c r="T827" s="388"/>
      <c r="U827" s="388"/>
      <c r="W827" s="388"/>
      <c r="X827" s="388"/>
      <c r="Y827" s="388"/>
    </row>
    <row r="828" spans="1:25" ht="15" customHeight="1" x14ac:dyDescent="0.3">
      <c r="A828"/>
      <c r="B828"/>
      <c r="C828" t="s">
        <v>756</v>
      </c>
      <c r="D828" s="38"/>
      <c r="E828" s="40"/>
      <c r="F828" s="40"/>
      <c r="G828" s="40"/>
      <c r="H828" s="50"/>
      <c r="I828" s="40" t="s">
        <v>66</v>
      </c>
      <c r="J828" s="40"/>
      <c r="K828" s="40"/>
      <c r="L828" s="171" t="str">
        <f t="shared" si="181"/>
        <v/>
      </c>
      <c r="M828" s="171" t="str">
        <f t="shared" si="182"/>
        <v/>
      </c>
      <c r="N828" s="171" t="str">
        <f t="shared" si="183"/>
        <v/>
      </c>
      <c r="O828" s="170">
        <f t="shared" si="180"/>
        <v>0</v>
      </c>
      <c r="P828" s="113"/>
      <c r="Q828" s="113"/>
      <c r="R828" s="113"/>
      <c r="S828" s="388"/>
      <c r="T828" s="388"/>
      <c r="U828" s="388"/>
      <c r="W828" s="388"/>
      <c r="X828" s="388"/>
      <c r="Y828" s="388"/>
    </row>
    <row r="829" spans="1:25" ht="15" customHeight="1" x14ac:dyDescent="0.3">
      <c r="A829"/>
      <c r="B829"/>
      <c r="C829" t="s">
        <v>757</v>
      </c>
      <c r="D829" s="38"/>
      <c r="E829" s="40"/>
      <c r="F829" s="40"/>
      <c r="G829" s="40"/>
      <c r="H829" s="50"/>
      <c r="I829" s="40" t="s">
        <v>67</v>
      </c>
      <c r="J829" s="40"/>
      <c r="K829" s="40"/>
      <c r="L829" s="171" t="str">
        <f t="shared" si="181"/>
        <v/>
      </c>
      <c r="M829" s="171" t="str">
        <f t="shared" si="182"/>
        <v/>
      </c>
      <c r="N829" s="171" t="str">
        <f t="shared" si="183"/>
        <v/>
      </c>
      <c r="O829" s="170">
        <f t="shared" si="180"/>
        <v>0</v>
      </c>
      <c r="P829" s="113"/>
      <c r="Q829" s="113"/>
      <c r="R829" s="113"/>
      <c r="S829" s="388"/>
      <c r="T829" s="388"/>
      <c r="U829" s="388"/>
      <c r="W829" s="388"/>
      <c r="X829" s="388"/>
      <c r="Y829" s="388"/>
    </row>
    <row r="830" spans="1:25" ht="15" customHeight="1" x14ac:dyDescent="0.3">
      <c r="A830"/>
      <c r="B830"/>
      <c r="C830" t="s">
        <v>758</v>
      </c>
      <c r="D830" s="38"/>
      <c r="E830" s="40"/>
      <c r="F830" s="40"/>
      <c r="G830" s="40"/>
      <c r="H830" s="50"/>
      <c r="I830" s="40" t="s">
        <v>68</v>
      </c>
      <c r="J830" s="40"/>
      <c r="K830" s="40"/>
      <c r="L830" s="171" t="str">
        <f t="shared" si="181"/>
        <v/>
      </c>
      <c r="M830" s="171" t="str">
        <f t="shared" si="182"/>
        <v/>
      </c>
      <c r="N830" s="171" t="str">
        <f t="shared" si="183"/>
        <v/>
      </c>
      <c r="O830" s="170">
        <f t="shared" si="180"/>
        <v>0</v>
      </c>
      <c r="P830" s="113"/>
      <c r="Q830" s="113"/>
      <c r="R830" s="113"/>
      <c r="S830" s="388"/>
      <c r="T830" s="388"/>
      <c r="U830" s="388"/>
      <c r="W830" s="388"/>
      <c r="X830" s="388"/>
      <c r="Y830" s="388"/>
    </row>
    <row r="831" spans="1:25" ht="15" customHeight="1" x14ac:dyDescent="0.3">
      <c r="A831"/>
      <c r="B831"/>
      <c r="C831" t="s">
        <v>759</v>
      </c>
      <c r="D831" s="38"/>
      <c r="E831" s="40"/>
      <c r="F831" s="40"/>
      <c r="G831" s="40"/>
      <c r="H831" s="50"/>
      <c r="I831" s="40" t="s">
        <v>69</v>
      </c>
      <c r="J831" s="40"/>
      <c r="K831" s="40"/>
      <c r="L831" s="171" t="str">
        <f t="shared" si="181"/>
        <v/>
      </c>
      <c r="M831" s="171" t="str">
        <f t="shared" si="182"/>
        <v/>
      </c>
      <c r="N831" s="171" t="str">
        <f t="shared" si="183"/>
        <v/>
      </c>
      <c r="O831" s="170">
        <f t="shared" si="180"/>
        <v>0</v>
      </c>
      <c r="P831" s="113"/>
      <c r="Q831" s="113"/>
      <c r="R831" s="113"/>
      <c r="S831" s="388"/>
      <c r="T831" s="388"/>
      <c r="U831" s="388"/>
      <c r="W831" s="388"/>
      <c r="X831" s="388"/>
      <c r="Y831" s="388"/>
    </row>
    <row r="832" spans="1:25" ht="15.75" customHeight="1" x14ac:dyDescent="0.3">
      <c r="A832"/>
      <c r="B832"/>
      <c r="C832" t="s">
        <v>760</v>
      </c>
      <c r="D832" s="38"/>
      <c r="E832" s="40"/>
      <c r="F832" s="40"/>
      <c r="G832" s="40"/>
      <c r="H832" s="40"/>
      <c r="I832" s="40" t="s">
        <v>25</v>
      </c>
      <c r="J832" s="40"/>
      <c r="K832" s="40"/>
      <c r="L832" s="171" t="str">
        <f t="shared" si="181"/>
        <v/>
      </c>
      <c r="M832" s="171" t="str">
        <f t="shared" si="182"/>
        <v/>
      </c>
      <c r="N832" s="171" t="str">
        <f t="shared" si="183"/>
        <v/>
      </c>
      <c r="O832" s="170">
        <f t="shared" si="180"/>
        <v>0</v>
      </c>
      <c r="P832" s="113"/>
      <c r="Q832" s="113"/>
      <c r="R832" s="113"/>
      <c r="S832" s="388"/>
      <c r="T832" s="388"/>
      <c r="U832" s="388"/>
      <c r="W832" s="388"/>
      <c r="X832" s="388"/>
      <c r="Y832" s="388"/>
    </row>
    <row r="833" spans="1:25" ht="15.75" customHeight="1" x14ac:dyDescent="0.3">
      <c r="A833"/>
      <c r="B833"/>
      <c r="C833" t="s">
        <v>686</v>
      </c>
      <c r="D833" s="38" t="s">
        <v>14</v>
      </c>
      <c r="E833" s="39" t="s">
        <v>761</v>
      </c>
      <c r="F833" s="40"/>
      <c r="G833" s="40"/>
      <c r="H833" s="40"/>
      <c r="I833" s="40"/>
      <c r="J833" s="40"/>
      <c r="K833" s="40"/>
      <c r="L833" s="167">
        <f>SUM(L834,L866,L867)</f>
        <v>0</v>
      </c>
      <c r="M833" s="167">
        <f>SUM(M834,M866,M867)</f>
        <v>0</v>
      </c>
      <c r="N833" s="167">
        <f>SUM(N834,N866,N867)</f>
        <v>0</v>
      </c>
      <c r="O833" s="168">
        <f t="shared" si="180"/>
        <v>0</v>
      </c>
      <c r="P833" s="113"/>
      <c r="Q833" s="113"/>
      <c r="R833" s="113"/>
      <c r="S833" s="388"/>
      <c r="T833" s="388"/>
      <c r="U833" s="388"/>
      <c r="W833" s="388"/>
      <c r="X833" s="388"/>
      <c r="Y833" s="388"/>
    </row>
    <row r="834" spans="1:25" ht="15.75" customHeight="1" x14ac:dyDescent="0.3">
      <c r="A834"/>
      <c r="B834"/>
      <c r="C834" t="s">
        <v>570</v>
      </c>
      <c r="D834" s="38"/>
      <c r="E834" s="39">
        <v>1</v>
      </c>
      <c r="F834" s="39" t="s">
        <v>762</v>
      </c>
      <c r="G834" s="40"/>
      <c r="H834" s="40"/>
      <c r="I834" s="40"/>
      <c r="J834" s="40"/>
      <c r="K834" s="40"/>
      <c r="L834" s="167">
        <f>SUM(L835,L839)</f>
        <v>0</v>
      </c>
      <c r="M834" s="167">
        <f>SUM(M835,M839)</f>
        <v>0</v>
      </c>
      <c r="N834" s="167">
        <f>SUM(N835,N839)</f>
        <v>0</v>
      </c>
      <c r="O834" s="168">
        <f t="shared" si="180"/>
        <v>0</v>
      </c>
      <c r="P834" s="113"/>
      <c r="Q834" s="113"/>
      <c r="R834" s="113"/>
      <c r="S834" s="388"/>
      <c r="T834" s="388"/>
      <c r="U834" s="388"/>
      <c r="W834" s="388"/>
      <c r="X834" s="388"/>
      <c r="Y834" s="388"/>
    </row>
    <row r="835" spans="1:25" ht="15" customHeight="1" x14ac:dyDescent="0.3">
      <c r="A835"/>
      <c r="B835"/>
      <c r="C835" t="s">
        <v>763</v>
      </c>
      <c r="D835" s="38"/>
      <c r="E835" s="40"/>
      <c r="F835" s="39"/>
      <c r="G835" s="39" t="s">
        <v>315</v>
      </c>
      <c r="H835" s="39" t="s">
        <v>764</v>
      </c>
      <c r="I835" s="40"/>
      <c r="J835" s="40"/>
      <c r="K835" s="40"/>
      <c r="L835" s="169">
        <f>SUM(L836:L838)</f>
        <v>0</v>
      </c>
      <c r="M835" s="169">
        <f>SUM(M836:M838)</f>
        <v>0</v>
      </c>
      <c r="N835" s="169">
        <f>SUM(N836:N838)</f>
        <v>0</v>
      </c>
      <c r="O835" s="170">
        <f t="shared" si="180"/>
        <v>0</v>
      </c>
      <c r="P835" s="113"/>
      <c r="Q835" s="113"/>
      <c r="R835" s="113"/>
      <c r="S835" s="388"/>
      <c r="T835" s="388"/>
      <c r="U835" s="388"/>
      <c r="W835" s="388"/>
      <c r="X835" s="388"/>
      <c r="Y835" s="388"/>
    </row>
    <row r="836" spans="1:25" ht="15" customHeight="1" x14ac:dyDescent="0.3">
      <c r="A836" s="34"/>
      <c r="B836" s="67"/>
      <c r="C836" t="s">
        <v>766</v>
      </c>
      <c r="D836" s="38"/>
      <c r="E836" s="40"/>
      <c r="F836" s="40"/>
      <c r="G836" s="40"/>
      <c r="H836" s="40"/>
      <c r="I836" s="40" t="s">
        <v>767</v>
      </c>
      <c r="J836" s="40"/>
      <c r="K836" s="40"/>
      <c r="L836" s="171" t="str">
        <f>IFERROR(VLOOKUP(A836,IC_PR_BS,7,0),"")</f>
        <v/>
      </c>
      <c r="M836" s="171" t="str">
        <f>IFERROR(VLOOKUP(A836,IC_PR_BS,8,0),"")</f>
        <v/>
      </c>
      <c r="N836" s="171" t="str">
        <f>IFERROR(VLOOKUP(A836,IC_PR_BS,9,0),"")</f>
        <v/>
      </c>
      <c r="O836" s="170">
        <f t="shared" si="180"/>
        <v>0</v>
      </c>
      <c r="P836" s="113"/>
      <c r="Q836" s="113"/>
      <c r="R836" s="113"/>
      <c r="S836" s="388"/>
      <c r="T836" s="388"/>
      <c r="U836" s="388"/>
      <c r="W836" s="388"/>
      <c r="X836" s="388"/>
      <c r="Y836" s="388"/>
    </row>
    <row r="837" spans="1:25" ht="15" customHeight="1" x14ac:dyDescent="0.3">
      <c r="A837" s="77" t="s">
        <v>768</v>
      </c>
      <c r="B837" s="5"/>
      <c r="C837" t="s">
        <v>769</v>
      </c>
      <c r="D837" s="38"/>
      <c r="E837" s="40"/>
      <c r="F837" s="40"/>
      <c r="G837" s="40"/>
      <c r="H837" s="40"/>
      <c r="I837" s="40" t="s">
        <v>770</v>
      </c>
      <c r="J837" s="40"/>
      <c r="K837" s="40"/>
      <c r="L837" s="171">
        <f>IFERROR(VLOOKUP(A837,IC_PR_BS,7,0),"")</f>
        <v>0</v>
      </c>
      <c r="M837" s="171">
        <f>IFERROR(VLOOKUP(A837,IC_PR_BS,8,0),"")</f>
        <v>0</v>
      </c>
      <c r="N837" s="171">
        <f>IFERROR(VLOOKUP(A837,IC_PR_BS,9,0),"")</f>
        <v>0</v>
      </c>
      <c r="O837" s="170">
        <f t="shared" si="180"/>
        <v>0</v>
      </c>
      <c r="P837" s="113"/>
      <c r="Q837" s="113"/>
      <c r="R837" s="113"/>
      <c r="S837" s="388"/>
      <c r="T837" s="388"/>
      <c r="U837" s="388"/>
      <c r="W837" s="388"/>
      <c r="X837" s="388"/>
      <c r="Y837" s="388"/>
    </row>
    <row r="838" spans="1:25" ht="15" customHeight="1" x14ac:dyDescent="0.3">
      <c r="A838" s="78"/>
      <c r="B838" s="67"/>
      <c r="C838" t="s">
        <v>824</v>
      </c>
      <c r="D838" s="38"/>
      <c r="E838" s="40"/>
      <c r="F838" s="40"/>
      <c r="G838" s="40"/>
      <c r="H838" s="40"/>
      <c r="I838" s="40" t="s">
        <v>1175</v>
      </c>
      <c r="J838" s="40"/>
      <c r="K838" s="40"/>
      <c r="L838" s="171" t="str">
        <f>IFERROR(VLOOKUP(A838,IC_PR_BS,7,0),"")</f>
        <v/>
      </c>
      <c r="M838" s="171" t="str">
        <f>IFERROR(VLOOKUP(A838,IC_PR_BS,8,0),"")</f>
        <v/>
      </c>
      <c r="N838" s="171" t="str">
        <f>IFERROR(VLOOKUP(A838,IC_PR_BS,9,0),"")</f>
        <v/>
      </c>
      <c r="O838" s="170">
        <f t="shared" si="180"/>
        <v>0</v>
      </c>
      <c r="P838" s="113"/>
      <c r="Q838" s="113"/>
      <c r="R838" s="113"/>
      <c r="S838" s="388"/>
      <c r="T838" s="388"/>
      <c r="U838" s="388"/>
      <c r="W838" s="388"/>
      <c r="X838" s="388"/>
      <c r="Y838" s="388"/>
    </row>
    <row r="839" spans="1:25" ht="15" customHeight="1" x14ac:dyDescent="0.3">
      <c r="A839"/>
      <c r="B839"/>
      <c r="C839" t="s">
        <v>771</v>
      </c>
      <c r="D839" s="38"/>
      <c r="E839" s="40"/>
      <c r="F839" s="39"/>
      <c r="G839" s="39" t="s">
        <v>330</v>
      </c>
      <c r="H839" s="39" t="s">
        <v>772</v>
      </c>
      <c r="I839" s="40"/>
      <c r="J839" s="40"/>
      <c r="K839" s="40"/>
      <c r="L839" s="169">
        <f>SUM(L840:L865)</f>
        <v>0</v>
      </c>
      <c r="M839" s="169">
        <f>SUM(M840:M865)</f>
        <v>0</v>
      </c>
      <c r="N839" s="169">
        <f>SUM(N840:N865)</f>
        <v>0</v>
      </c>
      <c r="O839" s="170">
        <f t="shared" si="180"/>
        <v>0</v>
      </c>
      <c r="P839" s="113"/>
      <c r="Q839" s="113"/>
      <c r="R839" s="113"/>
      <c r="S839" s="388"/>
      <c r="T839" s="388"/>
      <c r="U839" s="388"/>
      <c r="W839" s="388"/>
      <c r="X839" s="388"/>
      <c r="Y839" s="388"/>
    </row>
    <row r="840" spans="1:25" ht="15" customHeight="1" x14ac:dyDescent="0.3">
      <c r="A840"/>
      <c r="B840"/>
      <c r="C840" t="s">
        <v>774</v>
      </c>
      <c r="D840" s="38"/>
      <c r="E840" s="40"/>
      <c r="F840" s="40"/>
      <c r="G840" s="40"/>
      <c r="H840" s="40"/>
      <c r="I840" s="40" t="s">
        <v>775</v>
      </c>
      <c r="J840" s="40"/>
      <c r="K840" s="40"/>
      <c r="L840" s="171" t="str">
        <f t="shared" ref="L840:L865" si="184">IFERROR(VLOOKUP(A840,IC_PR_BS,7,0),"")</f>
        <v/>
      </c>
      <c r="M840" s="171" t="str">
        <f t="shared" ref="M840:M865" si="185">IFERROR(VLOOKUP(A840,IC_PR_BS,8,0),"")</f>
        <v/>
      </c>
      <c r="N840" s="171" t="str">
        <f t="shared" ref="N840:N865" si="186">IFERROR(VLOOKUP(A840,IC_PR_BS,9,0),"")</f>
        <v/>
      </c>
      <c r="O840" s="170">
        <f t="shared" si="180"/>
        <v>0</v>
      </c>
      <c r="P840" s="113"/>
      <c r="Q840" s="113"/>
      <c r="R840" s="113"/>
      <c r="S840" s="388"/>
      <c r="T840" s="388"/>
      <c r="U840" s="388"/>
      <c r="W840" s="388"/>
      <c r="X840" s="388"/>
      <c r="Y840" s="388"/>
    </row>
    <row r="841" spans="1:25" ht="15" customHeight="1" x14ac:dyDescent="0.3">
      <c r="A841"/>
      <c r="B841"/>
      <c r="C841" t="s">
        <v>776</v>
      </c>
      <c r="D841" s="38"/>
      <c r="E841" s="40"/>
      <c r="F841" s="40"/>
      <c r="G841" s="40"/>
      <c r="H841" s="40"/>
      <c r="I841" s="40" t="s">
        <v>777</v>
      </c>
      <c r="J841" s="40"/>
      <c r="K841" s="40"/>
      <c r="L841" s="171" t="str">
        <f t="shared" si="184"/>
        <v/>
      </c>
      <c r="M841" s="171" t="str">
        <f t="shared" si="185"/>
        <v/>
      </c>
      <c r="N841" s="171" t="str">
        <f t="shared" si="186"/>
        <v/>
      </c>
      <c r="O841" s="170">
        <f t="shared" si="180"/>
        <v>0</v>
      </c>
      <c r="P841" s="113"/>
      <c r="Q841" s="113"/>
      <c r="R841" s="113"/>
      <c r="S841" s="388"/>
      <c r="T841" s="388"/>
      <c r="U841" s="388"/>
      <c r="W841" s="388"/>
      <c r="X841" s="388"/>
      <c r="Y841" s="388"/>
    </row>
    <row r="842" spans="1:25" ht="15" customHeight="1" x14ac:dyDescent="0.3">
      <c r="A842"/>
      <c r="B842"/>
      <c r="C842" t="s">
        <v>779</v>
      </c>
      <c r="D842" s="38"/>
      <c r="E842" s="40"/>
      <c r="F842" s="40"/>
      <c r="G842" s="40"/>
      <c r="H842" s="40"/>
      <c r="I842" s="40" t="s">
        <v>780</v>
      </c>
      <c r="J842" s="40"/>
      <c r="K842" s="40"/>
      <c r="L842" s="171" t="str">
        <f t="shared" si="184"/>
        <v/>
      </c>
      <c r="M842" s="171" t="str">
        <f t="shared" si="185"/>
        <v/>
      </c>
      <c r="N842" s="171" t="str">
        <f t="shared" si="186"/>
        <v/>
      </c>
      <c r="O842" s="170">
        <f t="shared" si="180"/>
        <v>0</v>
      </c>
      <c r="P842" s="113"/>
      <c r="Q842" s="113"/>
      <c r="R842" s="113"/>
      <c r="S842" s="388"/>
      <c r="T842" s="388"/>
      <c r="U842" s="388"/>
      <c r="W842" s="388"/>
      <c r="X842" s="388"/>
      <c r="Y842" s="388"/>
    </row>
    <row r="843" spans="1:25" ht="15" customHeight="1" x14ac:dyDescent="0.3">
      <c r="A843"/>
      <c r="B843"/>
      <c r="C843" t="s">
        <v>782</v>
      </c>
      <c r="D843" s="38"/>
      <c r="E843" s="40"/>
      <c r="F843" s="40"/>
      <c r="G843" s="40"/>
      <c r="H843" s="40"/>
      <c r="I843" s="40" t="s">
        <v>783</v>
      </c>
      <c r="J843" s="40"/>
      <c r="K843" s="40"/>
      <c r="L843" s="171" t="str">
        <f t="shared" si="184"/>
        <v/>
      </c>
      <c r="M843" s="171" t="str">
        <f t="shared" si="185"/>
        <v/>
      </c>
      <c r="N843" s="171" t="str">
        <f t="shared" si="186"/>
        <v/>
      </c>
      <c r="O843" s="170">
        <f t="shared" si="180"/>
        <v>0</v>
      </c>
      <c r="P843" s="113"/>
      <c r="Q843" s="113"/>
      <c r="R843" s="113"/>
      <c r="S843" s="388"/>
      <c r="T843" s="388"/>
      <c r="U843" s="388"/>
      <c r="W843" s="388"/>
      <c r="X843" s="388"/>
      <c r="Y843" s="388"/>
    </row>
    <row r="844" spans="1:25" ht="15" customHeight="1" x14ac:dyDescent="0.3">
      <c r="A844"/>
      <c r="B844"/>
      <c r="C844" t="s">
        <v>784</v>
      </c>
      <c r="D844" s="38"/>
      <c r="E844" s="40"/>
      <c r="F844" s="40"/>
      <c r="G844" s="40"/>
      <c r="H844" s="40"/>
      <c r="I844" s="40" t="s">
        <v>785</v>
      </c>
      <c r="J844" s="40"/>
      <c r="K844" s="40"/>
      <c r="L844" s="171" t="str">
        <f t="shared" si="184"/>
        <v/>
      </c>
      <c r="M844" s="171" t="str">
        <f t="shared" si="185"/>
        <v/>
      </c>
      <c r="N844" s="171" t="str">
        <f t="shared" si="186"/>
        <v/>
      </c>
      <c r="O844" s="170">
        <f t="shared" si="180"/>
        <v>0</v>
      </c>
      <c r="P844" s="113"/>
      <c r="Q844" s="113"/>
      <c r="R844" s="113"/>
      <c r="S844" s="388"/>
      <c r="T844" s="388"/>
      <c r="U844" s="388"/>
      <c r="W844" s="388"/>
      <c r="X844" s="388"/>
      <c r="Y844" s="388"/>
    </row>
    <row r="845" spans="1:25" ht="15" customHeight="1" x14ac:dyDescent="0.3">
      <c r="A845"/>
      <c r="B845" s="5"/>
      <c r="C845" t="s">
        <v>786</v>
      </c>
      <c r="D845" s="38"/>
      <c r="E845" s="40"/>
      <c r="F845" s="40"/>
      <c r="G845" s="40"/>
      <c r="H845" s="40"/>
      <c r="I845" s="40" t="s">
        <v>787</v>
      </c>
      <c r="J845" s="40"/>
      <c r="K845" s="40"/>
      <c r="L845" s="171" t="str">
        <f t="shared" si="184"/>
        <v/>
      </c>
      <c r="M845" s="171" t="str">
        <f t="shared" si="185"/>
        <v/>
      </c>
      <c r="N845" s="171" t="str">
        <f t="shared" si="186"/>
        <v/>
      </c>
      <c r="O845" s="170">
        <f t="shared" si="180"/>
        <v>0</v>
      </c>
      <c r="P845" s="113"/>
      <c r="Q845" s="113"/>
      <c r="R845" s="113"/>
      <c r="S845" s="388"/>
      <c r="T845" s="388"/>
      <c r="U845" s="388"/>
      <c r="W845" s="388"/>
      <c r="X845" s="388"/>
      <c r="Y845" s="388"/>
    </row>
    <row r="846" spans="1:25" ht="15" customHeight="1" x14ac:dyDescent="0.3">
      <c r="A846" s="77" t="s">
        <v>773</v>
      </c>
      <c r="B846" s="67"/>
      <c r="C846" t="s">
        <v>790</v>
      </c>
      <c r="D846" s="38"/>
      <c r="E846" s="40"/>
      <c r="F846" s="40"/>
      <c r="G846" s="40"/>
      <c r="H846" s="40"/>
      <c r="I846" s="40" t="s">
        <v>791</v>
      </c>
      <c r="J846" s="40"/>
      <c r="K846" s="40"/>
      <c r="L846" s="171">
        <f t="shared" si="184"/>
        <v>0</v>
      </c>
      <c r="M846" s="171">
        <f t="shared" si="185"/>
        <v>0</v>
      </c>
      <c r="N846" s="171">
        <f t="shared" si="186"/>
        <v>0</v>
      </c>
      <c r="O846" s="170">
        <f t="shared" si="180"/>
        <v>0</v>
      </c>
      <c r="P846" s="113"/>
      <c r="Q846" s="113"/>
      <c r="R846" s="113"/>
      <c r="S846" s="388"/>
      <c r="T846" s="388"/>
      <c r="U846" s="388"/>
      <c r="W846" s="388"/>
      <c r="X846" s="388"/>
      <c r="Y846" s="388"/>
    </row>
    <row r="847" spans="1:25" ht="15" customHeight="1" x14ac:dyDescent="0.3">
      <c r="A847" s="77" t="s">
        <v>781</v>
      </c>
      <c r="B847"/>
      <c r="C847" t="s">
        <v>792</v>
      </c>
      <c r="D847" s="38"/>
      <c r="E847" s="40"/>
      <c r="F847" s="40"/>
      <c r="G847" s="40"/>
      <c r="H847" s="40"/>
      <c r="I847" s="40" t="s">
        <v>793</v>
      </c>
      <c r="J847" s="40"/>
      <c r="K847" s="40"/>
      <c r="L847" s="171">
        <f t="shared" si="184"/>
        <v>0</v>
      </c>
      <c r="M847" s="171">
        <f t="shared" si="185"/>
        <v>0</v>
      </c>
      <c r="N847" s="171">
        <f t="shared" si="186"/>
        <v>0</v>
      </c>
      <c r="O847" s="170">
        <f t="shared" si="180"/>
        <v>0</v>
      </c>
      <c r="P847" s="113"/>
      <c r="Q847" s="113"/>
      <c r="R847" s="113"/>
      <c r="S847" s="388"/>
      <c r="T847" s="388"/>
      <c r="U847" s="388"/>
      <c r="W847" s="388"/>
      <c r="X847" s="388"/>
      <c r="Y847" s="388"/>
    </row>
    <row r="848" spans="1:25" ht="15" customHeight="1" x14ac:dyDescent="0.3">
      <c r="A848" s="77" t="s">
        <v>765</v>
      </c>
      <c r="B848" s="67"/>
      <c r="C848" t="s">
        <v>794</v>
      </c>
      <c r="D848" s="38"/>
      <c r="E848" s="40"/>
      <c r="F848" s="40"/>
      <c r="G848" s="40"/>
      <c r="H848" s="40"/>
      <c r="I848" s="40" t="s">
        <v>795</v>
      </c>
      <c r="J848" s="40"/>
      <c r="K848" s="40"/>
      <c r="L848" s="171">
        <f t="shared" si="184"/>
        <v>0</v>
      </c>
      <c r="M848" s="171">
        <f t="shared" si="185"/>
        <v>0</v>
      </c>
      <c r="N848" s="171">
        <f t="shared" si="186"/>
        <v>0</v>
      </c>
      <c r="O848" s="170">
        <f t="shared" si="180"/>
        <v>0</v>
      </c>
      <c r="P848" s="113"/>
      <c r="Q848" s="113"/>
      <c r="R848" s="113"/>
      <c r="S848" s="388"/>
      <c r="T848" s="388"/>
      <c r="U848" s="388"/>
      <c r="W848" s="388"/>
      <c r="X848" s="388"/>
      <c r="Y848" s="388"/>
    </row>
    <row r="849" spans="1:25" ht="30" customHeight="1" x14ac:dyDescent="0.3">
      <c r="A849" s="77" t="s">
        <v>788</v>
      </c>
      <c r="B849" s="67"/>
      <c r="C849" t="s">
        <v>796</v>
      </c>
      <c r="D849" s="38"/>
      <c r="E849" s="40"/>
      <c r="F849" s="40"/>
      <c r="G849" s="40"/>
      <c r="H849" s="40"/>
      <c r="I849" s="472" t="s">
        <v>797</v>
      </c>
      <c r="J849" s="472"/>
      <c r="K849" s="472"/>
      <c r="L849" s="171">
        <f t="shared" si="184"/>
        <v>0</v>
      </c>
      <c r="M849" s="171">
        <f t="shared" si="185"/>
        <v>0</v>
      </c>
      <c r="N849" s="171">
        <f t="shared" si="186"/>
        <v>0</v>
      </c>
      <c r="O849" s="170">
        <f t="shared" si="180"/>
        <v>0</v>
      </c>
      <c r="P849" s="113"/>
      <c r="Q849" s="113"/>
      <c r="R849" s="113"/>
      <c r="S849" s="388"/>
      <c r="T849" s="388"/>
      <c r="U849" s="388"/>
      <c r="W849" s="388"/>
      <c r="X849" s="388"/>
      <c r="Y849" s="388"/>
    </row>
    <row r="850" spans="1:25" ht="15" customHeight="1" x14ac:dyDescent="0.3">
      <c r="A850" s="78"/>
      <c r="B850"/>
      <c r="C850" t="s">
        <v>798</v>
      </c>
      <c r="D850" s="38"/>
      <c r="E850" s="40"/>
      <c r="F850" s="40"/>
      <c r="G850" s="40"/>
      <c r="H850" s="40"/>
      <c r="I850" s="40" t="s">
        <v>1158</v>
      </c>
      <c r="J850" s="40"/>
      <c r="K850" s="40"/>
      <c r="L850" s="171" t="str">
        <f t="shared" si="184"/>
        <v/>
      </c>
      <c r="M850" s="171" t="str">
        <f t="shared" si="185"/>
        <v/>
      </c>
      <c r="N850" s="171" t="str">
        <f t="shared" si="186"/>
        <v/>
      </c>
      <c r="O850" s="170">
        <f t="shared" si="180"/>
        <v>0</v>
      </c>
      <c r="P850" s="113"/>
      <c r="Q850" s="113"/>
      <c r="R850" s="113"/>
      <c r="S850" s="388"/>
      <c r="T850" s="388"/>
      <c r="U850" s="388"/>
      <c r="W850" s="388"/>
      <c r="X850" s="388"/>
      <c r="Y850" s="388"/>
    </row>
    <row r="851" spans="1:25" ht="15" customHeight="1" x14ac:dyDescent="0.3">
      <c r="A851" s="79" t="s">
        <v>778</v>
      </c>
      <c r="B851" s="67"/>
      <c r="C851" t="s">
        <v>800</v>
      </c>
      <c r="D851" s="38"/>
      <c r="E851" s="40"/>
      <c r="F851" s="40"/>
      <c r="G851" s="40"/>
      <c r="H851" s="40"/>
      <c r="I851" s="40" t="s">
        <v>801</v>
      </c>
      <c r="J851" s="40"/>
      <c r="K851" s="40"/>
      <c r="L851" s="171">
        <f t="shared" si="184"/>
        <v>0</v>
      </c>
      <c r="M851" s="171">
        <f t="shared" si="185"/>
        <v>0</v>
      </c>
      <c r="N851" s="171">
        <f t="shared" si="186"/>
        <v>0</v>
      </c>
      <c r="O851" s="170">
        <f t="shared" si="180"/>
        <v>0</v>
      </c>
      <c r="P851" s="113"/>
      <c r="Q851" s="113"/>
      <c r="R851" s="113"/>
      <c r="S851" s="388"/>
      <c r="T851" s="388"/>
      <c r="U851" s="388"/>
      <c r="W851" s="388"/>
      <c r="X851" s="388"/>
      <c r="Y851" s="388"/>
    </row>
    <row r="852" spans="1:25" ht="15" customHeight="1" x14ac:dyDescent="0.3">
      <c r="A852"/>
      <c r="B852" s="67"/>
      <c r="C852" t="s">
        <v>802</v>
      </c>
      <c r="D852" s="38"/>
      <c r="E852" s="40"/>
      <c r="F852" s="40"/>
      <c r="G852" s="40"/>
      <c r="H852" s="40"/>
      <c r="I852" s="40" t="s">
        <v>803</v>
      </c>
      <c r="J852" s="40"/>
      <c r="K852" s="40"/>
      <c r="L852" s="171" t="str">
        <f t="shared" si="184"/>
        <v/>
      </c>
      <c r="M852" s="171" t="str">
        <f t="shared" si="185"/>
        <v/>
      </c>
      <c r="N852" s="171" t="str">
        <f t="shared" si="186"/>
        <v/>
      </c>
      <c r="O852" s="170">
        <f t="shared" si="180"/>
        <v>0</v>
      </c>
      <c r="P852" s="113"/>
      <c r="Q852" s="113"/>
      <c r="R852" s="113"/>
      <c r="S852" s="388"/>
      <c r="T852" s="388"/>
      <c r="U852" s="388"/>
      <c r="W852" s="388"/>
      <c r="X852" s="388"/>
      <c r="Y852" s="388"/>
    </row>
    <row r="853" spans="1:25" ht="15" customHeight="1" x14ac:dyDescent="0.3">
      <c r="A853" s="79" t="s">
        <v>799</v>
      </c>
      <c r="B853" s="67"/>
      <c r="C853" t="s">
        <v>804</v>
      </c>
      <c r="D853" s="38"/>
      <c r="E853" s="40"/>
      <c r="F853" s="40"/>
      <c r="G853" s="40"/>
      <c r="H853" s="40"/>
      <c r="I853" s="40" t="s">
        <v>805</v>
      </c>
      <c r="J853" s="40"/>
      <c r="K853" s="40"/>
      <c r="L853" s="171">
        <f t="shared" si="184"/>
        <v>0</v>
      </c>
      <c r="M853" s="171">
        <f t="shared" si="185"/>
        <v>0</v>
      </c>
      <c r="N853" s="171">
        <f t="shared" si="186"/>
        <v>0</v>
      </c>
      <c r="O853" s="170">
        <f t="shared" si="180"/>
        <v>0</v>
      </c>
      <c r="P853" s="113"/>
      <c r="Q853" s="113"/>
      <c r="R853" s="113"/>
      <c r="S853" s="388"/>
      <c r="T853" s="388"/>
      <c r="U853" s="388"/>
      <c r="W853" s="388"/>
      <c r="X853" s="388"/>
      <c r="Y853" s="388"/>
    </row>
    <row r="854" spans="1:25" ht="15" customHeight="1" x14ac:dyDescent="0.3">
      <c r="A854" s="78"/>
      <c r="B854"/>
      <c r="C854" t="s">
        <v>806</v>
      </c>
      <c r="D854" s="38"/>
      <c r="E854" s="40"/>
      <c r="F854" s="40"/>
      <c r="G854" s="40"/>
      <c r="H854" s="40"/>
      <c r="I854" s="40" t="s">
        <v>807</v>
      </c>
      <c r="J854" s="40"/>
      <c r="K854" s="40"/>
      <c r="L854" s="171" t="str">
        <f t="shared" si="184"/>
        <v/>
      </c>
      <c r="M854" s="171" t="str">
        <f t="shared" si="185"/>
        <v/>
      </c>
      <c r="N854" s="171" t="str">
        <f t="shared" si="186"/>
        <v/>
      </c>
      <c r="O854" s="170">
        <f t="shared" si="180"/>
        <v>0</v>
      </c>
      <c r="P854" s="113"/>
      <c r="Q854" s="113"/>
      <c r="R854" s="113"/>
      <c r="S854" s="388"/>
      <c r="T854" s="388"/>
      <c r="U854" s="388"/>
      <c r="W854" s="388"/>
      <c r="X854" s="388"/>
      <c r="Y854" s="388"/>
    </row>
    <row r="855" spans="1:25" ht="15" customHeight="1" x14ac:dyDescent="0.3">
      <c r="A855" s="78"/>
      <c r="B855" s="67"/>
      <c r="C855"/>
      <c r="D855" s="38"/>
      <c r="E855" s="40"/>
      <c r="F855" s="40"/>
      <c r="G855" s="40"/>
      <c r="H855" s="40"/>
      <c r="I855" s="40" t="s">
        <v>1159</v>
      </c>
      <c r="J855" s="40"/>
      <c r="K855" s="40"/>
      <c r="L855" s="171" t="str">
        <f t="shared" si="184"/>
        <v/>
      </c>
      <c r="M855" s="171" t="str">
        <f t="shared" si="185"/>
        <v/>
      </c>
      <c r="N855" s="171" t="str">
        <f t="shared" si="186"/>
        <v/>
      </c>
      <c r="O855" s="170">
        <f t="shared" si="180"/>
        <v>0</v>
      </c>
      <c r="P855" s="113"/>
      <c r="Q855" s="113"/>
      <c r="R855" s="113"/>
      <c r="S855" s="388"/>
      <c r="T855" s="388"/>
      <c r="U855" s="388"/>
      <c r="W855" s="388"/>
      <c r="X855" s="388"/>
      <c r="Y855" s="388"/>
    </row>
    <row r="856" spans="1:25" ht="15" customHeight="1" x14ac:dyDescent="0.3">
      <c r="A856" s="77" t="s">
        <v>1114</v>
      </c>
      <c r="B856"/>
      <c r="C856"/>
      <c r="D856" s="38"/>
      <c r="E856" s="40"/>
      <c r="F856" s="40"/>
      <c r="G856" s="40"/>
      <c r="H856" s="40"/>
      <c r="I856" s="40" t="s">
        <v>1149</v>
      </c>
      <c r="J856" s="40"/>
      <c r="K856" s="40"/>
      <c r="L856" s="171">
        <f t="shared" si="184"/>
        <v>0</v>
      </c>
      <c r="M856" s="171">
        <f t="shared" si="185"/>
        <v>0</v>
      </c>
      <c r="N856" s="171">
        <f t="shared" si="186"/>
        <v>0</v>
      </c>
      <c r="O856" s="170">
        <f t="shared" si="180"/>
        <v>0</v>
      </c>
      <c r="P856" s="113"/>
      <c r="Q856" s="113"/>
      <c r="R856" s="113"/>
      <c r="S856" s="388"/>
      <c r="T856" s="388"/>
      <c r="U856" s="388"/>
      <c r="W856" s="388"/>
      <c r="X856" s="388"/>
      <c r="Y856" s="388"/>
    </row>
    <row r="857" spans="1:25" ht="15" customHeight="1" x14ac:dyDescent="0.3">
      <c r="A857" s="79" t="s">
        <v>789</v>
      </c>
      <c r="B857" s="67"/>
      <c r="C857" t="s">
        <v>808</v>
      </c>
      <c r="D857" s="38"/>
      <c r="E857" s="40"/>
      <c r="F857" s="40"/>
      <c r="G857" s="40"/>
      <c r="H857" s="40"/>
      <c r="I857" s="40" t="s">
        <v>809</v>
      </c>
      <c r="J857" s="40"/>
      <c r="K857" s="40"/>
      <c r="L857" s="171">
        <f t="shared" si="184"/>
        <v>0</v>
      </c>
      <c r="M857" s="171">
        <f t="shared" si="185"/>
        <v>0</v>
      </c>
      <c r="N857" s="171">
        <f t="shared" si="186"/>
        <v>0</v>
      </c>
      <c r="O857" s="170">
        <f t="shared" si="180"/>
        <v>0</v>
      </c>
      <c r="P857" s="113"/>
      <c r="Q857" s="113"/>
      <c r="R857" s="113"/>
      <c r="S857" s="388"/>
      <c r="T857" s="388"/>
      <c r="U857" s="388"/>
      <c r="W857" s="388"/>
      <c r="X857" s="388"/>
      <c r="Y857" s="388"/>
    </row>
    <row r="858" spans="1:25" ht="15" customHeight="1" x14ac:dyDescent="0.3">
      <c r="A858" s="77" t="s">
        <v>810</v>
      </c>
      <c r="B858" s="67"/>
      <c r="C858" t="s">
        <v>811</v>
      </c>
      <c r="D858" s="38"/>
      <c r="E858" s="40"/>
      <c r="F858" s="40"/>
      <c r="G858" s="40"/>
      <c r="H858" s="40"/>
      <c r="I858" s="40" t="s">
        <v>812</v>
      </c>
      <c r="J858" s="40"/>
      <c r="K858" s="40"/>
      <c r="L858" s="171">
        <f t="shared" si="184"/>
        <v>0</v>
      </c>
      <c r="M858" s="171">
        <f t="shared" si="185"/>
        <v>0</v>
      </c>
      <c r="N858" s="171">
        <f t="shared" si="186"/>
        <v>0</v>
      </c>
      <c r="O858" s="170">
        <f t="shared" si="180"/>
        <v>0</v>
      </c>
      <c r="P858" s="113"/>
      <c r="Q858" s="113"/>
      <c r="R858" s="113"/>
      <c r="S858" s="388"/>
      <c r="T858" s="388"/>
      <c r="U858" s="388"/>
      <c r="W858" s="388"/>
      <c r="X858" s="388"/>
      <c r="Y858" s="388"/>
    </row>
    <row r="859" spans="1:25" ht="15" customHeight="1" x14ac:dyDescent="0.3">
      <c r="A859" s="77" t="s">
        <v>149</v>
      </c>
      <c r="B859" s="67"/>
      <c r="C859" t="s">
        <v>814</v>
      </c>
      <c r="D859" s="38"/>
      <c r="E859" s="40"/>
      <c r="F859" s="40"/>
      <c r="G859" s="40"/>
      <c r="H859" s="40"/>
      <c r="I859" s="40" t="s">
        <v>815</v>
      </c>
      <c r="J859" s="40"/>
      <c r="K859" s="40"/>
      <c r="L859" s="171">
        <f t="shared" si="184"/>
        <v>0</v>
      </c>
      <c r="M859" s="171">
        <f t="shared" si="185"/>
        <v>0</v>
      </c>
      <c r="N859" s="171">
        <f t="shared" si="186"/>
        <v>0</v>
      </c>
      <c r="O859" s="170">
        <f t="shared" si="180"/>
        <v>0</v>
      </c>
      <c r="P859" s="113"/>
      <c r="Q859" s="113"/>
      <c r="R859" s="113"/>
      <c r="S859" s="388"/>
      <c r="T859" s="388"/>
      <c r="U859" s="388"/>
      <c r="W859" s="388"/>
      <c r="X859" s="388"/>
      <c r="Y859" s="388"/>
    </row>
    <row r="860" spans="1:25" ht="15" customHeight="1" x14ac:dyDescent="0.3">
      <c r="A860"/>
      <c r="B860" s="67"/>
      <c r="C860" t="s">
        <v>816</v>
      </c>
      <c r="D860" s="38"/>
      <c r="E860" s="40"/>
      <c r="F860" s="40"/>
      <c r="G860" s="40"/>
      <c r="H860" s="40"/>
      <c r="I860" s="40" t="s">
        <v>817</v>
      </c>
      <c r="J860" s="40"/>
      <c r="K860" s="40"/>
      <c r="L860" s="171" t="str">
        <f t="shared" si="184"/>
        <v/>
      </c>
      <c r="M860" s="171" t="str">
        <f t="shared" si="185"/>
        <v/>
      </c>
      <c r="N860" s="171" t="str">
        <f t="shared" si="186"/>
        <v/>
      </c>
      <c r="O860" s="170">
        <f t="shared" si="180"/>
        <v>0</v>
      </c>
      <c r="P860" s="113"/>
      <c r="Q860" s="113"/>
      <c r="R860" s="113"/>
      <c r="S860" s="388"/>
      <c r="T860" s="388"/>
      <c r="U860" s="388"/>
      <c r="W860" s="388"/>
      <c r="X860" s="388"/>
      <c r="Y860" s="388"/>
    </row>
    <row r="861" spans="1:25" ht="15" customHeight="1" x14ac:dyDescent="0.3">
      <c r="A861"/>
      <c r="B861"/>
      <c r="C861" t="s">
        <v>818</v>
      </c>
      <c r="D861" s="38"/>
      <c r="E861" s="40"/>
      <c r="F861" s="40"/>
      <c r="G861" s="40"/>
      <c r="H861" s="40"/>
      <c r="I861" s="40" t="s">
        <v>819</v>
      </c>
      <c r="J861" s="40"/>
      <c r="K861" s="40"/>
      <c r="L861" s="171" t="str">
        <f t="shared" si="184"/>
        <v/>
      </c>
      <c r="M861" s="171" t="str">
        <f t="shared" si="185"/>
        <v/>
      </c>
      <c r="N861" s="171" t="str">
        <f t="shared" si="186"/>
        <v/>
      </c>
      <c r="O861" s="170">
        <f t="shared" si="180"/>
        <v>0</v>
      </c>
      <c r="P861" s="113"/>
      <c r="Q861" s="113"/>
      <c r="R861" s="113"/>
      <c r="S861" s="388"/>
      <c r="T861" s="388"/>
      <c r="U861" s="388"/>
      <c r="W861" s="388"/>
      <c r="X861" s="388"/>
      <c r="Y861" s="388"/>
    </row>
    <row r="862" spans="1:25" ht="15" customHeight="1" x14ac:dyDescent="0.3">
      <c r="A862" s="77" t="s">
        <v>813</v>
      </c>
      <c r="B862" s="67"/>
      <c r="C862" t="s">
        <v>820</v>
      </c>
      <c r="D862" s="38"/>
      <c r="E862" s="40"/>
      <c r="F862" s="40"/>
      <c r="G862" s="40"/>
      <c r="H862" s="40"/>
      <c r="I862" s="40" t="s">
        <v>821</v>
      </c>
      <c r="J862" s="40"/>
      <c r="K862" s="40"/>
      <c r="L862" s="171">
        <f t="shared" si="184"/>
        <v>0</v>
      </c>
      <c r="M862" s="171">
        <f t="shared" si="185"/>
        <v>0</v>
      </c>
      <c r="N862" s="171">
        <f t="shared" si="186"/>
        <v>0</v>
      </c>
      <c r="O862" s="170">
        <f t="shared" si="180"/>
        <v>0</v>
      </c>
      <c r="P862" s="113"/>
      <c r="Q862" s="113"/>
      <c r="R862" s="113"/>
      <c r="S862" s="388"/>
      <c r="T862" s="388"/>
      <c r="U862" s="388"/>
      <c r="W862" s="388"/>
      <c r="X862" s="388"/>
      <c r="Y862" s="388"/>
    </row>
    <row r="863" spans="1:25" ht="15" customHeight="1" x14ac:dyDescent="0.3">
      <c r="A863" s="34"/>
      <c r="B863" s="67"/>
      <c r="C863" t="s">
        <v>822</v>
      </c>
      <c r="D863" s="38"/>
      <c r="E863" s="40"/>
      <c r="F863" s="40"/>
      <c r="G863" s="40"/>
      <c r="H863" s="40"/>
      <c r="I863" s="40" t="s">
        <v>823</v>
      </c>
      <c r="J863" s="40"/>
      <c r="K863" s="40"/>
      <c r="L863" s="171" t="str">
        <f t="shared" si="184"/>
        <v/>
      </c>
      <c r="M863" s="171" t="str">
        <f t="shared" si="185"/>
        <v/>
      </c>
      <c r="N863" s="171" t="str">
        <f t="shared" si="186"/>
        <v/>
      </c>
      <c r="O863" s="170">
        <f t="shared" si="180"/>
        <v>0</v>
      </c>
      <c r="P863" s="113"/>
      <c r="Q863" s="113"/>
      <c r="R863" s="113"/>
      <c r="S863" s="388"/>
      <c r="T863" s="388"/>
      <c r="U863" s="388"/>
      <c r="W863" s="388"/>
      <c r="X863" s="388"/>
      <c r="Y863" s="388"/>
    </row>
    <row r="864" spans="1:25" ht="15" customHeight="1" x14ac:dyDescent="0.3">
      <c r="A864" s="80" t="s">
        <v>1150</v>
      </c>
      <c r="B864" s="5"/>
      <c r="C864"/>
      <c r="D864" s="38"/>
      <c r="E864" s="40"/>
      <c r="F864" s="40"/>
      <c r="G864" s="40"/>
      <c r="H864" s="40"/>
      <c r="I864" s="40" t="s">
        <v>1037</v>
      </c>
      <c r="J864" s="40"/>
      <c r="K864" s="40"/>
      <c r="L864" s="171">
        <f t="shared" si="184"/>
        <v>0</v>
      </c>
      <c r="M864" s="171">
        <f t="shared" si="185"/>
        <v>0</v>
      </c>
      <c r="N864" s="171">
        <f t="shared" si="186"/>
        <v>0</v>
      </c>
      <c r="O864" s="170">
        <f t="shared" si="180"/>
        <v>0</v>
      </c>
      <c r="P864" s="113"/>
      <c r="Q864" s="113"/>
      <c r="R864" s="113"/>
      <c r="S864" s="388"/>
      <c r="T864" s="388"/>
      <c r="U864" s="388"/>
      <c r="W864" s="388"/>
      <c r="X864" s="388"/>
      <c r="Y864" s="388"/>
    </row>
    <row r="865" spans="1:25" ht="15.75" customHeight="1" x14ac:dyDescent="0.3">
      <c r="A865"/>
      <c r="B865" s="57"/>
      <c r="C865" t="s">
        <v>895</v>
      </c>
      <c r="D865" s="38"/>
      <c r="E865" s="40"/>
      <c r="F865" s="40"/>
      <c r="G865" s="40"/>
      <c r="H865" s="40"/>
      <c r="I865" s="40" t="s">
        <v>896</v>
      </c>
      <c r="J865" s="40"/>
      <c r="K865" s="40"/>
      <c r="L865" s="171" t="str">
        <f t="shared" si="184"/>
        <v/>
      </c>
      <c r="M865" s="171" t="str">
        <f t="shared" si="185"/>
        <v/>
      </c>
      <c r="N865" s="171" t="str">
        <f t="shared" si="186"/>
        <v/>
      </c>
      <c r="O865" s="170">
        <f t="shared" si="180"/>
        <v>0</v>
      </c>
      <c r="P865" s="113"/>
      <c r="Q865" s="113"/>
      <c r="R865" s="113"/>
      <c r="S865" s="388"/>
      <c r="T865" s="388"/>
      <c r="U865" s="388"/>
      <c r="W865" s="388"/>
      <c r="X865" s="388"/>
      <c r="Y865" s="388"/>
    </row>
    <row r="866" spans="1:25" ht="15.75" customHeight="1" x14ac:dyDescent="0.3">
      <c r="A866"/>
      <c r="B866"/>
      <c r="C866" t="s">
        <v>571</v>
      </c>
      <c r="D866" s="38"/>
      <c r="E866" s="39">
        <v>2</v>
      </c>
      <c r="F866" s="39" t="s">
        <v>825</v>
      </c>
      <c r="G866" s="40"/>
      <c r="H866" s="40"/>
      <c r="I866" s="40"/>
      <c r="J866" s="40"/>
      <c r="K866" s="40"/>
      <c r="L866" s="175"/>
      <c r="M866" s="175"/>
      <c r="N866" s="175"/>
      <c r="O866" s="176">
        <f t="shared" si="180"/>
        <v>0</v>
      </c>
      <c r="P866" s="113"/>
      <c r="Q866" s="113"/>
      <c r="R866" s="113"/>
      <c r="S866" s="388"/>
      <c r="T866" s="388"/>
      <c r="U866" s="388"/>
      <c r="W866" s="388"/>
      <c r="X866" s="388"/>
      <c r="Y866" s="388"/>
    </row>
    <row r="867" spans="1:25" ht="15.75" customHeight="1" x14ac:dyDescent="0.3">
      <c r="A867"/>
      <c r="B867"/>
      <c r="C867" t="s">
        <v>572</v>
      </c>
      <c r="D867" s="38"/>
      <c r="E867" s="39">
        <v>3</v>
      </c>
      <c r="F867" s="39" t="s">
        <v>830</v>
      </c>
      <c r="G867" s="40"/>
      <c r="H867" s="40"/>
      <c r="I867" s="40"/>
      <c r="J867" s="40"/>
      <c r="K867" s="40"/>
      <c r="L867" s="167">
        <f>SUM(L868:L870)</f>
        <v>0</v>
      </c>
      <c r="M867" s="167">
        <f>SUM(M868:M870)</f>
        <v>0</v>
      </c>
      <c r="N867" s="167">
        <f>SUM(N868:N870)</f>
        <v>0</v>
      </c>
      <c r="O867" s="168">
        <f t="shared" si="180"/>
        <v>0</v>
      </c>
      <c r="P867" s="113"/>
      <c r="Q867" s="113"/>
      <c r="R867" s="113"/>
      <c r="S867" s="388"/>
      <c r="T867" s="388"/>
      <c r="U867" s="388"/>
      <c r="W867" s="388"/>
      <c r="X867" s="388"/>
      <c r="Y867" s="388"/>
    </row>
    <row r="868" spans="1:25" ht="15" customHeight="1" x14ac:dyDescent="0.3">
      <c r="A868" s="161" t="s">
        <v>1342</v>
      </c>
      <c r="B868" s="81"/>
      <c r="C868" t="s">
        <v>831</v>
      </c>
      <c r="D868" s="38"/>
      <c r="E868" s="40"/>
      <c r="F868" s="39"/>
      <c r="G868" s="39" t="s">
        <v>315</v>
      </c>
      <c r="H868" s="63" t="s">
        <v>832</v>
      </c>
      <c r="I868" s="40"/>
      <c r="J868" s="40"/>
      <c r="K868" s="40"/>
      <c r="L868" s="171">
        <f>IFERROR(VLOOKUP(A868,IC_PR_BS,7,0),"")</f>
        <v>0</v>
      </c>
      <c r="M868" s="171">
        <f>IFERROR(VLOOKUP(A868,IC_PR_BS,8,0),"")</f>
        <v>0</v>
      </c>
      <c r="N868" s="171">
        <f>IFERROR(VLOOKUP(A868,IC_PR_BS,9,0),"")</f>
        <v>0</v>
      </c>
      <c r="O868" s="170">
        <f t="shared" si="180"/>
        <v>0</v>
      </c>
      <c r="P868" s="113"/>
      <c r="Q868" s="113"/>
      <c r="R868" s="113"/>
      <c r="S868" s="388"/>
      <c r="T868" s="388"/>
      <c r="U868" s="388"/>
      <c r="W868" s="388"/>
      <c r="X868" s="388"/>
      <c r="Y868" s="388"/>
    </row>
    <row r="869" spans="1:25" ht="15" customHeight="1" x14ac:dyDescent="0.3">
      <c r="A869"/>
      <c r="B869"/>
      <c r="C869" t="s">
        <v>833</v>
      </c>
      <c r="D869" s="38"/>
      <c r="E869" s="40"/>
      <c r="F869" s="39"/>
      <c r="G869" s="39" t="s">
        <v>330</v>
      </c>
      <c r="H869" s="39" t="s">
        <v>385</v>
      </c>
      <c r="I869" s="40"/>
      <c r="J869" s="40"/>
      <c r="K869" s="40"/>
      <c r="L869" s="173"/>
      <c r="M869" s="173"/>
      <c r="N869" s="173"/>
      <c r="O869" s="174">
        <f t="shared" si="180"/>
        <v>0</v>
      </c>
      <c r="P869" s="113"/>
      <c r="Q869" s="113"/>
      <c r="R869" s="113"/>
      <c r="S869" s="388"/>
      <c r="T869" s="388"/>
      <c r="U869" s="388"/>
      <c r="W869" s="388"/>
      <c r="X869" s="388"/>
      <c r="Y869" s="388"/>
    </row>
    <row r="870" spans="1:25" ht="15" customHeight="1" x14ac:dyDescent="0.3">
      <c r="A870"/>
      <c r="B870"/>
      <c r="C870" t="s">
        <v>851</v>
      </c>
      <c r="D870" s="38"/>
      <c r="E870" s="40"/>
      <c r="F870" s="39"/>
      <c r="G870" s="39" t="s">
        <v>359</v>
      </c>
      <c r="H870" s="39" t="s">
        <v>852</v>
      </c>
      <c r="I870" s="40"/>
      <c r="J870" s="40"/>
      <c r="K870" s="40"/>
      <c r="L870" s="169">
        <f>SUM(L871,L877,L881,L883,L886,L889,L892)</f>
        <v>0</v>
      </c>
      <c r="M870" s="169">
        <f>SUM(M871,M877,M881,M883,M886,M889,M892)</f>
        <v>0</v>
      </c>
      <c r="N870" s="169">
        <f>SUM(N871,N877,N881,N883,N886,N889,N892)</f>
        <v>0</v>
      </c>
      <c r="O870" s="170">
        <f t="shared" si="180"/>
        <v>0</v>
      </c>
      <c r="P870" s="113"/>
      <c r="Q870" s="113"/>
      <c r="R870" s="113"/>
      <c r="S870" s="388"/>
      <c r="T870" s="388"/>
      <c r="U870" s="388"/>
      <c r="W870" s="388"/>
      <c r="X870" s="388"/>
      <c r="Y870" s="388"/>
    </row>
    <row r="871" spans="1:25" ht="15" customHeight="1" x14ac:dyDescent="0.3">
      <c r="A871"/>
      <c r="B871"/>
      <c r="C871" t="s">
        <v>853</v>
      </c>
      <c r="D871" s="38"/>
      <c r="E871" s="40"/>
      <c r="F871" s="39"/>
      <c r="G871" s="39"/>
      <c r="H871" s="39"/>
      <c r="I871" s="39" t="s">
        <v>380</v>
      </c>
      <c r="J871" s="39" t="s">
        <v>412</v>
      </c>
      <c r="K871" s="40"/>
      <c r="L871" s="169">
        <f>SUM(L872,L875,L876)</f>
        <v>0</v>
      </c>
      <c r="M871" s="169">
        <f>SUM(M872,M875,M876)</f>
        <v>0</v>
      </c>
      <c r="N871" s="169">
        <f>SUM(N872,N875,N876)</f>
        <v>0</v>
      </c>
      <c r="O871" s="170">
        <f t="shared" si="180"/>
        <v>0</v>
      </c>
      <c r="P871" s="113"/>
      <c r="Q871" s="113"/>
      <c r="R871" s="113"/>
      <c r="S871" s="388"/>
      <c r="T871" s="388"/>
      <c r="U871" s="388"/>
      <c r="W871" s="388"/>
      <c r="X871" s="388"/>
      <c r="Y871" s="388"/>
    </row>
    <row r="872" spans="1:25" ht="15" customHeight="1" x14ac:dyDescent="0.3">
      <c r="A872"/>
      <c r="B872"/>
      <c r="C872" t="s">
        <v>854</v>
      </c>
      <c r="D872" s="38"/>
      <c r="E872" s="40"/>
      <c r="F872" s="39"/>
      <c r="G872" s="39"/>
      <c r="H872" s="39"/>
      <c r="I872" s="39"/>
      <c r="J872" s="39">
        <v>1</v>
      </c>
      <c r="K872" s="39" t="s">
        <v>414</v>
      </c>
      <c r="L872" s="169">
        <f>SUM(L873:L874)</f>
        <v>0</v>
      </c>
      <c r="M872" s="169">
        <f>SUM(M873:M874)</f>
        <v>0</v>
      </c>
      <c r="N872" s="169">
        <f>SUM(N873:N874)</f>
        <v>0</v>
      </c>
      <c r="O872" s="170">
        <f t="shared" si="180"/>
        <v>0</v>
      </c>
      <c r="P872" s="113"/>
      <c r="Q872" s="113"/>
      <c r="R872" s="113"/>
      <c r="S872" s="388"/>
      <c r="T872" s="388"/>
      <c r="U872" s="388"/>
      <c r="W872" s="388"/>
      <c r="X872" s="388"/>
      <c r="Y872" s="388"/>
    </row>
    <row r="873" spans="1:25" ht="15" customHeight="1" x14ac:dyDescent="0.3">
      <c r="A873"/>
      <c r="B873"/>
      <c r="C873" t="s">
        <v>858</v>
      </c>
      <c r="D873" s="38"/>
      <c r="E873" s="40"/>
      <c r="F873" s="40"/>
      <c r="G873" s="40"/>
      <c r="H873" s="40"/>
      <c r="I873" s="40"/>
      <c r="J873" s="40"/>
      <c r="K873" s="40" t="s">
        <v>859</v>
      </c>
      <c r="L873" s="171" t="str">
        <f>IFERROR(VLOOKUP(A873,IC_PR_BS,7,0),"")</f>
        <v/>
      </c>
      <c r="M873" s="171" t="str">
        <f>IFERROR(VLOOKUP(A873,IC_PR_BS,8,0),"")</f>
        <v/>
      </c>
      <c r="N873" s="171" t="str">
        <f>IFERROR(VLOOKUP(A873,IC_PR_BS,9,0),"")</f>
        <v/>
      </c>
      <c r="O873" s="170">
        <f t="shared" si="180"/>
        <v>0</v>
      </c>
      <c r="P873" s="113"/>
      <c r="Q873" s="113"/>
      <c r="R873" s="113"/>
      <c r="S873" s="388"/>
      <c r="T873" s="388"/>
      <c r="U873" s="388"/>
      <c r="W873" s="388"/>
      <c r="X873" s="388"/>
      <c r="Y873" s="388"/>
    </row>
    <row r="874" spans="1:25" ht="15" customHeight="1" x14ac:dyDescent="0.3">
      <c r="A874"/>
      <c r="B874"/>
      <c r="C874" t="s">
        <v>855</v>
      </c>
      <c r="D874" s="38"/>
      <c r="E874" s="40"/>
      <c r="F874" s="39"/>
      <c r="G874" s="39"/>
      <c r="H874" s="40"/>
      <c r="I874" s="40"/>
      <c r="J874" s="40"/>
      <c r="K874" s="40" t="s">
        <v>856</v>
      </c>
      <c r="L874" s="171" t="str">
        <f>IFERROR(VLOOKUP(A874,IC_PR_BS,7,0),"")</f>
        <v/>
      </c>
      <c r="M874" s="171" t="str">
        <f>IFERROR(VLOOKUP(A874,IC_PR_BS,8,0),"")</f>
        <v/>
      </c>
      <c r="N874" s="171" t="str">
        <f>IFERROR(VLOOKUP(A874,IC_PR_BS,9,0),"")</f>
        <v/>
      </c>
      <c r="O874" s="170">
        <f t="shared" si="180"/>
        <v>0</v>
      </c>
      <c r="P874" s="113"/>
      <c r="Q874" s="113"/>
      <c r="R874" s="113"/>
      <c r="S874" s="388"/>
      <c r="T874" s="388"/>
      <c r="U874" s="388"/>
      <c r="W874" s="388"/>
      <c r="X874" s="388"/>
      <c r="Y874" s="388"/>
    </row>
    <row r="875" spans="1:25" ht="15" customHeight="1" x14ac:dyDescent="0.3">
      <c r="A875"/>
      <c r="B875"/>
      <c r="C875" t="s">
        <v>860</v>
      </c>
      <c r="D875" s="38"/>
      <c r="E875" s="40"/>
      <c r="F875" s="39"/>
      <c r="G875" s="39"/>
      <c r="H875" s="39"/>
      <c r="I875" s="39"/>
      <c r="J875" s="39">
        <v>2</v>
      </c>
      <c r="K875" s="39" t="s">
        <v>419</v>
      </c>
      <c r="L875" s="173"/>
      <c r="M875" s="173"/>
      <c r="N875" s="173"/>
      <c r="O875" s="174">
        <f t="shared" si="180"/>
        <v>0</v>
      </c>
      <c r="P875" s="113"/>
      <c r="Q875" s="113"/>
      <c r="R875" s="113"/>
      <c r="S875" s="388"/>
      <c r="T875" s="388"/>
      <c r="U875" s="388"/>
      <c r="W875" s="388"/>
      <c r="X875" s="388"/>
      <c r="Y875" s="388"/>
    </row>
    <row r="876" spans="1:25" ht="15" customHeight="1" x14ac:dyDescent="0.3">
      <c r="A876"/>
      <c r="B876"/>
      <c r="C876" t="s">
        <v>861</v>
      </c>
      <c r="D876" s="38"/>
      <c r="E876" s="40"/>
      <c r="F876" s="39"/>
      <c r="G876" s="39"/>
      <c r="H876" s="39"/>
      <c r="I876" s="39"/>
      <c r="J876" s="39">
        <v>3</v>
      </c>
      <c r="K876" s="39" t="s">
        <v>423</v>
      </c>
      <c r="L876" s="173"/>
      <c r="M876" s="173"/>
      <c r="N876" s="173"/>
      <c r="O876" s="174">
        <f t="shared" si="180"/>
        <v>0</v>
      </c>
      <c r="P876" s="113"/>
      <c r="Q876" s="113"/>
      <c r="R876" s="113"/>
      <c r="S876" s="388"/>
      <c r="T876" s="388"/>
      <c r="U876" s="388"/>
      <c r="W876" s="388"/>
      <c r="X876" s="388"/>
      <c r="Y876" s="388"/>
    </row>
    <row r="877" spans="1:25" ht="15" customHeight="1" x14ac:dyDescent="0.3">
      <c r="A877" s="26"/>
      <c r="B877" s="57"/>
      <c r="C877" t="s">
        <v>863</v>
      </c>
      <c r="D877" s="38"/>
      <c r="E877" s="40"/>
      <c r="F877" s="40"/>
      <c r="G877" s="39"/>
      <c r="H877" s="39"/>
      <c r="I877" s="39" t="s">
        <v>418</v>
      </c>
      <c r="J877" s="39" t="s">
        <v>428</v>
      </c>
      <c r="K877" s="40"/>
      <c r="L877" s="169">
        <f>SUM(L878:L880)</f>
        <v>0</v>
      </c>
      <c r="M877" s="169">
        <f>SUM(M878:M880)</f>
        <v>0</v>
      </c>
      <c r="N877" s="169">
        <f>SUM(N878:N880)</f>
        <v>0</v>
      </c>
      <c r="O877" s="170">
        <f t="shared" si="180"/>
        <v>0</v>
      </c>
      <c r="P877" s="113"/>
      <c r="Q877" s="113"/>
      <c r="R877" s="113"/>
      <c r="S877" s="388"/>
      <c r="T877" s="388"/>
      <c r="U877" s="388"/>
      <c r="W877" s="388"/>
      <c r="X877" s="388"/>
      <c r="Y877" s="388"/>
    </row>
    <row r="878" spans="1:25" ht="15" customHeight="1" x14ac:dyDescent="0.3">
      <c r="A878"/>
      <c r="B878"/>
      <c r="C878" t="s">
        <v>864</v>
      </c>
      <c r="D878" s="38"/>
      <c r="E878" s="40"/>
      <c r="F878" s="40"/>
      <c r="G878" s="40"/>
      <c r="H878" s="40"/>
      <c r="I878" s="40"/>
      <c r="J878" s="40"/>
      <c r="K878" s="40" t="s">
        <v>865</v>
      </c>
      <c r="L878" s="171" t="str">
        <f>IFERROR(VLOOKUP(A878,IC_PR_BS,7,0),"")</f>
        <v/>
      </c>
      <c r="M878" s="171" t="str">
        <f>IFERROR(VLOOKUP(A878,IC_PR_BS,8,0),"")</f>
        <v/>
      </c>
      <c r="N878" s="171" t="str">
        <f>IFERROR(VLOOKUP(A878,IC_PR_BS,9,0),"")</f>
        <v/>
      </c>
      <c r="O878" s="170">
        <f t="shared" si="180"/>
        <v>0</v>
      </c>
      <c r="P878" s="113"/>
      <c r="Q878" s="113"/>
      <c r="R878" s="113"/>
      <c r="S878" s="388"/>
      <c r="T878" s="388"/>
      <c r="U878" s="388"/>
      <c r="W878" s="388"/>
      <c r="X878" s="388"/>
      <c r="Y878" s="388"/>
    </row>
    <row r="879" spans="1:25" ht="15" customHeight="1" x14ac:dyDescent="0.3">
      <c r="A879"/>
      <c r="B879"/>
      <c r="C879" t="s">
        <v>868</v>
      </c>
      <c r="D879" s="38"/>
      <c r="E879" s="40"/>
      <c r="F879" s="40"/>
      <c r="G879" s="40"/>
      <c r="H879" s="40"/>
      <c r="I879" s="40"/>
      <c r="J879" s="40"/>
      <c r="K879" s="40" t="s">
        <v>869</v>
      </c>
      <c r="L879" s="171" t="str">
        <f>IFERROR(VLOOKUP(A879,IC_PR_BS,7,0),"")</f>
        <v/>
      </c>
      <c r="M879" s="171" t="str">
        <f>IFERROR(VLOOKUP(A879,IC_PR_BS,8,0),"")</f>
        <v/>
      </c>
      <c r="N879" s="171" t="str">
        <f>IFERROR(VLOOKUP(A879,IC_PR_BS,9,0),"")</f>
        <v/>
      </c>
      <c r="O879" s="170">
        <f t="shared" si="180"/>
        <v>0</v>
      </c>
      <c r="P879" s="113"/>
      <c r="Q879" s="113"/>
      <c r="R879" s="113"/>
      <c r="S879" s="388"/>
      <c r="T879" s="388"/>
      <c r="U879" s="388"/>
      <c r="W879" s="388"/>
      <c r="X879" s="388"/>
      <c r="Y879" s="388"/>
    </row>
    <row r="880" spans="1:25" ht="15" customHeight="1" x14ac:dyDescent="0.3">
      <c r="A880"/>
      <c r="B880"/>
      <c r="C880" t="s">
        <v>866</v>
      </c>
      <c r="D880" s="38"/>
      <c r="E880" s="40"/>
      <c r="F880" s="40"/>
      <c r="G880" s="40"/>
      <c r="H880" s="40"/>
      <c r="I880" s="40"/>
      <c r="J880" s="40"/>
      <c r="K880" s="40" t="s">
        <v>867</v>
      </c>
      <c r="L880" s="171" t="str">
        <f>IFERROR(VLOOKUP(A880,IC_PR_BS,7,0),"")</f>
        <v/>
      </c>
      <c r="M880" s="171" t="str">
        <f>IFERROR(VLOOKUP(A880,IC_PR_BS,8,0),"")</f>
        <v/>
      </c>
      <c r="N880" s="171" t="str">
        <f>IFERROR(VLOOKUP(A880,IC_PR_BS,9,0),"")</f>
        <v/>
      </c>
      <c r="O880" s="170">
        <f t="shared" si="180"/>
        <v>0</v>
      </c>
      <c r="P880" s="113"/>
      <c r="Q880" s="113"/>
      <c r="R880" s="113"/>
      <c r="S880" s="388"/>
      <c r="T880" s="388"/>
      <c r="U880" s="388"/>
      <c r="W880" s="388"/>
      <c r="X880" s="388"/>
      <c r="Y880" s="388"/>
    </row>
    <row r="881" spans="1:25" ht="15" customHeight="1" x14ac:dyDescent="0.3">
      <c r="A881" s="26"/>
      <c r="B881" s="57"/>
      <c r="C881" t="s">
        <v>870</v>
      </c>
      <c r="D881" s="38"/>
      <c r="E881" s="40"/>
      <c r="F881" s="40"/>
      <c r="G881" s="39"/>
      <c r="H881" s="39"/>
      <c r="I881" s="39" t="s">
        <v>422</v>
      </c>
      <c r="J881" s="39" t="s">
        <v>430</v>
      </c>
      <c r="K881" s="40"/>
      <c r="L881" s="169" t="str">
        <f>L882</f>
        <v/>
      </c>
      <c r="M881" s="169" t="str">
        <f>M882</f>
        <v/>
      </c>
      <c r="N881" s="169" t="str">
        <f>N882</f>
        <v/>
      </c>
      <c r="O881" s="170">
        <f t="shared" si="180"/>
        <v>0</v>
      </c>
      <c r="P881" s="113"/>
      <c r="Q881" s="113"/>
      <c r="R881" s="113"/>
      <c r="S881" s="388"/>
      <c r="T881" s="388"/>
      <c r="U881" s="388"/>
      <c r="W881" s="388"/>
      <c r="X881" s="388"/>
      <c r="Y881" s="388"/>
    </row>
    <row r="882" spans="1:25" ht="15" customHeight="1" x14ac:dyDescent="0.3">
      <c r="A882"/>
      <c r="B882" s="57"/>
      <c r="C882"/>
      <c r="D882" s="38"/>
      <c r="E882" s="40"/>
      <c r="F882" s="40"/>
      <c r="G882" s="40"/>
      <c r="H882" s="40"/>
      <c r="I882" s="40"/>
      <c r="J882" s="40"/>
      <c r="K882" s="40" t="s">
        <v>1174</v>
      </c>
      <c r="L882" s="171" t="str">
        <f>IFERROR(VLOOKUP(A882,IC_PR_BS,7,0),"")</f>
        <v/>
      </c>
      <c r="M882" s="171" t="str">
        <f>IFERROR(VLOOKUP(A882,IC_PR_BS,8,0),"")</f>
        <v/>
      </c>
      <c r="N882" s="171" t="str">
        <f>IFERROR(VLOOKUP(A882,IC_PR_BS,9,0),"")</f>
        <v/>
      </c>
      <c r="O882" s="170">
        <f t="shared" ref="O882:O900" si="187">SUM(L882,N882)</f>
        <v>0</v>
      </c>
      <c r="P882" s="113"/>
      <c r="Q882" s="113"/>
      <c r="R882" s="113"/>
      <c r="S882" s="388"/>
      <c r="T882" s="388"/>
      <c r="U882" s="388"/>
      <c r="W882" s="388"/>
      <c r="X882" s="388"/>
      <c r="Y882" s="388"/>
    </row>
    <row r="883" spans="1:25" ht="15" customHeight="1" x14ac:dyDescent="0.3">
      <c r="A883" s="26"/>
      <c r="B883" s="57"/>
      <c r="C883" t="s">
        <v>872</v>
      </c>
      <c r="D883" s="38"/>
      <c r="E883" s="40"/>
      <c r="F883" s="40"/>
      <c r="G883" s="39"/>
      <c r="H883" s="39"/>
      <c r="I883" s="39" t="s">
        <v>442</v>
      </c>
      <c r="J883" s="39" t="s">
        <v>434</v>
      </c>
      <c r="K883" s="40"/>
      <c r="L883" s="169">
        <f>SUM(L884:L885)</f>
        <v>0</v>
      </c>
      <c r="M883" s="169">
        <f>SUM(M884:M885)</f>
        <v>0</v>
      </c>
      <c r="N883" s="169">
        <f>SUM(N884:N885)</f>
        <v>0</v>
      </c>
      <c r="O883" s="170">
        <f t="shared" si="187"/>
        <v>0</v>
      </c>
      <c r="P883" s="113"/>
      <c r="Q883" s="113"/>
      <c r="R883" s="113"/>
      <c r="S883" s="388"/>
      <c r="T883" s="388"/>
      <c r="U883" s="388"/>
      <c r="W883" s="388"/>
      <c r="X883" s="388"/>
      <c r="Y883" s="388"/>
    </row>
    <row r="884" spans="1:25" ht="15" customHeight="1" x14ac:dyDescent="0.3">
      <c r="A884"/>
      <c r="B884"/>
      <c r="C884" t="s">
        <v>873</v>
      </c>
      <c r="D884" s="38"/>
      <c r="E884" s="40"/>
      <c r="F884" s="40"/>
      <c r="G884" s="40"/>
      <c r="H884" s="40"/>
      <c r="I884" s="40"/>
      <c r="J884" s="40"/>
      <c r="K884" s="40" t="s">
        <v>874</v>
      </c>
      <c r="L884" s="171" t="str">
        <f>IFERROR(VLOOKUP(A884,IC_PR_BS,7,0),"")</f>
        <v/>
      </c>
      <c r="M884" s="171" t="str">
        <f>IFERROR(VLOOKUP(A884,IC_PR_BS,8,0),"")</f>
        <v/>
      </c>
      <c r="N884" s="171" t="str">
        <f>IFERROR(VLOOKUP(A884,IC_PR_BS,9,0),"")</f>
        <v/>
      </c>
      <c r="O884" s="170">
        <f t="shared" si="187"/>
        <v>0</v>
      </c>
      <c r="P884" s="113"/>
      <c r="Q884" s="113"/>
      <c r="R884" s="113"/>
      <c r="S884" s="388"/>
      <c r="T884" s="388"/>
      <c r="U884" s="388"/>
      <c r="W884" s="388"/>
      <c r="X884" s="388"/>
      <c r="Y884" s="388"/>
    </row>
    <row r="885" spans="1:25" ht="15" customHeight="1" x14ac:dyDescent="0.3">
      <c r="A885"/>
      <c r="B885"/>
      <c r="C885" t="s">
        <v>875</v>
      </c>
      <c r="D885" s="38"/>
      <c r="E885" s="40"/>
      <c r="F885" s="40"/>
      <c r="G885" s="40"/>
      <c r="H885" s="40"/>
      <c r="I885" s="40"/>
      <c r="J885" s="40"/>
      <c r="K885" s="40" t="s">
        <v>876</v>
      </c>
      <c r="L885" s="171" t="str">
        <f>IFERROR(VLOOKUP(A885,IC_PR_BS,7,0),"")</f>
        <v/>
      </c>
      <c r="M885" s="171" t="str">
        <f>IFERROR(VLOOKUP(A885,IC_PR_BS,8,0),"")</f>
        <v/>
      </c>
      <c r="N885" s="171" t="str">
        <f>IFERROR(VLOOKUP(A885,IC_PR_BS,9,0),"")</f>
        <v/>
      </c>
      <c r="O885" s="170">
        <f t="shared" si="187"/>
        <v>0</v>
      </c>
      <c r="P885" s="113"/>
      <c r="Q885" s="113"/>
      <c r="R885" s="113"/>
      <c r="S885" s="388"/>
      <c r="T885" s="388"/>
      <c r="U885" s="388"/>
      <c r="W885" s="388"/>
      <c r="X885" s="388"/>
      <c r="Y885" s="388"/>
    </row>
    <row r="886" spans="1:25" ht="15" customHeight="1" x14ac:dyDescent="0.3">
      <c r="A886" s="26"/>
      <c r="B886" s="57"/>
      <c r="C886" t="s">
        <v>877</v>
      </c>
      <c r="D886" s="38"/>
      <c r="E886" s="40"/>
      <c r="F886" s="40"/>
      <c r="G886" s="39"/>
      <c r="H886" s="39"/>
      <c r="I886" s="39" t="s">
        <v>444</v>
      </c>
      <c r="J886" s="39" t="s">
        <v>878</v>
      </c>
      <c r="K886" s="40"/>
      <c r="L886" s="169">
        <f>SUM(L887:L888)</f>
        <v>0</v>
      </c>
      <c r="M886" s="169">
        <f>SUM(M887:M888)</f>
        <v>0</v>
      </c>
      <c r="N886" s="169">
        <f>SUM(N887:N888)</f>
        <v>0</v>
      </c>
      <c r="O886" s="170">
        <f t="shared" si="187"/>
        <v>0</v>
      </c>
      <c r="P886" s="113"/>
      <c r="Q886" s="113"/>
      <c r="R886" s="113"/>
      <c r="S886" s="388"/>
      <c r="T886" s="388"/>
      <c r="U886" s="388"/>
      <c r="W886" s="388"/>
      <c r="X886" s="388"/>
      <c r="Y886" s="388"/>
    </row>
    <row r="887" spans="1:25" ht="15" customHeight="1" x14ac:dyDescent="0.3">
      <c r="A887"/>
      <c r="B887"/>
      <c r="C887"/>
      <c r="D887" s="38"/>
      <c r="E887" s="40"/>
      <c r="F887" s="40"/>
      <c r="G887" s="40"/>
      <c r="H887" s="40"/>
      <c r="I887" s="40"/>
      <c r="J887" s="40"/>
      <c r="K887" s="40" t="s">
        <v>879</v>
      </c>
      <c r="L887" s="171" t="str">
        <f>IFERROR(VLOOKUP(A887,IC_PR_BS,7,0),"")</f>
        <v/>
      </c>
      <c r="M887" s="171" t="str">
        <f>IFERROR(VLOOKUP(A887,IC_PR_BS,8,0),"")</f>
        <v/>
      </c>
      <c r="N887" s="171" t="str">
        <f>IFERROR(VLOOKUP(A887,IC_PR_BS,9,0),"")</f>
        <v/>
      </c>
      <c r="O887" s="170">
        <f t="shared" si="187"/>
        <v>0</v>
      </c>
      <c r="P887" s="113"/>
      <c r="Q887" s="113"/>
      <c r="R887" s="113"/>
      <c r="S887" s="388"/>
      <c r="T887" s="388"/>
      <c r="U887" s="388"/>
      <c r="W887" s="388"/>
      <c r="X887" s="388"/>
      <c r="Y887" s="388"/>
    </row>
    <row r="888" spans="1:25" ht="15" customHeight="1" x14ac:dyDescent="0.3">
      <c r="A888"/>
      <c r="B888"/>
      <c r="C888"/>
      <c r="D888" s="38"/>
      <c r="E888" s="40"/>
      <c r="F888" s="40"/>
      <c r="G888" s="40"/>
      <c r="H888" s="40"/>
      <c r="I888" s="40"/>
      <c r="J888" s="40"/>
      <c r="K888" s="40" t="s">
        <v>880</v>
      </c>
      <c r="L888" s="171" t="str">
        <f>IFERROR(VLOOKUP(A888,IC_PR_BS,7,0),"")</f>
        <v/>
      </c>
      <c r="M888" s="171" t="str">
        <f>IFERROR(VLOOKUP(A888,IC_PR_BS,8,0),"")</f>
        <v/>
      </c>
      <c r="N888" s="171" t="str">
        <f>IFERROR(VLOOKUP(A888,IC_PR_BS,9,0),"")</f>
        <v/>
      </c>
      <c r="O888" s="170">
        <f t="shared" si="187"/>
        <v>0</v>
      </c>
      <c r="P888" s="113"/>
      <c r="Q888" s="113"/>
      <c r="R888" s="113"/>
      <c r="S888" s="388"/>
      <c r="T888" s="388"/>
      <c r="U888" s="388"/>
      <c r="W888" s="388"/>
      <c r="X888" s="388"/>
      <c r="Y888" s="388"/>
    </row>
    <row r="889" spans="1:25" ht="15" customHeight="1" x14ac:dyDescent="0.3">
      <c r="A889"/>
      <c r="B889"/>
      <c r="C889" t="s">
        <v>881</v>
      </c>
      <c r="D889" s="38"/>
      <c r="E889" s="40"/>
      <c r="F889" s="40"/>
      <c r="G889" s="39"/>
      <c r="H889" s="39"/>
      <c r="I889" s="39" t="s">
        <v>445</v>
      </c>
      <c r="J889" s="39" t="s">
        <v>882</v>
      </c>
      <c r="K889" s="40"/>
      <c r="L889" s="169">
        <f>SUM(L890:L891)</f>
        <v>0</v>
      </c>
      <c r="M889" s="169">
        <f>SUM(M890:M891)</f>
        <v>0</v>
      </c>
      <c r="N889" s="169">
        <f>SUM(N890:N891)</f>
        <v>0</v>
      </c>
      <c r="O889" s="170">
        <f t="shared" si="187"/>
        <v>0</v>
      </c>
      <c r="P889" s="113"/>
      <c r="Q889" s="113"/>
      <c r="R889" s="113"/>
      <c r="S889" s="388"/>
      <c r="T889" s="388"/>
      <c r="U889" s="388"/>
      <c r="W889" s="388"/>
      <c r="X889" s="388"/>
      <c r="Y889" s="388"/>
    </row>
    <row r="890" spans="1:25" ht="15" customHeight="1" x14ac:dyDescent="0.3">
      <c r="A890"/>
      <c r="B890"/>
      <c r="C890" t="s">
        <v>885</v>
      </c>
      <c r="D890" s="38"/>
      <c r="E890" s="40"/>
      <c r="F890" s="40"/>
      <c r="G890" s="40"/>
      <c r="H890" s="40"/>
      <c r="I890" s="40"/>
      <c r="J890" s="40"/>
      <c r="K890" s="40" t="s">
        <v>886</v>
      </c>
      <c r="L890" s="171" t="str">
        <f>IFERROR(VLOOKUP(A890,IC_PR_BS,7,0),"")</f>
        <v/>
      </c>
      <c r="M890" s="171" t="str">
        <f>IFERROR(VLOOKUP(A890,IC_PR_BS,8,0),"")</f>
        <v/>
      </c>
      <c r="N890" s="171" t="str">
        <f>IFERROR(VLOOKUP(A890,IC_PR_BS,9,0),"")</f>
        <v/>
      </c>
      <c r="O890" s="170">
        <f t="shared" si="187"/>
        <v>0</v>
      </c>
      <c r="P890" s="113"/>
      <c r="Q890" s="113"/>
      <c r="R890" s="113"/>
      <c r="S890" s="388"/>
      <c r="T890" s="388"/>
      <c r="U890" s="388"/>
      <c r="W890" s="388"/>
      <c r="X890" s="388"/>
      <c r="Y890" s="388"/>
    </row>
    <row r="891" spans="1:25" ht="15" customHeight="1" x14ac:dyDescent="0.3">
      <c r="A891"/>
      <c r="B891"/>
      <c r="C891" t="s">
        <v>883</v>
      </c>
      <c r="D891" s="38"/>
      <c r="E891" s="40"/>
      <c r="F891" s="40"/>
      <c r="G891" s="40"/>
      <c r="H891" s="40"/>
      <c r="I891" s="40"/>
      <c r="J891" s="40"/>
      <c r="K891" s="40" t="s">
        <v>884</v>
      </c>
      <c r="L891" s="171" t="str">
        <f>IFERROR(VLOOKUP(A891,IC_PR_BS,7,0),"")</f>
        <v/>
      </c>
      <c r="M891" s="171" t="str">
        <f>IFERROR(VLOOKUP(A891,IC_PR_BS,8,0),"")</f>
        <v/>
      </c>
      <c r="N891" s="171" t="str">
        <f>IFERROR(VLOOKUP(A891,IC_PR_BS,9,0),"")</f>
        <v/>
      </c>
      <c r="O891" s="170">
        <f t="shared" si="187"/>
        <v>0</v>
      </c>
      <c r="P891" s="113"/>
      <c r="Q891" s="113"/>
      <c r="R891" s="113"/>
      <c r="S891" s="388"/>
      <c r="T891" s="388"/>
      <c r="U891" s="388"/>
      <c r="W891" s="388"/>
      <c r="X891" s="388"/>
      <c r="Y891" s="388"/>
    </row>
    <row r="892" spans="1:25" ht="15" customHeight="1" x14ac:dyDescent="0.3">
      <c r="A892"/>
      <c r="B892"/>
      <c r="C892" t="s">
        <v>887</v>
      </c>
      <c r="D892" s="38"/>
      <c r="E892" s="40"/>
      <c r="F892" s="40"/>
      <c r="G892" s="39"/>
      <c r="H892" s="39"/>
      <c r="I892" s="39" t="s">
        <v>446</v>
      </c>
      <c r="J892" s="39" t="s">
        <v>888</v>
      </c>
      <c r="K892" s="40"/>
      <c r="L892" s="169">
        <f>SUM(L893:L900)</f>
        <v>0</v>
      </c>
      <c r="M892" s="169">
        <f>SUM(M893:M900)</f>
        <v>0</v>
      </c>
      <c r="N892" s="169">
        <f>SUM(N893:N900)</f>
        <v>0</v>
      </c>
      <c r="O892" s="170">
        <f t="shared" si="187"/>
        <v>0</v>
      </c>
      <c r="P892" s="113"/>
      <c r="Q892" s="113"/>
      <c r="R892" s="113"/>
      <c r="S892" s="388"/>
      <c r="T892" s="388"/>
      <c r="U892" s="388"/>
      <c r="W892" s="388"/>
      <c r="X892" s="388"/>
      <c r="Y892" s="388"/>
    </row>
    <row r="893" spans="1:25" ht="15" customHeight="1" x14ac:dyDescent="0.3">
      <c r="A893"/>
      <c r="B893"/>
      <c r="C893" t="s">
        <v>899</v>
      </c>
      <c r="D893" s="38"/>
      <c r="E893" s="40"/>
      <c r="F893" s="40"/>
      <c r="G893" s="40"/>
      <c r="H893" s="40"/>
      <c r="I893" s="40"/>
      <c r="J893" s="40"/>
      <c r="K893" s="40" t="s">
        <v>900</v>
      </c>
      <c r="L893" s="171" t="str">
        <f t="shared" ref="L893:L900" si="188">IFERROR(VLOOKUP(A893,IC_PR_BS,7,0),"")</f>
        <v/>
      </c>
      <c r="M893" s="171" t="str">
        <f t="shared" ref="M893:M900" si="189">IFERROR(VLOOKUP(A893,IC_PR_BS,8,0),"")</f>
        <v/>
      </c>
      <c r="N893" s="171" t="str">
        <f t="shared" ref="N893:N900" si="190">IFERROR(VLOOKUP(A893,IC_PR_BS,9,0),"")</f>
        <v/>
      </c>
      <c r="O893" s="170">
        <f t="shared" si="187"/>
        <v>0</v>
      </c>
      <c r="P893" s="113"/>
      <c r="Q893" s="113"/>
      <c r="R893" s="113"/>
      <c r="S893" s="388"/>
      <c r="T893" s="388"/>
      <c r="U893" s="388"/>
      <c r="W893" s="388"/>
      <c r="X893" s="388"/>
      <c r="Y893" s="388"/>
    </row>
    <row r="894" spans="1:25" ht="15" customHeight="1" x14ac:dyDescent="0.3">
      <c r="A894"/>
      <c r="B894"/>
      <c r="C894" t="s">
        <v>897</v>
      </c>
      <c r="D894" s="38"/>
      <c r="E894" s="40"/>
      <c r="F894" s="40"/>
      <c r="G894" s="40"/>
      <c r="H894" s="40"/>
      <c r="I894" s="40"/>
      <c r="J894" s="40"/>
      <c r="K894" s="40" t="s">
        <v>898</v>
      </c>
      <c r="L894" s="171" t="str">
        <f t="shared" si="188"/>
        <v/>
      </c>
      <c r="M894" s="171" t="str">
        <f t="shared" si="189"/>
        <v/>
      </c>
      <c r="N894" s="171" t="str">
        <f t="shared" si="190"/>
        <v/>
      </c>
      <c r="O894" s="170">
        <f t="shared" si="187"/>
        <v>0</v>
      </c>
      <c r="P894" s="113"/>
      <c r="Q894" s="113"/>
      <c r="R894" s="113"/>
      <c r="S894" s="388"/>
      <c r="T894" s="388"/>
      <c r="U894" s="388"/>
      <c r="W894" s="388"/>
      <c r="X894" s="388"/>
      <c r="Y894" s="388"/>
    </row>
    <row r="895" spans="1:25" ht="15" customHeight="1" x14ac:dyDescent="0.3">
      <c r="A895"/>
      <c r="B895"/>
      <c r="C895" t="s">
        <v>901</v>
      </c>
      <c r="D895" s="38"/>
      <c r="E895" s="40"/>
      <c r="F895" s="40"/>
      <c r="G895" s="40"/>
      <c r="H895" s="40"/>
      <c r="I895" s="40"/>
      <c r="J895" s="40"/>
      <c r="K895" s="40" t="s">
        <v>902</v>
      </c>
      <c r="L895" s="171" t="str">
        <f t="shared" si="188"/>
        <v/>
      </c>
      <c r="M895" s="171" t="str">
        <f t="shared" si="189"/>
        <v/>
      </c>
      <c r="N895" s="171" t="str">
        <f t="shared" si="190"/>
        <v/>
      </c>
      <c r="O895" s="170">
        <f t="shared" si="187"/>
        <v>0</v>
      </c>
      <c r="P895" s="113"/>
      <c r="Q895" s="113"/>
      <c r="R895" s="113"/>
      <c r="S895" s="388"/>
      <c r="T895" s="388"/>
      <c r="U895" s="388"/>
      <c r="W895" s="388"/>
      <c r="X895" s="388"/>
      <c r="Y895" s="388"/>
    </row>
    <row r="896" spans="1:25" ht="15" customHeight="1" x14ac:dyDescent="0.3">
      <c r="A896" s="26" t="s">
        <v>696</v>
      </c>
      <c r="B896" s="57"/>
      <c r="C896" t="s">
        <v>871</v>
      </c>
      <c r="D896" s="38"/>
      <c r="E896" s="40"/>
      <c r="F896" s="40"/>
      <c r="G896" s="40"/>
      <c r="H896" s="40"/>
      <c r="I896" s="40"/>
      <c r="J896" s="40"/>
      <c r="K896" s="40" t="s">
        <v>1173</v>
      </c>
      <c r="L896" s="171">
        <f t="shared" si="188"/>
        <v>0</v>
      </c>
      <c r="M896" s="171">
        <f t="shared" si="189"/>
        <v>0</v>
      </c>
      <c r="N896" s="171">
        <f t="shared" si="190"/>
        <v>0</v>
      </c>
      <c r="O896" s="170">
        <f t="shared" si="187"/>
        <v>0</v>
      </c>
      <c r="P896" s="113"/>
      <c r="Q896" s="113"/>
      <c r="R896" s="113"/>
      <c r="S896" s="388"/>
      <c r="T896" s="388"/>
      <c r="U896" s="388"/>
      <c r="W896" s="388"/>
      <c r="X896" s="388"/>
      <c r="Y896" s="388"/>
    </row>
    <row r="897" spans="1:25" ht="15" customHeight="1" x14ac:dyDescent="0.3">
      <c r="A897"/>
      <c r="B897"/>
      <c r="C897" t="s">
        <v>890</v>
      </c>
      <c r="D897" s="38"/>
      <c r="E897" s="40"/>
      <c r="F897" s="40"/>
      <c r="G897" s="40"/>
      <c r="H897" s="40"/>
      <c r="I897" s="40"/>
      <c r="J897" s="40"/>
      <c r="K897" s="40" t="s">
        <v>891</v>
      </c>
      <c r="L897" s="171" t="str">
        <f t="shared" si="188"/>
        <v/>
      </c>
      <c r="M897" s="171" t="str">
        <f t="shared" si="189"/>
        <v/>
      </c>
      <c r="N897" s="171" t="str">
        <f t="shared" si="190"/>
        <v/>
      </c>
      <c r="O897" s="170">
        <f t="shared" si="187"/>
        <v>0</v>
      </c>
      <c r="P897" s="113"/>
      <c r="Q897" s="113"/>
      <c r="R897" s="113"/>
      <c r="S897" s="388"/>
      <c r="T897" s="388"/>
      <c r="U897" s="388"/>
      <c r="W897" s="388"/>
      <c r="X897" s="388"/>
      <c r="Y897" s="388"/>
    </row>
    <row r="898" spans="1:25" ht="15" customHeight="1" x14ac:dyDescent="0.3">
      <c r="A898"/>
      <c r="B898"/>
      <c r="C898" t="s">
        <v>892</v>
      </c>
      <c r="D898" s="38"/>
      <c r="E898" s="40"/>
      <c r="F898" s="40"/>
      <c r="G898" s="40"/>
      <c r="H898" s="40"/>
      <c r="I898" s="40"/>
      <c r="J898" s="40"/>
      <c r="K898" s="40" t="s">
        <v>893</v>
      </c>
      <c r="L898" s="171" t="str">
        <f t="shared" si="188"/>
        <v/>
      </c>
      <c r="M898" s="171" t="str">
        <f t="shared" si="189"/>
        <v/>
      </c>
      <c r="N898" s="171" t="str">
        <f t="shared" si="190"/>
        <v/>
      </c>
      <c r="O898" s="170">
        <f t="shared" si="187"/>
        <v>0</v>
      </c>
      <c r="P898" s="113"/>
      <c r="Q898" s="113"/>
      <c r="R898" s="113"/>
      <c r="S898" s="388"/>
      <c r="T898" s="388"/>
      <c r="U898" s="388"/>
      <c r="W898" s="388"/>
      <c r="X898" s="388"/>
      <c r="Y898" s="388"/>
    </row>
    <row r="899" spans="1:25" ht="15" customHeight="1" x14ac:dyDescent="0.3">
      <c r="A899" s="27" t="s">
        <v>1026</v>
      </c>
      <c r="B899" s="57"/>
      <c r="C899" t="s">
        <v>834</v>
      </c>
      <c r="D899" s="38"/>
      <c r="E899" s="40"/>
      <c r="F899" s="40"/>
      <c r="G899" s="40"/>
      <c r="H899" s="40"/>
      <c r="I899" s="40"/>
      <c r="J899" s="40"/>
      <c r="K899" s="40" t="s">
        <v>857</v>
      </c>
      <c r="L899" s="171">
        <f t="shared" si="188"/>
        <v>0</v>
      </c>
      <c r="M899" s="171">
        <f t="shared" si="189"/>
        <v>0</v>
      </c>
      <c r="N899" s="171">
        <f t="shared" si="190"/>
        <v>0</v>
      </c>
      <c r="O899" s="170">
        <f t="shared" si="187"/>
        <v>0</v>
      </c>
      <c r="P899" s="113"/>
      <c r="Q899" s="113"/>
      <c r="R899" s="113"/>
      <c r="S899" s="388"/>
      <c r="T899" s="388"/>
      <c r="U899" s="388"/>
      <c r="W899" s="388"/>
      <c r="X899" s="388"/>
      <c r="Y899" s="388"/>
    </row>
    <row r="900" spans="1:25" ht="15.75" customHeight="1" thickBot="1" x14ac:dyDescent="0.35">
      <c r="A900"/>
      <c r="B900" s="57"/>
      <c r="C900" t="s">
        <v>828</v>
      </c>
      <c r="D900" s="82"/>
      <c r="E900" s="83"/>
      <c r="F900" s="83"/>
      <c r="G900" s="83"/>
      <c r="H900" s="83"/>
      <c r="I900" s="83"/>
      <c r="J900" s="83"/>
      <c r="K900" s="83" t="s">
        <v>829</v>
      </c>
      <c r="L900" s="179" t="str">
        <f t="shared" si="188"/>
        <v/>
      </c>
      <c r="M900" s="179" t="str">
        <f t="shared" si="189"/>
        <v/>
      </c>
      <c r="N900" s="179" t="str">
        <f t="shared" si="190"/>
        <v/>
      </c>
      <c r="O900" s="180">
        <f t="shared" si="187"/>
        <v>0</v>
      </c>
      <c r="P900" s="113"/>
      <c r="Q900" s="113"/>
      <c r="R900" s="113"/>
      <c r="S900" s="388"/>
      <c r="T900" s="388"/>
      <c r="U900" s="388"/>
      <c r="W900" s="388"/>
      <c r="X900" s="388"/>
      <c r="Y900" s="388"/>
    </row>
    <row r="901" spans="1:25" ht="15" thickBot="1" x14ac:dyDescent="0.35">
      <c r="A901"/>
      <c r="B901"/>
      <c r="C901" s="5"/>
      <c r="D901" s="69" t="s">
        <v>903</v>
      </c>
      <c r="E901" s="70"/>
      <c r="F901" s="70"/>
      <c r="G901" s="70"/>
      <c r="H901" s="70"/>
      <c r="I901" s="70"/>
      <c r="J901" s="70"/>
      <c r="K901" s="70"/>
      <c r="L901" s="181">
        <f>SUM(L498,L522,L586,L665,L668,L756,L786,)</f>
        <v>0</v>
      </c>
      <c r="M901" s="182">
        <f>SUM(M498,M522,M586,M665,M668,M756,M786,)</f>
        <v>0</v>
      </c>
      <c r="N901" s="182">
        <f>SUM(N498,N522,N586,N665,N668,N756,N786,)</f>
        <v>0</v>
      </c>
      <c r="O901" s="183">
        <f t="shared" ref="O901:O943" si="191">SUM(L901,N901)</f>
        <v>0</v>
      </c>
      <c r="P901" s="113"/>
      <c r="Q901" s="113"/>
      <c r="R901" s="113"/>
      <c r="S901" s="388"/>
      <c r="T901" s="388"/>
      <c r="U901" s="388"/>
      <c r="W901" s="388"/>
      <c r="X901" s="388"/>
      <c r="Y901" s="388"/>
    </row>
    <row r="902" spans="1:25" ht="15" thickBot="1" x14ac:dyDescent="0.35">
      <c r="A902"/>
      <c r="B902"/>
      <c r="C902"/>
      <c r="D902" s="468" t="s">
        <v>904</v>
      </c>
      <c r="E902" s="469"/>
      <c r="F902" s="469"/>
      <c r="G902" s="469"/>
      <c r="H902" s="469"/>
      <c r="I902" s="469"/>
      <c r="J902" s="469"/>
      <c r="K902" s="469"/>
      <c r="L902" s="159"/>
      <c r="M902" s="159"/>
      <c r="N902" s="159"/>
      <c r="O902" s="160"/>
      <c r="P902" s="113"/>
      <c r="Q902" s="113"/>
      <c r="R902" s="113"/>
      <c r="S902" s="388"/>
      <c r="T902" s="388"/>
      <c r="U902" s="388"/>
      <c r="W902" s="388"/>
      <c r="X902" s="388"/>
      <c r="Y902" s="388"/>
    </row>
    <row r="903" spans="1:25" ht="15" thickBot="1" x14ac:dyDescent="0.35">
      <c r="A903"/>
      <c r="B903"/>
      <c r="C903" t="s">
        <v>905</v>
      </c>
      <c r="D903" s="188" t="s">
        <v>8</v>
      </c>
      <c r="E903" s="189" t="s">
        <v>906</v>
      </c>
      <c r="F903" s="190"/>
      <c r="G903" s="190"/>
      <c r="H903" s="190"/>
      <c r="I903" s="190"/>
      <c r="J903" s="190"/>
      <c r="K903" s="190"/>
      <c r="L903" s="182">
        <f>SUM(L904,L914)</f>
        <v>0</v>
      </c>
      <c r="M903" s="182">
        <f>SUM(M904,M914)</f>
        <v>0</v>
      </c>
      <c r="N903" s="182">
        <f>SUM(N904,N914)</f>
        <v>0</v>
      </c>
      <c r="O903" s="183">
        <f t="shared" si="191"/>
        <v>0</v>
      </c>
      <c r="P903" s="113"/>
      <c r="Q903" s="113"/>
      <c r="R903" s="113"/>
      <c r="S903" s="388"/>
      <c r="T903" s="388"/>
      <c r="U903" s="388"/>
      <c r="W903" s="388"/>
      <c r="X903" s="388"/>
      <c r="Y903" s="388"/>
    </row>
    <row r="904" spans="1:25" x14ac:dyDescent="0.3">
      <c r="A904"/>
      <c r="B904"/>
      <c r="C904"/>
      <c r="D904" s="49"/>
      <c r="E904" s="84">
        <v>1</v>
      </c>
      <c r="F904" s="84" t="s">
        <v>1233</v>
      </c>
      <c r="G904" s="85"/>
      <c r="H904" s="85"/>
      <c r="I904" s="85"/>
      <c r="J904" s="85"/>
      <c r="K904" s="85"/>
      <c r="L904" s="186">
        <f>SUM(L905:L913)</f>
        <v>0</v>
      </c>
      <c r="M904" s="186">
        <f>SUM(M905:M913)</f>
        <v>0</v>
      </c>
      <c r="N904" s="186">
        <f>SUM(N905:N913)</f>
        <v>0</v>
      </c>
      <c r="O904" s="187">
        <f t="shared" si="191"/>
        <v>0</v>
      </c>
      <c r="P904" s="113"/>
      <c r="Q904" s="113"/>
      <c r="R904" s="113"/>
      <c r="S904" s="388"/>
      <c r="T904" s="388"/>
      <c r="U904" s="388"/>
      <c r="W904" s="388"/>
      <c r="X904" s="388"/>
      <c r="Y904" s="388"/>
    </row>
    <row r="905" spans="1:25" x14ac:dyDescent="0.3">
      <c r="A905" s="3" t="s">
        <v>975</v>
      </c>
      <c r="B905" s="57"/>
      <c r="C905" t="s">
        <v>1249</v>
      </c>
      <c r="D905" s="38"/>
      <c r="E905" s="39"/>
      <c r="F905" s="40"/>
      <c r="G905" s="40" t="s">
        <v>22</v>
      </c>
      <c r="H905" s="40"/>
      <c r="I905" s="40"/>
      <c r="J905" s="40"/>
      <c r="K905" s="40"/>
      <c r="L905" s="171">
        <f t="shared" ref="L905:L913" si="192">IFERROR(VLOOKUP(A905,IC_PR_BS,7,0),"")</f>
        <v>0</v>
      </c>
      <c r="M905" s="171">
        <f t="shared" ref="M905:M913" si="193">IFERROR(VLOOKUP(A905,IC_PR_BS,8,0),"")</f>
        <v>0</v>
      </c>
      <c r="N905" s="171">
        <f t="shared" ref="N905:N913" si="194">IFERROR(VLOOKUP(A905,IC_PR_BS,9,0),"")</f>
        <v>0</v>
      </c>
      <c r="O905" s="170">
        <f t="shared" si="191"/>
        <v>0</v>
      </c>
      <c r="P905" s="113"/>
      <c r="Q905" s="113"/>
      <c r="R905" s="113"/>
      <c r="S905" s="388"/>
      <c r="T905" s="388"/>
      <c r="U905" s="388"/>
      <c r="W905" s="388"/>
      <c r="X905" s="388"/>
      <c r="Y905" s="388"/>
    </row>
    <row r="906" spans="1:25" x14ac:dyDescent="0.3">
      <c r="A906" s="3" t="s">
        <v>976</v>
      </c>
      <c r="B906" s="57"/>
      <c r="C906" t="s">
        <v>1250</v>
      </c>
      <c r="D906" s="38"/>
      <c r="E906" s="39"/>
      <c r="F906" s="40"/>
      <c r="G906" s="40" t="s">
        <v>30</v>
      </c>
      <c r="H906" s="40"/>
      <c r="I906" s="40"/>
      <c r="J906" s="40"/>
      <c r="K906" s="40"/>
      <c r="L906" s="171">
        <f t="shared" si="192"/>
        <v>0</v>
      </c>
      <c r="M906" s="171">
        <f t="shared" si="193"/>
        <v>0</v>
      </c>
      <c r="N906" s="171">
        <f t="shared" si="194"/>
        <v>0</v>
      </c>
      <c r="O906" s="170">
        <f t="shared" si="191"/>
        <v>0</v>
      </c>
      <c r="P906" s="113"/>
      <c r="Q906" s="113"/>
      <c r="R906" s="113"/>
      <c r="S906" s="388"/>
      <c r="T906" s="388"/>
      <c r="U906" s="388"/>
      <c r="W906" s="388"/>
      <c r="X906" s="388"/>
      <c r="Y906" s="388"/>
    </row>
    <row r="907" spans="1:25" x14ac:dyDescent="0.3">
      <c r="A907" s="3" t="s">
        <v>977</v>
      </c>
      <c r="B907" s="57"/>
      <c r="C907" t="s">
        <v>1251</v>
      </c>
      <c r="D907" s="38"/>
      <c r="E907" s="39"/>
      <c r="F907" s="40"/>
      <c r="G907" s="40" t="s">
        <v>66</v>
      </c>
      <c r="H907" s="40"/>
      <c r="I907" s="40"/>
      <c r="J907" s="40"/>
      <c r="K907" s="40"/>
      <c r="L907" s="171">
        <f t="shared" si="192"/>
        <v>0</v>
      </c>
      <c r="M907" s="171">
        <f t="shared" si="193"/>
        <v>0</v>
      </c>
      <c r="N907" s="171">
        <f t="shared" si="194"/>
        <v>0</v>
      </c>
      <c r="O907" s="170">
        <f t="shared" si="191"/>
        <v>0</v>
      </c>
      <c r="P907" s="113"/>
      <c r="Q907" s="113"/>
      <c r="R907" s="113"/>
      <c r="S907" s="388"/>
      <c r="T907" s="388"/>
      <c r="U907" s="388"/>
      <c r="W907" s="388"/>
      <c r="X907" s="388"/>
      <c r="Y907" s="388"/>
    </row>
    <row r="908" spans="1:25" x14ac:dyDescent="0.3">
      <c r="A908" s="3" t="s">
        <v>978</v>
      </c>
      <c r="B908" s="57"/>
      <c r="C908" t="s">
        <v>1252</v>
      </c>
      <c r="D908" s="38"/>
      <c r="E908" s="39"/>
      <c r="F908" s="40"/>
      <c r="G908" s="40" t="s">
        <v>299</v>
      </c>
      <c r="H908" s="40"/>
      <c r="I908" s="40"/>
      <c r="J908" s="40"/>
      <c r="K908" s="40"/>
      <c r="L908" s="171">
        <f t="shared" si="192"/>
        <v>0</v>
      </c>
      <c r="M908" s="171">
        <f t="shared" si="193"/>
        <v>0</v>
      </c>
      <c r="N908" s="171">
        <f t="shared" si="194"/>
        <v>0</v>
      </c>
      <c r="O908" s="170">
        <f t="shared" si="191"/>
        <v>0</v>
      </c>
      <c r="P908" s="113"/>
      <c r="Q908" s="113"/>
      <c r="R908" s="113"/>
      <c r="S908" s="388"/>
      <c r="T908" s="388"/>
      <c r="U908" s="388"/>
      <c r="W908" s="388"/>
      <c r="X908" s="388"/>
      <c r="Y908" s="388"/>
    </row>
    <row r="909" spans="1:25" x14ac:dyDescent="0.3">
      <c r="A909" s="3" t="s">
        <v>979</v>
      </c>
      <c r="B909" s="57"/>
      <c r="C909" t="s">
        <v>1253</v>
      </c>
      <c r="D909" s="38"/>
      <c r="E909" s="39"/>
      <c r="F909" s="40"/>
      <c r="G909" s="40" t="s">
        <v>68</v>
      </c>
      <c r="H909" s="40"/>
      <c r="I909" s="40"/>
      <c r="J909" s="40"/>
      <c r="K909" s="40"/>
      <c r="L909" s="171">
        <f t="shared" si="192"/>
        <v>0</v>
      </c>
      <c r="M909" s="171">
        <f t="shared" si="193"/>
        <v>0</v>
      </c>
      <c r="N909" s="171">
        <f t="shared" si="194"/>
        <v>0</v>
      </c>
      <c r="O909" s="170">
        <f t="shared" si="191"/>
        <v>0</v>
      </c>
      <c r="P909" s="113"/>
      <c r="Q909" s="113"/>
      <c r="R909" s="113"/>
      <c r="S909" s="388"/>
      <c r="T909" s="388"/>
      <c r="U909" s="388"/>
      <c r="W909" s="388"/>
      <c r="X909" s="388"/>
      <c r="Y909" s="388"/>
    </row>
    <row r="910" spans="1:25" x14ac:dyDescent="0.3">
      <c r="A910" s="3" t="s">
        <v>980</v>
      </c>
      <c r="B910" s="57"/>
      <c r="C910" t="s">
        <v>1254</v>
      </c>
      <c r="D910" s="38"/>
      <c r="E910" s="39"/>
      <c r="F910" s="40"/>
      <c r="G910" s="40" t="s">
        <v>69</v>
      </c>
      <c r="H910" s="40"/>
      <c r="I910" s="40"/>
      <c r="J910" s="40"/>
      <c r="K910" s="40"/>
      <c r="L910" s="171">
        <f t="shared" si="192"/>
        <v>0</v>
      </c>
      <c r="M910" s="171">
        <f t="shared" si="193"/>
        <v>0</v>
      </c>
      <c r="N910" s="171">
        <f t="shared" si="194"/>
        <v>0</v>
      </c>
      <c r="O910" s="170">
        <f t="shared" si="191"/>
        <v>0</v>
      </c>
      <c r="P910" s="113"/>
      <c r="Q910" s="113"/>
      <c r="R910" s="113"/>
      <c r="S910" s="388"/>
      <c r="T910" s="388"/>
      <c r="U910" s="388"/>
      <c r="W910" s="388"/>
      <c r="X910" s="388"/>
      <c r="Y910" s="388"/>
    </row>
    <row r="911" spans="1:25" x14ac:dyDescent="0.3">
      <c r="A911" s="3" t="s">
        <v>981</v>
      </c>
      <c r="B911" s="57"/>
      <c r="C911" t="s">
        <v>1255</v>
      </c>
      <c r="D911" s="38"/>
      <c r="E911" s="39"/>
      <c r="F911" s="40"/>
      <c r="G911" s="40" t="s">
        <v>70</v>
      </c>
      <c r="H911" s="40"/>
      <c r="I911" s="40"/>
      <c r="J911" s="40"/>
      <c r="K911" s="40"/>
      <c r="L911" s="171">
        <f t="shared" si="192"/>
        <v>0</v>
      </c>
      <c r="M911" s="171">
        <f t="shared" si="193"/>
        <v>0</v>
      </c>
      <c r="N911" s="171">
        <f t="shared" si="194"/>
        <v>0</v>
      </c>
      <c r="O911" s="170">
        <f t="shared" si="191"/>
        <v>0</v>
      </c>
      <c r="P911" s="113"/>
      <c r="Q911" s="113"/>
      <c r="R911" s="113"/>
      <c r="S911" s="388"/>
      <c r="T911" s="388"/>
      <c r="U911" s="388"/>
      <c r="W911" s="388"/>
      <c r="X911" s="388"/>
      <c r="Y911" s="388"/>
    </row>
    <row r="912" spans="1:25" x14ac:dyDescent="0.3">
      <c r="A912" s="3" t="s">
        <v>982</v>
      </c>
      <c r="B912" s="57"/>
      <c r="C912" t="s">
        <v>1256</v>
      </c>
      <c r="D912" s="38"/>
      <c r="E912" s="39"/>
      <c r="F912" s="40"/>
      <c r="G912" s="40" t="s">
        <v>426</v>
      </c>
      <c r="H912" s="40"/>
      <c r="I912" s="40"/>
      <c r="J912" s="40"/>
      <c r="K912" s="40"/>
      <c r="L912" s="171">
        <f t="shared" si="192"/>
        <v>0</v>
      </c>
      <c r="M912" s="171">
        <f t="shared" si="193"/>
        <v>0</v>
      </c>
      <c r="N912" s="171">
        <f t="shared" si="194"/>
        <v>0</v>
      </c>
      <c r="O912" s="170">
        <f t="shared" si="191"/>
        <v>0</v>
      </c>
      <c r="P912" s="113"/>
      <c r="Q912" s="113"/>
      <c r="R912" s="113"/>
      <c r="S912" s="388"/>
      <c r="T912" s="388"/>
      <c r="U912" s="388"/>
      <c r="W912" s="388"/>
      <c r="X912" s="388"/>
      <c r="Y912" s="388"/>
    </row>
    <row r="913" spans="1:25" x14ac:dyDescent="0.3">
      <c r="A913" s="3" t="s">
        <v>983</v>
      </c>
      <c r="B913" s="57"/>
      <c r="C913" t="s">
        <v>1257</v>
      </c>
      <c r="D913" s="38"/>
      <c r="E913" s="39"/>
      <c r="F913" s="40"/>
      <c r="G913" s="40" t="s">
        <v>25</v>
      </c>
      <c r="H913" s="40"/>
      <c r="I913" s="40"/>
      <c r="J913" s="40"/>
      <c r="K913" s="40"/>
      <c r="L913" s="171">
        <f t="shared" si="192"/>
        <v>0</v>
      </c>
      <c r="M913" s="171">
        <f t="shared" si="193"/>
        <v>0</v>
      </c>
      <c r="N913" s="171">
        <f t="shared" si="194"/>
        <v>0</v>
      </c>
      <c r="O913" s="170">
        <f t="shared" si="191"/>
        <v>0</v>
      </c>
      <c r="P913" s="113"/>
      <c r="Q913" s="113"/>
      <c r="R913" s="113"/>
      <c r="S913" s="388"/>
      <c r="T913" s="388"/>
      <c r="U913" s="388"/>
      <c r="W913" s="388"/>
      <c r="X913" s="388"/>
      <c r="Y913" s="388"/>
    </row>
    <row r="914" spans="1:25" x14ac:dyDescent="0.3">
      <c r="A914"/>
      <c r="B914"/>
      <c r="C914" t="s">
        <v>907</v>
      </c>
      <c r="D914" s="38"/>
      <c r="E914" s="39">
        <v>2</v>
      </c>
      <c r="F914" s="39" t="s">
        <v>251</v>
      </c>
      <c r="G914" s="40"/>
      <c r="H914" s="40"/>
      <c r="I914" s="40"/>
      <c r="J914" s="40"/>
      <c r="K914" s="40"/>
      <c r="L914" s="169">
        <f>SUM(L915:L928)</f>
        <v>0</v>
      </c>
      <c r="M914" s="169">
        <f>SUM(M915:M928)</f>
        <v>0</v>
      </c>
      <c r="N914" s="169">
        <f>SUM(N915:N928)</f>
        <v>0</v>
      </c>
      <c r="O914" s="170">
        <f t="shared" si="191"/>
        <v>0</v>
      </c>
      <c r="P914" s="113"/>
      <c r="Q914" s="113"/>
      <c r="R914" s="113"/>
      <c r="S914" s="388"/>
      <c r="T914" s="388"/>
      <c r="U914" s="388"/>
      <c r="W914" s="388"/>
      <c r="X914" s="388"/>
      <c r="Y914" s="388"/>
    </row>
    <row r="915" spans="1:25" x14ac:dyDescent="0.3">
      <c r="A915"/>
      <c r="B915"/>
      <c r="C915" t="s">
        <v>908</v>
      </c>
      <c r="D915" s="38"/>
      <c r="E915" s="40"/>
      <c r="F915" s="40"/>
      <c r="G915" s="40" t="s">
        <v>909</v>
      </c>
      <c r="H915" s="40"/>
      <c r="I915" s="40"/>
      <c r="J915" s="40"/>
      <c r="K915" s="40"/>
      <c r="L915" s="171" t="str">
        <f t="shared" ref="L915:L928" si="195">IFERROR(VLOOKUP(A915,IC_PR_BS,7,0),"")</f>
        <v/>
      </c>
      <c r="M915" s="171" t="str">
        <f t="shared" ref="M915:M928" si="196">IFERROR(VLOOKUP(A915,IC_PR_BS,8,0),"")</f>
        <v/>
      </c>
      <c r="N915" s="171" t="str">
        <f t="shared" ref="N915:N928" si="197">IFERROR(VLOOKUP(A915,IC_PR_BS,9,0),"")</f>
        <v/>
      </c>
      <c r="O915" s="170">
        <f t="shared" si="191"/>
        <v>0</v>
      </c>
      <c r="P915" s="113"/>
      <c r="Q915" s="113"/>
      <c r="R915" s="113"/>
      <c r="S915" s="388"/>
      <c r="T915" s="388"/>
      <c r="U915" s="388"/>
      <c r="W915" s="388"/>
      <c r="X915" s="388"/>
      <c r="Y915" s="388"/>
    </row>
    <row r="916" spans="1:25" x14ac:dyDescent="0.3">
      <c r="A916" s="73"/>
      <c r="B916"/>
      <c r="C916" t="s">
        <v>911</v>
      </c>
      <c r="D916" s="38"/>
      <c r="E916" s="39"/>
      <c r="F916" s="40"/>
      <c r="G916" s="40" t="s">
        <v>912</v>
      </c>
      <c r="H916" s="40"/>
      <c r="I916" s="40"/>
      <c r="J916" s="40"/>
      <c r="K916" s="40"/>
      <c r="L916" s="171" t="str">
        <f t="shared" si="195"/>
        <v/>
      </c>
      <c r="M916" s="171" t="str">
        <f t="shared" si="196"/>
        <v/>
      </c>
      <c r="N916" s="171" t="str">
        <f t="shared" si="197"/>
        <v/>
      </c>
      <c r="O916" s="170">
        <f t="shared" si="191"/>
        <v>0</v>
      </c>
      <c r="P916" s="113"/>
      <c r="Q916" s="113"/>
      <c r="R916" s="113"/>
      <c r="S916" s="388"/>
      <c r="T916" s="388"/>
      <c r="U916" s="388"/>
      <c r="W916" s="388"/>
      <c r="X916" s="388"/>
      <c r="Y916" s="388"/>
    </row>
    <row r="917" spans="1:25" x14ac:dyDescent="0.3">
      <c r="A917" s="25" t="s">
        <v>910</v>
      </c>
      <c r="B917" s="57"/>
      <c r="C917" t="s">
        <v>915</v>
      </c>
      <c r="D917" s="38"/>
      <c r="E917" s="39"/>
      <c r="F917" s="40"/>
      <c r="G917" s="40" t="s">
        <v>916</v>
      </c>
      <c r="H917" s="40"/>
      <c r="I917" s="40"/>
      <c r="J917" s="40"/>
      <c r="K917" s="40"/>
      <c r="L917" s="171">
        <f t="shared" si="195"/>
        <v>0</v>
      </c>
      <c r="M917" s="171">
        <f t="shared" si="196"/>
        <v>0</v>
      </c>
      <c r="N917" s="171">
        <f t="shared" si="197"/>
        <v>0</v>
      </c>
      <c r="O917" s="170">
        <f t="shared" si="191"/>
        <v>0</v>
      </c>
      <c r="P917" s="113"/>
      <c r="Q917" s="113"/>
      <c r="R917" s="113"/>
      <c r="S917" s="388"/>
      <c r="T917" s="388"/>
      <c r="U917" s="388"/>
      <c r="W917" s="388"/>
      <c r="X917" s="388"/>
      <c r="Y917" s="388"/>
    </row>
    <row r="918" spans="1:25" x14ac:dyDescent="0.3">
      <c r="A918" s="25"/>
      <c r="B918" s="57"/>
      <c r="C918"/>
      <c r="D918" s="38"/>
      <c r="E918" s="39"/>
      <c r="F918" s="40"/>
      <c r="G918" s="40" t="s">
        <v>1328</v>
      </c>
      <c r="H918" s="40"/>
      <c r="I918" s="40"/>
      <c r="J918" s="40"/>
      <c r="K918" s="40"/>
      <c r="L918" s="171" t="str">
        <f t="shared" ref="L918" si="198">IFERROR(VLOOKUP(A918,IC_PR_BS,7,0),"")</f>
        <v/>
      </c>
      <c r="M918" s="171" t="str">
        <f t="shared" ref="M918" si="199">IFERROR(VLOOKUP(A918,IC_PR_BS,8,0),"")</f>
        <v/>
      </c>
      <c r="N918" s="171" t="str">
        <f t="shared" ref="N918" si="200">IFERROR(VLOOKUP(A918,IC_PR_BS,9,0),"")</f>
        <v/>
      </c>
      <c r="O918" s="170">
        <f t="shared" si="191"/>
        <v>0</v>
      </c>
      <c r="P918" s="113"/>
      <c r="Q918" s="113"/>
      <c r="R918" s="113"/>
      <c r="S918" s="388"/>
      <c r="T918" s="388"/>
      <c r="U918" s="388"/>
      <c r="W918" s="388"/>
      <c r="X918" s="388"/>
      <c r="Y918" s="388"/>
    </row>
    <row r="919" spans="1:25" x14ac:dyDescent="0.3">
      <c r="A919" s="25" t="s">
        <v>914</v>
      </c>
      <c r="B919"/>
      <c r="C919" t="s">
        <v>917</v>
      </c>
      <c r="D919" s="38"/>
      <c r="E919" s="39"/>
      <c r="F919" s="40"/>
      <c r="G919" s="40" t="s">
        <v>918</v>
      </c>
      <c r="H919" s="40"/>
      <c r="I919" s="40"/>
      <c r="J919" s="40"/>
      <c r="K919" s="40"/>
      <c r="L919" s="171">
        <f t="shared" si="195"/>
        <v>0</v>
      </c>
      <c r="M919" s="171">
        <f t="shared" si="196"/>
        <v>0</v>
      </c>
      <c r="N919" s="171">
        <f t="shared" si="197"/>
        <v>0</v>
      </c>
      <c r="O919" s="170">
        <f t="shared" si="191"/>
        <v>0</v>
      </c>
      <c r="P919" s="113"/>
      <c r="Q919" s="113"/>
      <c r="R919" s="113"/>
      <c r="S919" s="388"/>
      <c r="T919" s="388"/>
      <c r="U919" s="388"/>
      <c r="W919" s="388"/>
      <c r="X919" s="388"/>
      <c r="Y919" s="388"/>
    </row>
    <row r="920" spans="1:25" x14ac:dyDescent="0.3">
      <c r="A920" s="25" t="s">
        <v>919</v>
      </c>
      <c r="B920" s="57"/>
      <c r="C920" t="s">
        <v>920</v>
      </c>
      <c r="D920" s="38"/>
      <c r="E920" s="39"/>
      <c r="F920" s="40"/>
      <c r="G920" s="40" t="s">
        <v>921</v>
      </c>
      <c r="H920" s="40"/>
      <c r="I920" s="40"/>
      <c r="J920" s="40"/>
      <c r="K920" s="40"/>
      <c r="L920" s="171">
        <f t="shared" si="195"/>
        <v>0</v>
      </c>
      <c r="M920" s="171">
        <f t="shared" si="196"/>
        <v>0</v>
      </c>
      <c r="N920" s="171">
        <f t="shared" si="197"/>
        <v>0</v>
      </c>
      <c r="O920" s="170">
        <f t="shared" si="191"/>
        <v>0</v>
      </c>
      <c r="P920" s="113"/>
      <c r="Q920" s="113"/>
      <c r="R920" s="113"/>
      <c r="S920" s="388"/>
      <c r="T920" s="388"/>
      <c r="U920" s="388"/>
      <c r="W920" s="388"/>
      <c r="X920" s="388"/>
      <c r="Y920" s="388"/>
    </row>
    <row r="921" spans="1:25" x14ac:dyDescent="0.3">
      <c r="A921" s="25" t="s">
        <v>922</v>
      </c>
      <c r="B921"/>
      <c r="C921" t="s">
        <v>923</v>
      </c>
      <c r="D921" s="38"/>
      <c r="E921" s="39"/>
      <c r="F921" s="40"/>
      <c r="G921" s="40" t="s">
        <v>924</v>
      </c>
      <c r="H921" s="40"/>
      <c r="I921" s="40"/>
      <c r="J921" s="40"/>
      <c r="K921" s="40"/>
      <c r="L921" s="171">
        <f t="shared" si="195"/>
        <v>0</v>
      </c>
      <c r="M921" s="171">
        <f t="shared" si="196"/>
        <v>0</v>
      </c>
      <c r="N921" s="171">
        <f t="shared" si="197"/>
        <v>0</v>
      </c>
      <c r="O921" s="170">
        <f t="shared" si="191"/>
        <v>0</v>
      </c>
      <c r="P921" s="113"/>
      <c r="Q921" s="113"/>
      <c r="R921" s="113"/>
      <c r="S921" s="388"/>
      <c r="T921" s="388"/>
      <c r="U921" s="388"/>
      <c r="W921" s="388"/>
      <c r="X921" s="388"/>
      <c r="Y921" s="388"/>
    </row>
    <row r="922" spans="1:25" x14ac:dyDescent="0.3">
      <c r="A922" s="25" t="s">
        <v>913</v>
      </c>
      <c r="B922" s="57"/>
      <c r="C922" t="s">
        <v>925</v>
      </c>
      <c r="D922" s="38"/>
      <c r="E922" s="39"/>
      <c r="F922" s="40"/>
      <c r="G922" s="40" t="s">
        <v>836</v>
      </c>
      <c r="H922" s="40"/>
      <c r="I922" s="40"/>
      <c r="J922" s="40"/>
      <c r="K922" s="40"/>
      <c r="L922" s="171">
        <f t="shared" si="195"/>
        <v>0</v>
      </c>
      <c r="M922" s="171">
        <f t="shared" si="196"/>
        <v>0</v>
      </c>
      <c r="N922" s="171">
        <f t="shared" si="197"/>
        <v>0</v>
      </c>
      <c r="O922" s="170">
        <f t="shared" si="191"/>
        <v>0</v>
      </c>
      <c r="P922" s="113"/>
      <c r="Q922" s="113"/>
      <c r="R922" s="113"/>
      <c r="S922" s="388"/>
      <c r="T922" s="388"/>
      <c r="U922" s="388"/>
      <c r="W922" s="388"/>
      <c r="X922" s="388"/>
      <c r="Y922" s="388"/>
    </row>
    <row r="923" spans="1:25" x14ac:dyDescent="0.3">
      <c r="A923"/>
      <c r="B923" s="57"/>
      <c r="C923" t="s">
        <v>927</v>
      </c>
      <c r="D923" s="38"/>
      <c r="E923" s="39"/>
      <c r="F923" s="40"/>
      <c r="G923" s="40" t="s">
        <v>928</v>
      </c>
      <c r="H923" s="40"/>
      <c r="I923" s="40"/>
      <c r="J923" s="40"/>
      <c r="K923" s="40"/>
      <c r="L923" s="171" t="str">
        <f t="shared" si="195"/>
        <v/>
      </c>
      <c r="M923" s="171" t="str">
        <f t="shared" si="196"/>
        <v/>
      </c>
      <c r="N923" s="171" t="str">
        <f t="shared" si="197"/>
        <v/>
      </c>
      <c r="O923" s="170">
        <f t="shared" si="191"/>
        <v>0</v>
      </c>
      <c r="P923" s="113"/>
      <c r="Q923" s="113"/>
      <c r="R923" s="113"/>
      <c r="S923" s="388"/>
      <c r="T923" s="388"/>
      <c r="U923" s="388"/>
      <c r="W923" s="388"/>
      <c r="X923" s="388"/>
      <c r="Y923" s="388"/>
    </row>
    <row r="924" spans="1:25" x14ac:dyDescent="0.3">
      <c r="A924"/>
      <c r="B924"/>
      <c r="C924" t="s">
        <v>929</v>
      </c>
      <c r="D924" s="38"/>
      <c r="E924" s="39"/>
      <c r="F924" s="40"/>
      <c r="G924" s="40" t="s">
        <v>930</v>
      </c>
      <c r="H924" s="40"/>
      <c r="I924" s="40"/>
      <c r="J924" s="40"/>
      <c r="K924" s="40"/>
      <c r="L924" s="171" t="str">
        <f t="shared" si="195"/>
        <v/>
      </c>
      <c r="M924" s="171" t="str">
        <f t="shared" si="196"/>
        <v/>
      </c>
      <c r="N924" s="171" t="str">
        <f t="shared" si="197"/>
        <v/>
      </c>
      <c r="O924" s="170">
        <f t="shared" si="191"/>
        <v>0</v>
      </c>
      <c r="P924" s="113"/>
      <c r="Q924" s="113"/>
      <c r="R924" s="113"/>
      <c r="S924" s="388"/>
      <c r="T924" s="388"/>
      <c r="U924" s="388"/>
      <c r="W924" s="388"/>
      <c r="X924" s="388"/>
      <c r="Y924" s="388"/>
    </row>
    <row r="925" spans="1:25" x14ac:dyDescent="0.3">
      <c r="A925"/>
      <c r="B925" s="57"/>
      <c r="C925" t="s">
        <v>931</v>
      </c>
      <c r="D925" s="38"/>
      <c r="E925" s="39"/>
      <c r="F925" s="40"/>
      <c r="G925" s="40" t="s">
        <v>932</v>
      </c>
      <c r="H925" s="40"/>
      <c r="I925" s="40"/>
      <c r="J925" s="40"/>
      <c r="K925" s="40"/>
      <c r="L925" s="171" t="str">
        <f t="shared" si="195"/>
        <v/>
      </c>
      <c r="M925" s="171" t="str">
        <f t="shared" si="196"/>
        <v/>
      </c>
      <c r="N925" s="171" t="str">
        <f t="shared" si="197"/>
        <v/>
      </c>
      <c r="O925" s="170">
        <f t="shared" si="191"/>
        <v>0</v>
      </c>
      <c r="P925" s="113"/>
      <c r="Q925" s="113"/>
      <c r="R925" s="113"/>
      <c r="S925" s="388"/>
      <c r="T925" s="388"/>
      <c r="U925" s="388"/>
      <c r="W925" s="388"/>
      <c r="X925" s="388"/>
      <c r="Y925" s="388"/>
    </row>
    <row r="926" spans="1:25" x14ac:dyDescent="0.3">
      <c r="A926"/>
      <c r="B926" s="57"/>
      <c r="C926" t="s">
        <v>933</v>
      </c>
      <c r="D926" s="38"/>
      <c r="E926" s="39"/>
      <c r="F926" s="40"/>
      <c r="G926" s="40" t="s">
        <v>934</v>
      </c>
      <c r="H926" s="40"/>
      <c r="I926" s="40"/>
      <c r="J926" s="40"/>
      <c r="K926" s="40"/>
      <c r="L926" s="171" t="str">
        <f t="shared" si="195"/>
        <v/>
      </c>
      <c r="M926" s="171" t="str">
        <f t="shared" si="196"/>
        <v/>
      </c>
      <c r="N926" s="171" t="str">
        <f t="shared" si="197"/>
        <v/>
      </c>
      <c r="O926" s="170">
        <f t="shared" si="191"/>
        <v>0</v>
      </c>
      <c r="P926" s="113"/>
      <c r="Q926" s="113"/>
      <c r="R926" s="113"/>
      <c r="S926" s="388"/>
      <c r="T926" s="388"/>
      <c r="U926" s="388"/>
      <c r="W926" s="388"/>
      <c r="X926" s="388"/>
      <c r="Y926" s="388"/>
    </row>
    <row r="927" spans="1:25" x14ac:dyDescent="0.3">
      <c r="A927"/>
      <c r="B927" s="81"/>
      <c r="C927" t="s">
        <v>935</v>
      </c>
      <c r="D927" s="38"/>
      <c r="E927" s="39"/>
      <c r="F927" s="40"/>
      <c r="G927" s="40" t="s">
        <v>936</v>
      </c>
      <c r="H927" s="40"/>
      <c r="I927" s="40"/>
      <c r="J927" s="40"/>
      <c r="K927" s="40"/>
      <c r="L927" s="171" t="str">
        <f t="shared" si="195"/>
        <v/>
      </c>
      <c r="M927" s="171" t="str">
        <f t="shared" si="196"/>
        <v/>
      </c>
      <c r="N927" s="171" t="str">
        <f t="shared" si="197"/>
        <v/>
      </c>
      <c r="O927" s="170">
        <f t="shared" si="191"/>
        <v>0</v>
      </c>
      <c r="P927" s="113"/>
      <c r="Q927" s="113"/>
      <c r="R927" s="113"/>
      <c r="S927" s="388"/>
      <c r="T927" s="388"/>
      <c r="U927" s="388"/>
      <c r="W927" s="388"/>
      <c r="X927" s="388"/>
      <c r="Y927" s="388"/>
    </row>
    <row r="928" spans="1:25" ht="15" thickBot="1" x14ac:dyDescent="0.35">
      <c r="A928" s="25" t="s">
        <v>937</v>
      </c>
      <c r="B928" s="57"/>
      <c r="C928" t="s">
        <v>938</v>
      </c>
      <c r="D928" s="82"/>
      <c r="E928" s="86"/>
      <c r="F928" s="83"/>
      <c r="G928" s="83" t="s">
        <v>939</v>
      </c>
      <c r="H928" s="83"/>
      <c r="I928" s="83"/>
      <c r="J928" s="83"/>
      <c r="K928" s="83"/>
      <c r="L928" s="179">
        <f t="shared" si="195"/>
        <v>0</v>
      </c>
      <c r="M928" s="179">
        <f t="shared" si="196"/>
        <v>0</v>
      </c>
      <c r="N928" s="179">
        <f t="shared" si="197"/>
        <v>0</v>
      </c>
      <c r="O928" s="180">
        <f t="shared" si="191"/>
        <v>0</v>
      </c>
      <c r="P928" s="113"/>
      <c r="Q928" s="113"/>
      <c r="R928" s="113"/>
      <c r="S928" s="388"/>
      <c r="T928" s="388"/>
      <c r="U928" s="388"/>
      <c r="W928" s="388"/>
      <c r="X928" s="388"/>
      <c r="Y928" s="388"/>
    </row>
    <row r="929" spans="1:25" ht="15" thickBot="1" x14ac:dyDescent="0.35">
      <c r="A929"/>
      <c r="B929"/>
      <c r="C929" t="s">
        <v>942</v>
      </c>
      <c r="D929" s="188" t="s">
        <v>14</v>
      </c>
      <c r="E929" s="189" t="s">
        <v>943</v>
      </c>
      <c r="F929" s="190"/>
      <c r="G929" s="190"/>
      <c r="H929" s="190"/>
      <c r="I929" s="190"/>
      <c r="J929" s="190"/>
      <c r="K929" s="190"/>
      <c r="L929" s="182">
        <f>L930+L931-L932</f>
        <v>0</v>
      </c>
      <c r="M929" s="182">
        <f>M930+M931-M932</f>
        <v>0</v>
      </c>
      <c r="N929" s="182">
        <f>N930+N931-N932</f>
        <v>0</v>
      </c>
      <c r="O929" s="183">
        <f t="shared" si="191"/>
        <v>0</v>
      </c>
      <c r="P929" s="113"/>
      <c r="Q929" s="113"/>
      <c r="R929" s="113"/>
      <c r="S929" s="388"/>
      <c r="T929" s="388"/>
      <c r="U929" s="388"/>
      <c r="W929" s="388"/>
      <c r="X929" s="388"/>
      <c r="Y929" s="388"/>
    </row>
    <row r="930" spans="1:25" x14ac:dyDescent="0.3">
      <c r="A930" s="25" t="s">
        <v>945</v>
      </c>
      <c r="B930" s="57"/>
      <c r="C930" t="s">
        <v>940</v>
      </c>
      <c r="D930" s="49"/>
      <c r="E930" s="84"/>
      <c r="F930" s="85" t="s">
        <v>984</v>
      </c>
      <c r="G930" s="85"/>
      <c r="H930" s="85"/>
      <c r="I930" s="85"/>
      <c r="J930" s="85"/>
      <c r="K930" s="85"/>
      <c r="L930" s="193">
        <f>IFERROR(VLOOKUP(A930,IC_PR_BS,7,0),"")</f>
        <v>0</v>
      </c>
      <c r="M930" s="193">
        <f>IFERROR(VLOOKUP(A930,IC_PR_BS,8,0),"")</f>
        <v>0</v>
      </c>
      <c r="N930" s="193">
        <f>IFERROR(VLOOKUP(A930,IC_PR_BS,9,0),"")</f>
        <v>0</v>
      </c>
      <c r="O930" s="187">
        <f t="shared" si="191"/>
        <v>0</v>
      </c>
      <c r="P930" s="113"/>
      <c r="Q930" s="113"/>
      <c r="R930" s="113"/>
      <c r="S930" s="388"/>
      <c r="T930" s="388"/>
      <c r="U930" s="388"/>
      <c r="W930" s="388"/>
      <c r="X930" s="388"/>
      <c r="Y930" s="388"/>
    </row>
    <row r="931" spans="1:25" x14ac:dyDescent="0.3">
      <c r="A931" s="25" t="s">
        <v>946</v>
      </c>
      <c r="B931" s="57"/>
      <c r="C931"/>
      <c r="D931" s="38"/>
      <c r="E931" s="39"/>
      <c r="F931" s="40" t="s">
        <v>986</v>
      </c>
      <c r="G931" s="40"/>
      <c r="H931" s="40"/>
      <c r="I931" s="40"/>
      <c r="J931" s="40"/>
      <c r="K931" s="40"/>
      <c r="L931" s="171">
        <f>IFERROR(VLOOKUP(A931,IC_PR_BS,7,0),"")</f>
        <v>0</v>
      </c>
      <c r="M931" s="171">
        <f>IFERROR(VLOOKUP(A931,IC_PR_BS,8,0),"")</f>
        <v>0</v>
      </c>
      <c r="N931" s="171">
        <f>IFERROR(VLOOKUP(A931,IC_PR_BS,9,0),"")</f>
        <v>0</v>
      </c>
      <c r="O931" s="170">
        <f t="shared" si="191"/>
        <v>0</v>
      </c>
      <c r="P931" s="113"/>
      <c r="Q931" s="113"/>
      <c r="R931" s="113"/>
      <c r="S931" s="388"/>
      <c r="T931" s="388"/>
      <c r="U931" s="388"/>
      <c r="W931" s="388"/>
      <c r="X931" s="388"/>
      <c r="Y931" s="388"/>
    </row>
    <row r="932" spans="1:25" ht="15" thickBot="1" x14ac:dyDescent="0.35">
      <c r="A932" s="25" t="s">
        <v>955</v>
      </c>
      <c r="B932" s="57"/>
      <c r="C932"/>
      <c r="D932" s="82"/>
      <c r="E932" s="86"/>
      <c r="F932" s="83" t="s">
        <v>987</v>
      </c>
      <c r="G932" s="83"/>
      <c r="H932" s="83"/>
      <c r="I932" s="83"/>
      <c r="J932" s="83"/>
      <c r="K932" s="83"/>
      <c r="L932" s="179">
        <f>IFERROR(VLOOKUP(A932,IC_PR_BS,7,0),"")</f>
        <v>0</v>
      </c>
      <c r="M932" s="179">
        <f>IFERROR(VLOOKUP(A932,IC_PR_BS,8,0),"")</f>
        <v>0</v>
      </c>
      <c r="N932" s="179">
        <f>IFERROR(VLOOKUP(A932,IC_PR_BS,9,0),"")</f>
        <v>0</v>
      </c>
      <c r="O932" s="180">
        <f t="shared" si="191"/>
        <v>0</v>
      </c>
      <c r="P932" s="113"/>
      <c r="Q932" s="113"/>
      <c r="R932" s="113"/>
      <c r="S932" s="388"/>
      <c r="T932" s="388"/>
      <c r="U932" s="388"/>
      <c r="W932" s="388"/>
      <c r="X932" s="388"/>
      <c r="Y932" s="388"/>
    </row>
    <row r="933" spans="1:25" ht="15" thickBot="1" x14ac:dyDescent="0.35">
      <c r="A933"/>
      <c r="B933"/>
      <c r="C933" t="s">
        <v>937</v>
      </c>
      <c r="D933" s="188" t="s">
        <v>33</v>
      </c>
      <c r="E933" s="189" t="s">
        <v>948</v>
      </c>
      <c r="F933" s="190"/>
      <c r="G933" s="190"/>
      <c r="H933" s="190"/>
      <c r="I933" s="190"/>
      <c r="J933" s="190"/>
      <c r="K933" s="190"/>
      <c r="L933" s="182">
        <f>SUM(L934:L935)</f>
        <v>0</v>
      </c>
      <c r="M933" s="182">
        <f>SUM(M934:M935)</f>
        <v>0</v>
      </c>
      <c r="N933" s="182">
        <f>SUM(N934:N935)</f>
        <v>0</v>
      </c>
      <c r="O933" s="183">
        <f t="shared" si="191"/>
        <v>0</v>
      </c>
      <c r="P933" s="113"/>
      <c r="Q933" s="113"/>
      <c r="R933" s="113"/>
      <c r="S933" s="388"/>
      <c r="T933" s="388"/>
      <c r="U933" s="388"/>
      <c r="W933" s="388"/>
      <c r="X933" s="388"/>
      <c r="Y933" s="388"/>
    </row>
    <row r="934" spans="1:25" x14ac:dyDescent="0.3">
      <c r="A934"/>
      <c r="B934"/>
      <c r="C934" t="s">
        <v>944</v>
      </c>
      <c r="D934" s="49"/>
      <c r="E934" s="84"/>
      <c r="F934" s="85" t="s">
        <v>950</v>
      </c>
      <c r="G934" s="85"/>
      <c r="H934" s="85"/>
      <c r="I934" s="85"/>
      <c r="J934" s="85"/>
      <c r="K934" s="85"/>
      <c r="L934" s="193" t="str">
        <f>IFERROR(VLOOKUP(A934,IC_PR_BS,7,0),"")</f>
        <v/>
      </c>
      <c r="M934" s="193" t="str">
        <f>IFERROR(VLOOKUP(A934,IC_PR_BS,8,0),"")</f>
        <v/>
      </c>
      <c r="N934" s="193" t="str">
        <f>IFERROR(VLOOKUP(A934,IC_PR_BS,9,0),"")</f>
        <v/>
      </c>
      <c r="O934" s="187">
        <f t="shared" si="191"/>
        <v>0</v>
      </c>
      <c r="P934" s="113"/>
      <c r="Q934" s="113"/>
      <c r="R934" s="113"/>
      <c r="S934" s="388"/>
      <c r="T934" s="388"/>
      <c r="U934" s="388"/>
      <c r="W934" s="388"/>
      <c r="X934" s="388"/>
      <c r="Y934" s="388"/>
    </row>
    <row r="935" spans="1:25" ht="15" thickBot="1" x14ac:dyDescent="0.35">
      <c r="A935" s="25" t="s">
        <v>952</v>
      </c>
      <c r="B935" s="57"/>
      <c r="C935" t="s">
        <v>941</v>
      </c>
      <c r="D935" s="82"/>
      <c r="E935" s="86"/>
      <c r="F935" s="83" t="s">
        <v>985</v>
      </c>
      <c r="G935" s="83"/>
      <c r="H935" s="83"/>
      <c r="I935" s="83"/>
      <c r="J935" s="83"/>
      <c r="K935" s="83"/>
      <c r="L935" s="179">
        <f>IFERROR(VLOOKUP(A935,IC_PR_BS,7,0),"")</f>
        <v>0</v>
      </c>
      <c r="M935" s="179">
        <f>IFERROR(VLOOKUP(A935,IC_PR_BS,8,0),"")</f>
        <v>0</v>
      </c>
      <c r="N935" s="179">
        <f>IFERROR(VLOOKUP(A935,IC_PR_BS,9,0),"")</f>
        <v>0</v>
      </c>
      <c r="O935" s="180">
        <f t="shared" si="191"/>
        <v>0</v>
      </c>
      <c r="P935" s="113"/>
      <c r="Q935" s="113"/>
      <c r="R935" s="113"/>
      <c r="S935" s="388"/>
      <c r="T935" s="388"/>
      <c r="U935" s="388"/>
      <c r="W935" s="388"/>
      <c r="X935" s="388"/>
      <c r="Y935" s="388"/>
    </row>
    <row r="936" spans="1:25" ht="15" thickBot="1" x14ac:dyDescent="0.35">
      <c r="A936"/>
      <c r="B936"/>
      <c r="C936" t="s">
        <v>926</v>
      </c>
      <c r="D936" s="188" t="s">
        <v>235</v>
      </c>
      <c r="E936" s="189" t="s">
        <v>951</v>
      </c>
      <c r="F936" s="190"/>
      <c r="G936" s="190"/>
      <c r="H936" s="190"/>
      <c r="I936" s="190"/>
      <c r="J936" s="190"/>
      <c r="K936" s="190"/>
      <c r="L936" s="191"/>
      <c r="M936" s="191"/>
      <c r="N936" s="191"/>
      <c r="O936" s="192">
        <f t="shared" si="191"/>
        <v>0</v>
      </c>
      <c r="P936" s="113"/>
      <c r="Q936" s="113"/>
      <c r="R936" s="113"/>
      <c r="S936" s="388"/>
      <c r="T936" s="388"/>
      <c r="U936" s="388"/>
      <c r="W936" s="388"/>
      <c r="X936" s="388"/>
      <c r="Y936" s="388"/>
    </row>
    <row r="937" spans="1:25" ht="15" thickBot="1" x14ac:dyDescent="0.35">
      <c r="A937"/>
      <c r="B937"/>
      <c r="C937" t="s">
        <v>953</v>
      </c>
      <c r="D937" s="188" t="s">
        <v>297</v>
      </c>
      <c r="E937" s="189" t="s">
        <v>954</v>
      </c>
      <c r="F937" s="190"/>
      <c r="G937" s="190"/>
      <c r="H937" s="190"/>
      <c r="I937" s="190"/>
      <c r="J937" s="190"/>
      <c r="K937" s="190"/>
      <c r="L937" s="182">
        <f>SUM(L938,L942:L945)</f>
        <v>0</v>
      </c>
      <c r="M937" s="182">
        <f>SUM(M938,M942:M945)</f>
        <v>0</v>
      </c>
      <c r="N937" s="182">
        <f>SUM(N938,N942:N945)</f>
        <v>0</v>
      </c>
      <c r="O937" s="183">
        <f t="shared" si="191"/>
        <v>0</v>
      </c>
      <c r="P937" s="113"/>
      <c r="Q937" s="113"/>
      <c r="R937" s="113"/>
      <c r="S937" s="388"/>
      <c r="T937" s="388"/>
      <c r="U937" s="388"/>
      <c r="W937" s="388"/>
      <c r="X937" s="388"/>
      <c r="Y937" s="388"/>
    </row>
    <row r="938" spans="1:25" x14ac:dyDescent="0.3">
      <c r="A938"/>
      <c r="B938"/>
      <c r="C938" t="s">
        <v>721</v>
      </c>
      <c r="D938" s="49"/>
      <c r="E938" s="85"/>
      <c r="F938" s="85" t="s">
        <v>1345</v>
      </c>
      <c r="G938" s="85"/>
      <c r="H938" s="85"/>
      <c r="I938" s="85"/>
      <c r="J938" s="85"/>
      <c r="K938" s="85"/>
      <c r="L938" s="186">
        <f>SUM(L939:L941)</f>
        <v>0</v>
      </c>
      <c r="M938" s="186">
        <f>SUM(M939:M941)</f>
        <v>0</v>
      </c>
      <c r="N938" s="186">
        <f>SUM(N939:N941)</f>
        <v>0</v>
      </c>
      <c r="O938" s="187">
        <f t="shared" si="191"/>
        <v>0</v>
      </c>
      <c r="P938" s="113"/>
      <c r="Q938" s="113"/>
      <c r="R938" s="113"/>
      <c r="S938" s="388"/>
      <c r="T938" s="388"/>
      <c r="U938" s="388"/>
      <c r="W938" s="388"/>
      <c r="X938" s="388"/>
      <c r="Y938" s="388"/>
    </row>
    <row r="939" spans="1:25" x14ac:dyDescent="0.3">
      <c r="A939" s="25" t="s">
        <v>1145</v>
      </c>
      <c r="B939" s="57"/>
      <c r="C939" t="s">
        <v>956</v>
      </c>
      <c r="D939" s="38"/>
      <c r="E939" s="40"/>
      <c r="F939" s="40"/>
      <c r="G939" s="40" t="s">
        <v>988</v>
      </c>
      <c r="H939" s="40"/>
      <c r="I939" s="40"/>
      <c r="J939" s="40"/>
      <c r="K939" s="40"/>
      <c r="L939" s="171">
        <f t="shared" ref="L939:L945" si="201">IFERROR(VLOOKUP(A939,IC_PR_BS,7,0),"")</f>
        <v>0</v>
      </c>
      <c r="M939" s="171">
        <f t="shared" ref="M939:M945" si="202">IFERROR(VLOOKUP(A939,IC_PR_BS,8,0),"")</f>
        <v>0</v>
      </c>
      <c r="N939" s="171">
        <f t="shared" ref="N939:N945" si="203">IFERROR(VLOOKUP(A939,IC_PR_BS,9,0),"")</f>
        <v>0</v>
      </c>
      <c r="O939" s="170">
        <f t="shared" si="191"/>
        <v>0</v>
      </c>
      <c r="P939" s="113"/>
      <c r="Q939" s="113"/>
      <c r="R939" s="113"/>
      <c r="S939" s="388"/>
      <c r="T939" s="388"/>
      <c r="U939" s="388"/>
      <c r="W939" s="388"/>
      <c r="X939" s="388"/>
      <c r="Y939" s="388"/>
    </row>
    <row r="940" spans="1:25" x14ac:dyDescent="0.3">
      <c r="A940" s="25" t="s">
        <v>1146</v>
      </c>
      <c r="B940" s="57"/>
      <c r="C940" t="s">
        <v>957</v>
      </c>
      <c r="D940" s="38"/>
      <c r="E940" s="40"/>
      <c r="F940" s="40"/>
      <c r="G940" s="40" t="s">
        <v>989</v>
      </c>
      <c r="H940" s="40"/>
      <c r="I940" s="40"/>
      <c r="J940" s="40"/>
      <c r="K940" s="40"/>
      <c r="L940" s="171">
        <f t="shared" si="201"/>
        <v>0</v>
      </c>
      <c r="M940" s="171">
        <f t="shared" si="202"/>
        <v>0</v>
      </c>
      <c r="N940" s="171">
        <f t="shared" si="203"/>
        <v>0</v>
      </c>
      <c r="O940" s="170">
        <f t="shared" si="191"/>
        <v>0</v>
      </c>
      <c r="P940" s="113"/>
      <c r="Q940" s="113"/>
      <c r="R940" s="113"/>
      <c r="S940" s="388"/>
      <c r="T940" s="388"/>
      <c r="U940" s="388"/>
      <c r="W940" s="388"/>
      <c r="X940" s="388"/>
      <c r="Y940" s="388"/>
    </row>
    <row r="941" spans="1:25" x14ac:dyDescent="0.3">
      <c r="A941" s="25" t="s">
        <v>947</v>
      </c>
      <c r="B941" s="57"/>
      <c r="C941" t="s">
        <v>958</v>
      </c>
      <c r="D941" s="38"/>
      <c r="E941" s="40"/>
      <c r="F941" s="40"/>
      <c r="G941" s="40" t="s">
        <v>416</v>
      </c>
      <c r="H941" s="40"/>
      <c r="I941" s="40"/>
      <c r="J941" s="40"/>
      <c r="K941" s="40"/>
      <c r="L941" s="171">
        <f t="shared" si="201"/>
        <v>0</v>
      </c>
      <c r="M941" s="171">
        <f t="shared" si="202"/>
        <v>0</v>
      </c>
      <c r="N941" s="171">
        <f t="shared" si="203"/>
        <v>0</v>
      </c>
      <c r="O941" s="170">
        <f t="shared" si="191"/>
        <v>0</v>
      </c>
      <c r="P941" s="113"/>
      <c r="Q941" s="113"/>
      <c r="R941" s="113"/>
      <c r="S941" s="388"/>
      <c r="T941" s="388"/>
      <c r="U941" s="388"/>
      <c r="W941" s="388"/>
      <c r="X941" s="388"/>
      <c r="Y941" s="388"/>
    </row>
    <row r="942" spans="1:25" x14ac:dyDescent="0.3">
      <c r="A942"/>
      <c r="B942"/>
      <c r="C942" t="s">
        <v>723</v>
      </c>
      <c r="D942" s="38"/>
      <c r="E942" s="40"/>
      <c r="F942" s="40" t="s">
        <v>960</v>
      </c>
      <c r="G942" s="40"/>
      <c r="H942" s="40"/>
      <c r="I942" s="40"/>
      <c r="J942" s="40"/>
      <c r="K942" s="40"/>
      <c r="L942" s="171" t="str">
        <f t="shared" si="201"/>
        <v/>
      </c>
      <c r="M942" s="171" t="str">
        <f t="shared" si="202"/>
        <v/>
      </c>
      <c r="N942" s="171" t="str">
        <f t="shared" si="203"/>
        <v/>
      </c>
      <c r="O942" s="170">
        <f t="shared" si="191"/>
        <v>0</v>
      </c>
      <c r="P942" s="113"/>
      <c r="Q942" s="113"/>
      <c r="R942" s="113"/>
      <c r="S942" s="388"/>
      <c r="T942" s="388"/>
      <c r="U942" s="388"/>
      <c r="W942" s="388"/>
      <c r="X942" s="388"/>
      <c r="Y942" s="388"/>
    </row>
    <row r="943" spans="1:25" x14ac:dyDescent="0.3">
      <c r="A943"/>
      <c r="B943" s="57"/>
      <c r="C943" t="s">
        <v>725</v>
      </c>
      <c r="D943" s="38"/>
      <c r="E943" s="40"/>
      <c r="F943" s="40" t="s">
        <v>962</v>
      </c>
      <c r="G943" s="40"/>
      <c r="H943" s="40"/>
      <c r="I943" s="40"/>
      <c r="J943" s="40"/>
      <c r="K943" s="40"/>
      <c r="L943" s="171" t="str">
        <f t="shared" si="201"/>
        <v/>
      </c>
      <c r="M943" s="171" t="str">
        <f t="shared" si="202"/>
        <v/>
      </c>
      <c r="N943" s="171" t="str">
        <f t="shared" si="203"/>
        <v/>
      </c>
      <c r="O943" s="170">
        <f t="shared" si="191"/>
        <v>0</v>
      </c>
      <c r="P943" s="113"/>
      <c r="Q943" s="113"/>
      <c r="R943" s="113"/>
      <c r="S943" s="388"/>
      <c r="T943" s="388"/>
      <c r="U943" s="388"/>
      <c r="W943" s="388"/>
      <c r="X943" s="388"/>
      <c r="Y943" s="388"/>
    </row>
    <row r="944" spans="1:25" x14ac:dyDescent="0.3">
      <c r="A944" s="25" t="s">
        <v>953</v>
      </c>
      <c r="B944"/>
      <c r="C944" t="s">
        <v>727</v>
      </c>
      <c r="D944" s="38"/>
      <c r="E944" s="40"/>
      <c r="F944" s="40" t="s">
        <v>963</v>
      </c>
      <c r="G944" s="40"/>
      <c r="H944" s="40"/>
      <c r="I944" s="40"/>
      <c r="J944" s="40"/>
      <c r="K944" s="40"/>
      <c r="L944" s="171">
        <f t="shared" si="201"/>
        <v>0</v>
      </c>
      <c r="M944" s="171">
        <f t="shared" si="202"/>
        <v>0</v>
      </c>
      <c r="N944" s="171">
        <f t="shared" si="203"/>
        <v>0</v>
      </c>
      <c r="O944" s="170">
        <f t="shared" ref="O944:O947" si="204">SUM(L944,N944)</f>
        <v>0</v>
      </c>
      <c r="P944" s="113"/>
      <c r="Q944" s="113"/>
      <c r="R944" s="113"/>
      <c r="S944" s="388"/>
      <c r="T944" s="388"/>
      <c r="U944" s="388"/>
      <c r="W944" s="388"/>
      <c r="X944" s="388"/>
      <c r="Y944" s="388"/>
    </row>
    <row r="945" spans="1:25" ht="15" thickBot="1" x14ac:dyDescent="0.35">
      <c r="A945"/>
      <c r="B945"/>
      <c r="C945" t="s">
        <v>959</v>
      </c>
      <c r="D945" s="38"/>
      <c r="E945" s="83"/>
      <c r="F945" s="83" t="s">
        <v>964</v>
      </c>
      <c r="G945" s="83"/>
      <c r="H945" s="83"/>
      <c r="I945" s="83"/>
      <c r="J945" s="83"/>
      <c r="K945" s="83"/>
      <c r="L945" s="179" t="str">
        <f t="shared" si="201"/>
        <v/>
      </c>
      <c r="M945" s="179" t="str">
        <f t="shared" si="202"/>
        <v/>
      </c>
      <c r="N945" s="179" t="str">
        <f t="shared" si="203"/>
        <v/>
      </c>
      <c r="O945" s="180">
        <f t="shared" si="204"/>
        <v>0</v>
      </c>
      <c r="P945" s="113"/>
      <c r="Q945" s="113"/>
      <c r="R945" s="113"/>
      <c r="S945" s="388"/>
      <c r="T945" s="388"/>
      <c r="U945" s="388"/>
      <c r="W945" s="388"/>
      <c r="X945" s="388"/>
      <c r="Y945" s="388"/>
    </row>
    <row r="946" spans="1:25" ht="15" thickBot="1" x14ac:dyDescent="0.35">
      <c r="A946"/>
      <c r="B946"/>
      <c r="C946"/>
      <c r="D946" s="69" t="s">
        <v>965</v>
      </c>
      <c r="E946" s="70"/>
      <c r="F946" s="70"/>
      <c r="G946" s="70"/>
      <c r="H946" s="70"/>
      <c r="I946" s="70"/>
      <c r="J946" s="70"/>
      <c r="K946" s="70"/>
      <c r="L946" s="181">
        <f>SUM(L903,L929,L933,L936,L937)</f>
        <v>0</v>
      </c>
      <c r="M946" s="182">
        <f>SUM(M903,M929,M933,M936,M937)</f>
        <v>0</v>
      </c>
      <c r="N946" s="182">
        <f>SUM(N903,N929,N933,N936,N937)</f>
        <v>0</v>
      </c>
      <c r="O946" s="183">
        <f t="shared" si="204"/>
        <v>0</v>
      </c>
      <c r="P946" s="113"/>
      <c r="Q946" s="113"/>
      <c r="R946" s="113"/>
    </row>
    <row r="947" spans="1:25" ht="15" thickBot="1" x14ac:dyDescent="0.35">
      <c r="A947"/>
      <c r="B947"/>
      <c r="C947"/>
      <c r="D947" s="87" t="s">
        <v>966</v>
      </c>
      <c r="E947" s="88"/>
      <c r="F947" s="88"/>
      <c r="G947" s="88"/>
      <c r="H947" s="88"/>
      <c r="I947" s="88"/>
      <c r="J947" s="88"/>
      <c r="K947" s="88"/>
      <c r="L947" s="177">
        <f>L496-L901-L946</f>
        <v>0</v>
      </c>
      <c r="M947" s="177">
        <f>M496-M901-M946</f>
        <v>0</v>
      </c>
      <c r="N947" s="177">
        <f>N496-N901-N946</f>
        <v>0</v>
      </c>
      <c r="O947" s="178">
        <f t="shared" si="204"/>
        <v>0</v>
      </c>
      <c r="P947" s="113"/>
      <c r="Q947" s="113"/>
      <c r="R947" s="113"/>
    </row>
    <row r="948" spans="1:25" x14ac:dyDescent="0.3">
      <c r="A948"/>
      <c r="B948"/>
      <c r="C948"/>
      <c r="D948" s="37"/>
      <c r="E948"/>
      <c r="F948"/>
      <c r="G948"/>
      <c r="H948"/>
      <c r="I948"/>
      <c r="J948"/>
      <c r="K948"/>
      <c r="L948"/>
      <c r="M948"/>
      <c r="N948"/>
    </row>
    <row r="949" spans="1:25" x14ac:dyDescent="0.3">
      <c r="A949"/>
      <c r="B949"/>
      <c r="C949"/>
      <c r="D949" s="89" t="s">
        <v>990</v>
      </c>
      <c r="E949" s="90"/>
      <c r="F949" s="90"/>
      <c r="G949" s="90"/>
      <c r="H949" s="90"/>
      <c r="I949" s="90"/>
      <c r="J949" s="90"/>
      <c r="K949" s="90"/>
      <c r="L949" s="90"/>
      <c r="M949" s="90"/>
      <c r="N949" s="90"/>
      <c r="O949" s="91"/>
    </row>
    <row r="950" spans="1:25" x14ac:dyDescent="0.3">
      <c r="A950"/>
      <c r="B950"/>
      <c r="C950"/>
      <c r="D950" s="92"/>
      <c r="E950" s="93"/>
      <c r="F950" s="93"/>
      <c r="G950" s="93"/>
      <c r="H950" s="93"/>
      <c r="I950" s="93"/>
      <c r="J950" s="93"/>
      <c r="K950" s="92" t="s">
        <v>1005</v>
      </c>
      <c r="L950" s="93"/>
      <c r="M950" s="93"/>
      <c r="N950" s="93"/>
      <c r="O950" s="94"/>
    </row>
    <row r="951" spans="1:25" x14ac:dyDescent="0.3">
      <c r="A951" s="21" t="s">
        <v>1038</v>
      </c>
      <c r="B951"/>
      <c r="C951" t="s">
        <v>1038</v>
      </c>
      <c r="D951" s="95"/>
      <c r="E951" s="96" t="s">
        <v>991</v>
      </c>
      <c r="F951" s="97"/>
      <c r="G951" s="97"/>
      <c r="H951" s="97"/>
      <c r="I951" s="97"/>
      <c r="J951" s="97"/>
      <c r="K951" s="98"/>
      <c r="L951" s="99">
        <f>VLOOKUP(C951,MEMO_ITEM,10,0)</f>
        <v>0</v>
      </c>
      <c r="M951" s="99">
        <f>VLOOKUP(C951,MEMO_ITEM,11,0)</f>
        <v>0</v>
      </c>
      <c r="N951" s="99">
        <f>VLOOKUP(C951,MEMO_ITEM,12,0)</f>
        <v>0</v>
      </c>
      <c r="O951" s="100">
        <f>SUM(L951,N951)</f>
        <v>0</v>
      </c>
    </row>
    <row r="952" spans="1:25" x14ac:dyDescent="0.3">
      <c r="A952" s="21" t="s">
        <v>1039</v>
      </c>
      <c r="B952"/>
      <c r="C952" t="s">
        <v>1042</v>
      </c>
      <c r="D952" s="101"/>
      <c r="E952" s="102" t="s">
        <v>992</v>
      </c>
      <c r="F952" s="103"/>
      <c r="G952" s="103"/>
      <c r="H952" s="103"/>
      <c r="I952" s="103"/>
      <c r="J952" s="103"/>
      <c r="K952" s="104"/>
      <c r="L952" s="105">
        <f>VLOOKUP(C952,MEMO_ITEM,10,0)</f>
        <v>0</v>
      </c>
      <c r="M952" s="105">
        <f>VLOOKUP(C952,MEMO_ITEM,11,0)</f>
        <v>0</v>
      </c>
      <c r="N952" s="105">
        <f>VLOOKUP(C952,MEMO_ITEM,12,0)</f>
        <v>0</v>
      </c>
      <c r="O952" s="106">
        <f t="shared" ref="O952:O1009" si="205">SUM(L952,N952)</f>
        <v>0</v>
      </c>
    </row>
    <row r="953" spans="1:25" x14ac:dyDescent="0.3">
      <c r="A953" s="21" t="s">
        <v>1040</v>
      </c>
      <c r="B953"/>
      <c r="C953" t="s">
        <v>763</v>
      </c>
      <c r="D953" s="107"/>
      <c r="E953" s="108" t="s">
        <v>993</v>
      </c>
      <c r="F953" s="109"/>
      <c r="G953" s="109"/>
      <c r="H953" s="109"/>
      <c r="I953" s="109"/>
      <c r="J953" s="109"/>
      <c r="K953" s="110"/>
      <c r="L953" s="111">
        <f>VLOOKUP(C953,MEMO_ITEM,10,0)</f>
        <v>0</v>
      </c>
      <c r="M953" s="111">
        <f>VLOOKUP(C953,MEMO_ITEM,11,0)</f>
        <v>0</v>
      </c>
      <c r="N953" s="111">
        <f>VLOOKUP(C953,MEMO_ITEM,12,0)</f>
        <v>0</v>
      </c>
      <c r="O953" s="112">
        <f t="shared" si="205"/>
        <v>0</v>
      </c>
    </row>
    <row r="954" spans="1:25" x14ac:dyDescent="0.3">
      <c r="A954" s="21"/>
      <c r="B954"/>
      <c r="C954"/>
      <c r="D954" s="107"/>
      <c r="E954" s="108"/>
      <c r="F954" s="109" t="s">
        <v>22</v>
      </c>
      <c r="G954" s="109"/>
      <c r="H954" s="109"/>
      <c r="I954" s="109"/>
      <c r="J954" s="109"/>
      <c r="K954" s="110"/>
      <c r="L954" s="111" t="str">
        <f>IFERROR(ROUND($L$953*L966/$L$965,3),"")</f>
        <v/>
      </c>
      <c r="M954" s="111" t="str">
        <f>IFERROR(ROUND($M$953*M966/$M$965,3),"")</f>
        <v/>
      </c>
      <c r="N954" s="111" t="str">
        <f>IFERROR(ROUND($N$953*N966/$N$965,3),"")</f>
        <v/>
      </c>
      <c r="O954" s="112">
        <f t="shared" si="205"/>
        <v>0</v>
      </c>
    </row>
    <row r="955" spans="1:25" x14ac:dyDescent="0.3">
      <c r="A955" s="21"/>
      <c r="B955"/>
      <c r="C955"/>
      <c r="D955" s="107"/>
      <c r="E955" s="108"/>
      <c r="F955" s="109" t="s">
        <v>30</v>
      </c>
      <c r="G955" s="109"/>
      <c r="H955" s="109"/>
      <c r="I955" s="109"/>
      <c r="J955" s="109"/>
      <c r="K955" s="110"/>
      <c r="L955" s="111" t="str">
        <f t="shared" ref="L955:L962" si="206">IFERROR(ROUND($L$953*L967/$L$965,3),"")</f>
        <v/>
      </c>
      <c r="M955" s="111" t="str">
        <f t="shared" ref="M955:M962" si="207">IFERROR(ROUND($M$953*M967/$M$965,3),"")</f>
        <v/>
      </c>
      <c r="N955" s="111" t="str">
        <f t="shared" ref="N955:N962" si="208">IFERROR(ROUND($N$953*N967/$N$965,3),"")</f>
        <v/>
      </c>
      <c r="O955" s="112">
        <f t="shared" si="205"/>
        <v>0</v>
      </c>
    </row>
    <row r="956" spans="1:25" x14ac:dyDescent="0.3">
      <c r="A956" s="21"/>
      <c r="B956"/>
      <c r="C956"/>
      <c r="D956" s="107"/>
      <c r="E956" s="108"/>
      <c r="F956" s="109" t="s">
        <v>66</v>
      </c>
      <c r="G956" s="109"/>
      <c r="H956" s="109"/>
      <c r="I956" s="109"/>
      <c r="J956" s="109"/>
      <c r="K956" s="110"/>
      <c r="L956" s="111" t="str">
        <f t="shared" si="206"/>
        <v/>
      </c>
      <c r="M956" s="111" t="str">
        <f t="shared" si="207"/>
        <v/>
      </c>
      <c r="N956" s="111" t="str">
        <f t="shared" si="208"/>
        <v/>
      </c>
      <c r="O956" s="112">
        <f t="shared" si="205"/>
        <v>0</v>
      </c>
    </row>
    <row r="957" spans="1:25" x14ac:dyDescent="0.3">
      <c r="A957" s="21"/>
      <c r="B957"/>
      <c r="C957"/>
      <c r="D957" s="107"/>
      <c r="E957" s="108"/>
      <c r="F957" s="109" t="s">
        <v>299</v>
      </c>
      <c r="G957" s="109"/>
      <c r="H957" s="109"/>
      <c r="I957" s="109"/>
      <c r="J957" s="109"/>
      <c r="K957" s="110"/>
      <c r="L957" s="111" t="str">
        <f t="shared" si="206"/>
        <v/>
      </c>
      <c r="M957" s="111" t="str">
        <f t="shared" si="207"/>
        <v/>
      </c>
      <c r="N957" s="111" t="str">
        <f t="shared" si="208"/>
        <v/>
      </c>
      <c r="O957" s="112">
        <f t="shared" si="205"/>
        <v>0</v>
      </c>
    </row>
    <row r="958" spans="1:25" x14ac:dyDescent="0.3">
      <c r="A958" s="21"/>
      <c r="B958"/>
      <c r="C958"/>
      <c r="D958" s="107"/>
      <c r="E958" s="108"/>
      <c r="F958" s="109" t="s">
        <v>68</v>
      </c>
      <c r="G958" s="109"/>
      <c r="H958" s="109"/>
      <c r="I958" s="109"/>
      <c r="J958" s="109"/>
      <c r="K958" s="110"/>
      <c r="L958" s="111" t="str">
        <f t="shared" si="206"/>
        <v/>
      </c>
      <c r="M958" s="111" t="str">
        <f t="shared" si="207"/>
        <v/>
      </c>
      <c r="N958" s="111" t="str">
        <f t="shared" si="208"/>
        <v/>
      </c>
      <c r="O958" s="112">
        <f t="shared" si="205"/>
        <v>0</v>
      </c>
    </row>
    <row r="959" spans="1:25" x14ac:dyDescent="0.3">
      <c r="A959" s="21"/>
      <c r="B959"/>
      <c r="C959"/>
      <c r="D959" s="107"/>
      <c r="E959" s="108"/>
      <c r="F959" s="109" t="s">
        <v>69</v>
      </c>
      <c r="G959" s="109"/>
      <c r="H959" s="109"/>
      <c r="I959" s="109"/>
      <c r="J959" s="109"/>
      <c r="K959" s="110"/>
      <c r="L959" s="111" t="str">
        <f t="shared" si="206"/>
        <v/>
      </c>
      <c r="M959" s="111" t="str">
        <f t="shared" si="207"/>
        <v/>
      </c>
      <c r="N959" s="111" t="str">
        <f t="shared" si="208"/>
        <v/>
      </c>
      <c r="O959" s="112">
        <f t="shared" si="205"/>
        <v>0</v>
      </c>
    </row>
    <row r="960" spans="1:25" x14ac:dyDescent="0.3">
      <c r="A960" s="21"/>
      <c r="B960"/>
      <c r="C960"/>
      <c r="D960" s="107"/>
      <c r="E960" s="108"/>
      <c r="F960" s="109" t="s">
        <v>70</v>
      </c>
      <c r="G960" s="109"/>
      <c r="H960" s="109"/>
      <c r="I960" s="109"/>
      <c r="J960" s="109"/>
      <c r="K960" s="110"/>
      <c r="L960" s="111" t="str">
        <f t="shared" si="206"/>
        <v/>
      </c>
      <c r="M960" s="111" t="str">
        <f t="shared" si="207"/>
        <v/>
      </c>
      <c r="N960" s="111" t="str">
        <f t="shared" si="208"/>
        <v/>
      </c>
      <c r="O960" s="112">
        <f t="shared" si="205"/>
        <v>0</v>
      </c>
    </row>
    <row r="961" spans="1:16" x14ac:dyDescent="0.3">
      <c r="A961" s="21"/>
      <c r="B961"/>
      <c r="C961"/>
      <c r="D961" s="107"/>
      <c r="E961" s="108"/>
      <c r="F961" s="109" t="s">
        <v>426</v>
      </c>
      <c r="G961" s="109"/>
      <c r="H961" s="109"/>
      <c r="I961" s="109"/>
      <c r="J961" s="109"/>
      <c r="K961" s="110"/>
      <c r="L961" s="111" t="str">
        <f t="shared" si="206"/>
        <v/>
      </c>
      <c r="M961" s="111" t="str">
        <f t="shared" si="207"/>
        <v/>
      </c>
      <c r="N961" s="111" t="str">
        <f t="shared" si="208"/>
        <v/>
      </c>
      <c r="O961" s="112">
        <f t="shared" si="205"/>
        <v>0</v>
      </c>
    </row>
    <row r="962" spans="1:16" x14ac:dyDescent="0.3">
      <c r="A962" s="21"/>
      <c r="B962"/>
      <c r="C962"/>
      <c r="D962" s="107"/>
      <c r="E962" s="108"/>
      <c r="F962" s="109" t="s">
        <v>25</v>
      </c>
      <c r="G962" s="109"/>
      <c r="H962" s="109"/>
      <c r="I962" s="109"/>
      <c r="J962" s="109"/>
      <c r="K962" s="110"/>
      <c r="L962" s="111" t="str">
        <f t="shared" si="206"/>
        <v/>
      </c>
      <c r="M962" s="111" t="str">
        <f t="shared" si="207"/>
        <v/>
      </c>
      <c r="N962" s="111" t="str">
        <f t="shared" si="208"/>
        <v/>
      </c>
      <c r="O962" s="112">
        <f t="shared" si="205"/>
        <v>0</v>
      </c>
    </row>
    <row r="963" spans="1:16" x14ac:dyDescent="0.3">
      <c r="A963" s="21"/>
      <c r="B963"/>
      <c r="C963"/>
      <c r="D963" s="150"/>
      <c r="E963" s="151" t="s">
        <v>1164</v>
      </c>
      <c r="F963" s="152"/>
      <c r="G963" s="152"/>
      <c r="H963" s="152"/>
      <c r="I963" s="152"/>
      <c r="J963" s="152"/>
      <c r="K963" s="153"/>
      <c r="L963" s="154">
        <f>SUM(L954:L962)-L953</f>
        <v>0</v>
      </c>
      <c r="M963" s="154">
        <f>SUM(M954:M962)-M953</f>
        <v>0</v>
      </c>
      <c r="N963" s="154">
        <f>SUM(N954:N962)-N953</f>
        <v>0</v>
      </c>
      <c r="O963" s="155">
        <f t="shared" si="205"/>
        <v>0</v>
      </c>
      <c r="P963" s="113" t="s">
        <v>1018</v>
      </c>
    </row>
    <row r="964" spans="1:16" x14ac:dyDescent="0.3">
      <c r="A964" s="21"/>
      <c r="B964"/>
      <c r="C964"/>
      <c r="D964" s="150"/>
      <c r="E964" s="151" t="s">
        <v>1164</v>
      </c>
      <c r="F964" s="152"/>
      <c r="G964" s="152"/>
      <c r="H964" s="152"/>
      <c r="I964" s="152"/>
      <c r="J964" s="152"/>
      <c r="K964" s="153"/>
      <c r="L964" s="154">
        <f>L965-L202</f>
        <v>0</v>
      </c>
      <c r="M964" s="154">
        <f>M965-M202</f>
        <v>0</v>
      </c>
      <c r="N964" s="154">
        <f>N965-N202</f>
        <v>0</v>
      </c>
      <c r="O964" s="155">
        <f t="shared" si="205"/>
        <v>0</v>
      </c>
      <c r="P964" s="113" t="s">
        <v>1018</v>
      </c>
    </row>
    <row r="965" spans="1:16" x14ac:dyDescent="0.3">
      <c r="A965" s="21"/>
      <c r="B965"/>
      <c r="C965"/>
      <c r="D965" s="150"/>
      <c r="E965" s="151" t="s">
        <v>1261</v>
      </c>
      <c r="F965" s="152"/>
      <c r="G965" s="152"/>
      <c r="H965" s="152"/>
      <c r="I965" s="152"/>
      <c r="J965" s="152"/>
      <c r="K965" s="153"/>
      <c r="L965" s="156">
        <f>SUM(L966:L974)</f>
        <v>0</v>
      </c>
      <c r="M965" s="156">
        <f>SUM(M966:M974)</f>
        <v>0</v>
      </c>
      <c r="N965" s="156">
        <f>SUM(N966:N974)</f>
        <v>0</v>
      </c>
      <c r="O965" s="155">
        <f t="shared" si="205"/>
        <v>0</v>
      </c>
    </row>
    <row r="966" spans="1:16" x14ac:dyDescent="0.3">
      <c r="A966" s="21" t="s">
        <v>1070</v>
      </c>
      <c r="B966"/>
      <c r="C966" t="s">
        <v>1263</v>
      </c>
      <c r="D966" s="150"/>
      <c r="E966" s="152"/>
      <c r="F966" s="152" t="s">
        <v>22</v>
      </c>
      <c r="G966" s="152"/>
      <c r="H966" s="152"/>
      <c r="I966" s="152"/>
      <c r="J966" s="152"/>
      <c r="K966" s="153"/>
      <c r="L966" s="154">
        <f t="shared" ref="L966:L974" si="209">SUMIF($C$1:$C$947,C966,$L$1:$L$947)</f>
        <v>0</v>
      </c>
      <c r="M966" s="154">
        <f t="shared" ref="M966:M974" si="210">SUMIF($C$1:$C$947,C966,$M$1:$M$947)</f>
        <v>0</v>
      </c>
      <c r="N966" s="154">
        <f t="shared" ref="N966:N974" si="211">SUMIF($C$1:$C$947,C966,$N$1:$N$947)</f>
        <v>0</v>
      </c>
      <c r="O966" s="155">
        <f t="shared" si="205"/>
        <v>0</v>
      </c>
    </row>
    <row r="967" spans="1:16" x14ac:dyDescent="0.3">
      <c r="A967" s="21" t="s">
        <v>1071</v>
      </c>
      <c r="B967"/>
      <c r="C967" t="s">
        <v>1264</v>
      </c>
      <c r="D967" s="150"/>
      <c r="E967" s="152"/>
      <c r="F967" s="152" t="s">
        <v>30</v>
      </c>
      <c r="G967" s="152"/>
      <c r="H967" s="152"/>
      <c r="I967" s="152"/>
      <c r="J967" s="152"/>
      <c r="K967" s="153"/>
      <c r="L967" s="154">
        <f t="shared" si="209"/>
        <v>0</v>
      </c>
      <c r="M967" s="154">
        <f t="shared" si="210"/>
        <v>0</v>
      </c>
      <c r="N967" s="154">
        <f t="shared" si="211"/>
        <v>0</v>
      </c>
      <c r="O967" s="155">
        <f t="shared" si="205"/>
        <v>0</v>
      </c>
    </row>
    <row r="968" spans="1:16" x14ac:dyDescent="0.3">
      <c r="A968" s="21" t="s">
        <v>1072</v>
      </c>
      <c r="B968"/>
      <c r="C968" t="s">
        <v>1266</v>
      </c>
      <c r="D968" s="150"/>
      <c r="E968" s="152"/>
      <c r="F968" s="152" t="s">
        <v>66</v>
      </c>
      <c r="G968" s="152"/>
      <c r="H968" s="152"/>
      <c r="I968" s="152"/>
      <c r="J968" s="152"/>
      <c r="K968" s="153"/>
      <c r="L968" s="154">
        <f t="shared" si="209"/>
        <v>0</v>
      </c>
      <c r="M968" s="154">
        <f t="shared" si="210"/>
        <v>0</v>
      </c>
      <c r="N968" s="154">
        <f t="shared" si="211"/>
        <v>0</v>
      </c>
      <c r="O968" s="155">
        <f t="shared" si="205"/>
        <v>0</v>
      </c>
    </row>
    <row r="969" spans="1:16" x14ac:dyDescent="0.3">
      <c r="A969" s="21" t="s">
        <v>1073</v>
      </c>
      <c r="B969"/>
      <c r="C969" t="s">
        <v>1267</v>
      </c>
      <c r="D969" s="150"/>
      <c r="E969" s="152"/>
      <c r="F969" s="152" t="s">
        <v>299</v>
      </c>
      <c r="G969" s="152"/>
      <c r="H969" s="152"/>
      <c r="I969" s="152"/>
      <c r="J969" s="152"/>
      <c r="K969" s="153"/>
      <c r="L969" s="154">
        <f t="shared" si="209"/>
        <v>0</v>
      </c>
      <c r="M969" s="154">
        <f t="shared" si="210"/>
        <v>0</v>
      </c>
      <c r="N969" s="154">
        <f t="shared" si="211"/>
        <v>0</v>
      </c>
      <c r="O969" s="155">
        <f t="shared" si="205"/>
        <v>0</v>
      </c>
    </row>
    <row r="970" spans="1:16" x14ac:dyDescent="0.3">
      <c r="A970" s="21" t="s">
        <v>1074</v>
      </c>
      <c r="B970"/>
      <c r="C970" t="s">
        <v>1268</v>
      </c>
      <c r="D970" s="150"/>
      <c r="E970" s="152"/>
      <c r="F970" s="152" t="s">
        <v>68</v>
      </c>
      <c r="G970" s="152"/>
      <c r="H970" s="152"/>
      <c r="I970" s="152"/>
      <c r="J970" s="152"/>
      <c r="K970" s="153"/>
      <c r="L970" s="154">
        <f t="shared" si="209"/>
        <v>0</v>
      </c>
      <c r="M970" s="154">
        <f t="shared" si="210"/>
        <v>0</v>
      </c>
      <c r="N970" s="154">
        <f t="shared" si="211"/>
        <v>0</v>
      </c>
      <c r="O970" s="155">
        <f t="shared" si="205"/>
        <v>0</v>
      </c>
    </row>
    <row r="971" spans="1:16" x14ac:dyDescent="0.3">
      <c r="A971" s="21" t="s">
        <v>1075</v>
      </c>
      <c r="B971"/>
      <c r="C971" t="s">
        <v>1269</v>
      </c>
      <c r="D971" s="150"/>
      <c r="E971" s="152"/>
      <c r="F971" s="152" t="s">
        <v>69</v>
      </c>
      <c r="G971" s="152"/>
      <c r="H971" s="152"/>
      <c r="I971" s="152"/>
      <c r="J971" s="152"/>
      <c r="K971" s="153"/>
      <c r="L971" s="154">
        <f t="shared" si="209"/>
        <v>0</v>
      </c>
      <c r="M971" s="154">
        <f t="shared" si="210"/>
        <v>0</v>
      </c>
      <c r="N971" s="154">
        <f t="shared" si="211"/>
        <v>0</v>
      </c>
      <c r="O971" s="155">
        <f t="shared" si="205"/>
        <v>0</v>
      </c>
    </row>
    <row r="972" spans="1:16" x14ac:dyDescent="0.3">
      <c r="A972" s="21" t="s">
        <v>1076</v>
      </c>
      <c r="B972"/>
      <c r="C972" t="s">
        <v>1270</v>
      </c>
      <c r="D972" s="150"/>
      <c r="E972" s="152"/>
      <c r="F972" s="152" t="s">
        <v>70</v>
      </c>
      <c r="G972" s="152"/>
      <c r="H972" s="152"/>
      <c r="I972" s="152"/>
      <c r="J972" s="152"/>
      <c r="K972" s="153"/>
      <c r="L972" s="154">
        <f t="shared" si="209"/>
        <v>0</v>
      </c>
      <c r="M972" s="154">
        <f t="shared" si="210"/>
        <v>0</v>
      </c>
      <c r="N972" s="154">
        <f t="shared" si="211"/>
        <v>0</v>
      </c>
      <c r="O972" s="155">
        <f t="shared" si="205"/>
        <v>0</v>
      </c>
    </row>
    <row r="973" spans="1:16" x14ac:dyDescent="0.3">
      <c r="A973" s="21" t="s">
        <v>1077</v>
      </c>
      <c r="B973"/>
      <c r="C973" t="s">
        <v>1271</v>
      </c>
      <c r="D973" s="150"/>
      <c r="E973" s="152"/>
      <c r="F973" s="152" t="s">
        <v>426</v>
      </c>
      <c r="G973" s="152"/>
      <c r="H973" s="152"/>
      <c r="I973" s="152"/>
      <c r="J973" s="152"/>
      <c r="K973" s="153"/>
      <c r="L973" s="154">
        <f t="shared" si="209"/>
        <v>0</v>
      </c>
      <c r="M973" s="154">
        <f t="shared" si="210"/>
        <v>0</v>
      </c>
      <c r="N973" s="154">
        <f t="shared" si="211"/>
        <v>0</v>
      </c>
      <c r="O973" s="155">
        <f t="shared" si="205"/>
        <v>0</v>
      </c>
    </row>
    <row r="974" spans="1:16" x14ac:dyDescent="0.3">
      <c r="A974" s="21" t="s">
        <v>1078</v>
      </c>
      <c r="B974"/>
      <c r="C974" t="s">
        <v>1265</v>
      </c>
      <c r="D974" s="150"/>
      <c r="E974" s="152"/>
      <c r="F974" s="152" t="s">
        <v>25</v>
      </c>
      <c r="G974" s="152"/>
      <c r="H974" s="152"/>
      <c r="I974" s="152"/>
      <c r="J974" s="152"/>
      <c r="K974" s="153"/>
      <c r="L974" s="154">
        <f t="shared" si="209"/>
        <v>0</v>
      </c>
      <c r="M974" s="154">
        <f t="shared" si="210"/>
        <v>0</v>
      </c>
      <c r="N974" s="154">
        <f t="shared" si="211"/>
        <v>0</v>
      </c>
      <c r="O974" s="155">
        <f t="shared" si="205"/>
        <v>0</v>
      </c>
    </row>
    <row r="975" spans="1:16" x14ac:dyDescent="0.3">
      <c r="A975" s="21" t="s">
        <v>1041</v>
      </c>
      <c r="B975"/>
      <c r="C975" t="s">
        <v>1039</v>
      </c>
      <c r="D975" s="101"/>
      <c r="E975" s="102" t="s">
        <v>994</v>
      </c>
      <c r="F975" s="103"/>
      <c r="G975" s="103"/>
      <c r="H975" s="103"/>
      <c r="I975" s="103"/>
      <c r="J975" s="103"/>
      <c r="K975" s="104"/>
      <c r="L975" s="105">
        <f t="shared" ref="L975:L987" si="212">VLOOKUP(C975,MEMO_ITEM,10,0)</f>
        <v>0</v>
      </c>
      <c r="M975" s="105">
        <f t="shared" ref="M975:M987" si="213">VLOOKUP(C975,MEMO_ITEM,11,0)</f>
        <v>0</v>
      </c>
      <c r="N975" s="105">
        <f t="shared" ref="N975:N987" si="214">VLOOKUP(C975,MEMO_ITEM,12,0)</f>
        <v>0</v>
      </c>
      <c r="O975" s="106">
        <f t="shared" si="205"/>
        <v>0</v>
      </c>
    </row>
    <row r="976" spans="1:16" x14ac:dyDescent="0.3">
      <c r="A976" s="21" t="s">
        <v>1042</v>
      </c>
      <c r="B976"/>
      <c r="C976" t="s">
        <v>1040</v>
      </c>
      <c r="D976" s="107"/>
      <c r="E976" s="108" t="s">
        <v>995</v>
      </c>
      <c r="F976" s="109"/>
      <c r="G976" s="109"/>
      <c r="H976" s="109"/>
      <c r="I976" s="109"/>
      <c r="J976" s="109"/>
      <c r="K976" s="110"/>
      <c r="L976" s="111">
        <f t="shared" si="212"/>
        <v>0</v>
      </c>
      <c r="M976" s="111">
        <f t="shared" si="213"/>
        <v>0</v>
      </c>
      <c r="N976" s="111">
        <f t="shared" si="214"/>
        <v>0</v>
      </c>
      <c r="O976" s="112">
        <f t="shared" si="205"/>
        <v>0</v>
      </c>
    </row>
    <row r="977" spans="1:16" x14ac:dyDescent="0.3">
      <c r="A977" s="21" t="s">
        <v>1043</v>
      </c>
      <c r="B977"/>
      <c r="C977" t="s">
        <v>1041</v>
      </c>
      <c r="D977" s="107"/>
      <c r="E977" s="114" t="s">
        <v>996</v>
      </c>
      <c r="F977" s="109"/>
      <c r="G977" s="109"/>
      <c r="H977" s="109"/>
      <c r="I977" s="109"/>
      <c r="J977" s="109"/>
      <c r="K977" s="110"/>
      <c r="L977" s="111">
        <f t="shared" si="212"/>
        <v>0</v>
      </c>
      <c r="M977" s="111">
        <f t="shared" si="213"/>
        <v>0</v>
      </c>
      <c r="N977" s="111">
        <f t="shared" si="214"/>
        <v>0</v>
      </c>
      <c r="O977" s="112">
        <f t="shared" si="205"/>
        <v>0</v>
      </c>
    </row>
    <row r="978" spans="1:16" x14ac:dyDescent="0.3">
      <c r="A978" s="21" t="s">
        <v>1044</v>
      </c>
      <c r="B978"/>
      <c r="C978" t="s">
        <v>1043</v>
      </c>
      <c r="D978" s="101"/>
      <c r="E978" s="102" t="s">
        <v>997</v>
      </c>
      <c r="F978" s="103"/>
      <c r="G978" s="103"/>
      <c r="H978" s="103"/>
      <c r="I978" s="103"/>
      <c r="J978" s="103"/>
      <c r="K978" s="104"/>
      <c r="L978" s="105">
        <f t="shared" si="212"/>
        <v>0</v>
      </c>
      <c r="M978" s="105">
        <f t="shared" si="213"/>
        <v>0</v>
      </c>
      <c r="N978" s="105">
        <f t="shared" si="214"/>
        <v>0</v>
      </c>
      <c r="O978" s="106">
        <f t="shared" si="205"/>
        <v>0</v>
      </c>
    </row>
    <row r="979" spans="1:16" x14ac:dyDescent="0.3">
      <c r="A979" s="21" t="s">
        <v>1045</v>
      </c>
      <c r="B979"/>
      <c r="C979" t="s">
        <v>1044</v>
      </c>
      <c r="D979" s="101"/>
      <c r="E979" s="115" t="s">
        <v>996</v>
      </c>
      <c r="F979" s="103"/>
      <c r="G979" s="103"/>
      <c r="H979" s="103"/>
      <c r="I979" s="103"/>
      <c r="J979" s="103"/>
      <c r="K979" s="104"/>
      <c r="L979" s="105">
        <f t="shared" si="212"/>
        <v>0</v>
      </c>
      <c r="M979" s="105">
        <f t="shared" si="213"/>
        <v>0</v>
      </c>
      <c r="N979" s="105">
        <f t="shared" si="214"/>
        <v>0</v>
      </c>
      <c r="O979" s="106">
        <f t="shared" si="205"/>
        <v>0</v>
      </c>
    </row>
    <row r="980" spans="1:16" x14ac:dyDescent="0.3">
      <c r="A980" s="21" t="s">
        <v>1046</v>
      </c>
      <c r="B980"/>
      <c r="C980" t="s">
        <v>1045</v>
      </c>
      <c r="D980" s="107"/>
      <c r="E980" s="108" t="s">
        <v>989</v>
      </c>
      <c r="F980" s="109"/>
      <c r="G980" s="109"/>
      <c r="H980" s="109"/>
      <c r="I980" s="109"/>
      <c r="J980" s="109"/>
      <c r="K980" s="110"/>
      <c r="L980" s="111">
        <f t="shared" si="212"/>
        <v>0</v>
      </c>
      <c r="M980" s="111">
        <f t="shared" si="213"/>
        <v>0</v>
      </c>
      <c r="N980" s="111">
        <f t="shared" si="214"/>
        <v>0</v>
      </c>
      <c r="O980" s="112">
        <f t="shared" si="205"/>
        <v>0</v>
      </c>
    </row>
    <row r="981" spans="1:16" x14ac:dyDescent="0.3">
      <c r="A981" s="21" t="s">
        <v>1047</v>
      </c>
      <c r="B981"/>
      <c r="C981" t="s">
        <v>1046</v>
      </c>
      <c r="D981" s="107"/>
      <c r="E981" s="114" t="s">
        <v>996</v>
      </c>
      <c r="F981" s="109"/>
      <c r="G981" s="109"/>
      <c r="H981" s="109"/>
      <c r="I981" s="109"/>
      <c r="J981" s="109"/>
      <c r="K981" s="110"/>
      <c r="L981" s="111">
        <f t="shared" si="212"/>
        <v>0</v>
      </c>
      <c r="M981" s="111">
        <f t="shared" si="213"/>
        <v>0</v>
      </c>
      <c r="N981" s="111">
        <f t="shared" si="214"/>
        <v>0</v>
      </c>
      <c r="O981" s="112">
        <f t="shared" si="205"/>
        <v>0</v>
      </c>
    </row>
    <row r="982" spans="1:16" x14ac:dyDescent="0.3">
      <c r="A982" s="21"/>
      <c r="B982"/>
      <c r="C982" t="s">
        <v>1047</v>
      </c>
      <c r="D982" s="101"/>
      <c r="E982" s="102" t="s">
        <v>998</v>
      </c>
      <c r="F982" s="103"/>
      <c r="G982" s="103"/>
      <c r="H982" s="103"/>
      <c r="I982" s="103"/>
      <c r="J982" s="103"/>
      <c r="K982" s="104"/>
      <c r="L982" s="105">
        <f t="shared" si="212"/>
        <v>0</v>
      </c>
      <c r="M982" s="105">
        <f t="shared" si="213"/>
        <v>0</v>
      </c>
      <c r="N982" s="105">
        <f t="shared" si="214"/>
        <v>0</v>
      </c>
      <c r="O982" s="106">
        <f t="shared" si="205"/>
        <v>0</v>
      </c>
    </row>
    <row r="983" spans="1:16" x14ac:dyDescent="0.3">
      <c r="A983" s="21"/>
      <c r="B983"/>
      <c r="C983" t="s">
        <v>1048</v>
      </c>
      <c r="D983" s="101"/>
      <c r="E983" s="115" t="s">
        <v>1079</v>
      </c>
      <c r="F983" s="103"/>
      <c r="G983" s="103"/>
      <c r="H983" s="103"/>
      <c r="I983" s="103"/>
      <c r="J983" s="103"/>
      <c r="K983" s="104"/>
      <c r="L983" s="105">
        <f t="shared" si="212"/>
        <v>0</v>
      </c>
      <c r="M983" s="105">
        <f t="shared" si="213"/>
        <v>0</v>
      </c>
      <c r="N983" s="105">
        <f t="shared" si="214"/>
        <v>0</v>
      </c>
      <c r="O983" s="106">
        <f t="shared" si="205"/>
        <v>0</v>
      </c>
    </row>
    <row r="984" spans="1:16" x14ac:dyDescent="0.3">
      <c r="A984" s="21" t="s">
        <v>1048</v>
      </c>
      <c r="B984"/>
      <c r="C984" t="s">
        <v>1049</v>
      </c>
      <c r="D984" s="107"/>
      <c r="E984" s="108" t="s">
        <v>1000</v>
      </c>
      <c r="F984" s="109"/>
      <c r="G984" s="109"/>
      <c r="H984" s="109"/>
      <c r="I984" s="109"/>
      <c r="J984" s="109"/>
      <c r="K984" s="110"/>
      <c r="L984" s="111" t="str">
        <f t="shared" si="212"/>
        <v/>
      </c>
      <c r="M984" s="111" t="str">
        <f t="shared" si="213"/>
        <v/>
      </c>
      <c r="N984" s="111" t="str">
        <f t="shared" si="214"/>
        <v/>
      </c>
      <c r="O984" s="112">
        <f t="shared" si="205"/>
        <v>0</v>
      </c>
    </row>
    <row r="985" spans="1:16" x14ac:dyDescent="0.3">
      <c r="A985" s="21" t="s">
        <v>1049</v>
      </c>
      <c r="B985"/>
      <c r="C985" t="s">
        <v>1050</v>
      </c>
      <c r="D985" s="107"/>
      <c r="E985" s="114" t="s">
        <v>1079</v>
      </c>
      <c r="F985" s="109"/>
      <c r="G985" s="109"/>
      <c r="H985" s="109"/>
      <c r="I985" s="109"/>
      <c r="J985" s="109"/>
      <c r="K985" s="110"/>
      <c r="L985" s="111" t="str">
        <f t="shared" si="212"/>
        <v/>
      </c>
      <c r="M985" s="111" t="str">
        <f t="shared" si="213"/>
        <v/>
      </c>
      <c r="N985" s="111" t="str">
        <f t="shared" si="214"/>
        <v/>
      </c>
      <c r="O985" s="112">
        <f t="shared" si="205"/>
        <v>0</v>
      </c>
    </row>
    <row r="986" spans="1:16" x14ac:dyDescent="0.3">
      <c r="A986" s="21" t="s">
        <v>1050</v>
      </c>
      <c r="B986"/>
      <c r="C986" t="s">
        <v>1258</v>
      </c>
      <c r="D986" s="101"/>
      <c r="E986" s="102" t="s">
        <v>1001</v>
      </c>
      <c r="F986" s="103"/>
      <c r="G986" s="103"/>
      <c r="H986" s="103"/>
      <c r="I986" s="103"/>
      <c r="J986" s="103"/>
      <c r="K986" s="104"/>
      <c r="L986" s="105">
        <f t="shared" si="212"/>
        <v>0</v>
      </c>
      <c r="M986" s="105">
        <f t="shared" si="213"/>
        <v>0</v>
      </c>
      <c r="N986" s="105">
        <f t="shared" si="214"/>
        <v>0</v>
      </c>
      <c r="O986" s="106">
        <f t="shared" si="205"/>
        <v>0</v>
      </c>
    </row>
    <row r="987" spans="1:16" x14ac:dyDescent="0.3">
      <c r="A987" s="21" t="s">
        <v>1051</v>
      </c>
      <c r="B987"/>
      <c r="C987" t="s">
        <v>1259</v>
      </c>
      <c r="D987" s="101"/>
      <c r="E987" s="115" t="s">
        <v>1002</v>
      </c>
      <c r="F987" s="103"/>
      <c r="G987" s="103"/>
      <c r="H987" s="103"/>
      <c r="I987" s="103"/>
      <c r="J987" s="103"/>
      <c r="K987" s="104"/>
      <c r="L987" s="105">
        <f t="shared" si="212"/>
        <v>0</v>
      </c>
      <c r="M987" s="105">
        <f t="shared" si="213"/>
        <v>0</v>
      </c>
      <c r="N987" s="105">
        <f t="shared" si="214"/>
        <v>0</v>
      </c>
      <c r="O987" s="106">
        <f t="shared" si="205"/>
        <v>0</v>
      </c>
    </row>
    <row r="988" spans="1:16" x14ac:dyDescent="0.3">
      <c r="A988"/>
      <c r="B988"/>
      <c r="C988"/>
      <c r="D988" s="107"/>
      <c r="E988" s="108" t="s">
        <v>1003</v>
      </c>
      <c r="F988" s="109"/>
      <c r="G988" s="109"/>
      <c r="H988" s="109"/>
      <c r="I988" s="109"/>
      <c r="J988" s="109"/>
      <c r="K988" s="110"/>
      <c r="L988" s="111">
        <f>SUM(L990:L998)</f>
        <v>0</v>
      </c>
      <c r="M988" s="111">
        <f>SUM(M990:M998)</f>
        <v>0</v>
      </c>
      <c r="N988" s="111">
        <f>SUM(N990:N998)</f>
        <v>0</v>
      </c>
      <c r="O988" s="112">
        <f t="shared" si="205"/>
        <v>0</v>
      </c>
    </row>
    <row r="989" spans="1:16" x14ac:dyDescent="0.3">
      <c r="A989"/>
      <c r="B989"/>
      <c r="C989"/>
      <c r="D989" s="116"/>
      <c r="E989" s="117" t="s">
        <v>1164</v>
      </c>
      <c r="F989" s="118"/>
      <c r="G989" s="118"/>
      <c r="H989" s="118"/>
      <c r="I989" s="118"/>
      <c r="J989" s="118"/>
      <c r="K989" s="119"/>
      <c r="L989" s="154">
        <f>L988-SUM(L74,L95,L109,L122)</f>
        <v>0</v>
      </c>
      <c r="M989" s="154">
        <f>M988-SUM(M74,M95,M109,M122)</f>
        <v>0</v>
      </c>
      <c r="N989" s="154">
        <f>N988-SUM(N74,N95,N109,N122)</f>
        <v>0</v>
      </c>
      <c r="O989" s="155">
        <f t="shared" si="205"/>
        <v>0</v>
      </c>
      <c r="P989" s="113" t="s">
        <v>1018</v>
      </c>
    </row>
    <row r="990" spans="1:16" x14ac:dyDescent="0.3">
      <c r="A990" s="21" t="s">
        <v>1058</v>
      </c>
      <c r="B990"/>
      <c r="C990" s="5" t="s">
        <v>1281</v>
      </c>
      <c r="D990" s="107"/>
      <c r="E990" s="109"/>
      <c r="F990" s="109"/>
      <c r="G990" s="109" t="s">
        <v>22</v>
      </c>
      <c r="H990" s="109"/>
      <c r="I990" s="109"/>
      <c r="J990" s="109"/>
      <c r="K990" s="110"/>
      <c r="L990" s="111">
        <f t="shared" ref="L990:L998" si="215">SUMIF($B$1:$B$947,C990,$L$1:$L$947)</f>
        <v>0</v>
      </c>
      <c r="M990" s="111">
        <f t="shared" ref="M990:M998" si="216">SUMIF($B$1:$B$947,C990,$M$1:$M$947)</f>
        <v>0</v>
      </c>
      <c r="N990" s="111">
        <f t="shared" ref="N990:N998" si="217">SUMIF($B$1:$B$947,C990,$N$1:$N$947)</f>
        <v>0</v>
      </c>
      <c r="O990" s="112">
        <f t="shared" si="205"/>
        <v>0</v>
      </c>
    </row>
    <row r="991" spans="1:16" x14ac:dyDescent="0.3">
      <c r="A991" s="21" t="s">
        <v>1056</v>
      </c>
      <c r="B991"/>
      <c r="C991" s="5" t="s">
        <v>1282</v>
      </c>
      <c r="D991" s="107"/>
      <c r="E991" s="109"/>
      <c r="F991" s="109"/>
      <c r="G991" s="109" t="s">
        <v>30</v>
      </c>
      <c r="H991" s="109"/>
      <c r="I991" s="109"/>
      <c r="J991" s="109"/>
      <c r="K991" s="110"/>
      <c r="L991" s="111">
        <f t="shared" si="215"/>
        <v>0</v>
      </c>
      <c r="M991" s="111">
        <f t="shared" si="216"/>
        <v>0</v>
      </c>
      <c r="N991" s="111">
        <f t="shared" si="217"/>
        <v>0</v>
      </c>
      <c r="O991" s="112">
        <f t="shared" si="205"/>
        <v>0</v>
      </c>
    </row>
    <row r="992" spans="1:16" x14ac:dyDescent="0.3">
      <c r="A992" s="21" t="s">
        <v>1052</v>
      </c>
      <c r="B992"/>
      <c r="C992" s="5" t="s">
        <v>1283</v>
      </c>
      <c r="D992" s="107"/>
      <c r="E992" s="109"/>
      <c r="F992" s="109"/>
      <c r="G992" s="109" t="s">
        <v>66</v>
      </c>
      <c r="H992" s="109"/>
      <c r="I992" s="109"/>
      <c r="J992" s="109"/>
      <c r="K992" s="110"/>
      <c r="L992" s="111">
        <f t="shared" si="215"/>
        <v>0</v>
      </c>
      <c r="M992" s="111">
        <f t="shared" si="216"/>
        <v>0</v>
      </c>
      <c r="N992" s="111">
        <f t="shared" si="217"/>
        <v>0</v>
      </c>
      <c r="O992" s="112">
        <f t="shared" si="205"/>
        <v>0</v>
      </c>
    </row>
    <row r="993" spans="1:16" x14ac:dyDescent="0.3">
      <c r="A993" s="21" t="s">
        <v>1053</v>
      </c>
      <c r="B993"/>
      <c r="C993" s="5" t="s">
        <v>1284</v>
      </c>
      <c r="D993" s="107"/>
      <c r="E993" s="109"/>
      <c r="F993" s="109"/>
      <c r="G993" s="109" t="s">
        <v>299</v>
      </c>
      <c r="H993" s="109"/>
      <c r="I993" s="109"/>
      <c r="J993" s="109"/>
      <c r="K993" s="110"/>
      <c r="L993" s="111">
        <f t="shared" si="215"/>
        <v>0</v>
      </c>
      <c r="M993" s="111">
        <f t="shared" si="216"/>
        <v>0</v>
      </c>
      <c r="N993" s="111">
        <f t="shared" si="217"/>
        <v>0</v>
      </c>
      <c r="O993" s="112">
        <f t="shared" si="205"/>
        <v>0</v>
      </c>
    </row>
    <row r="994" spans="1:16" x14ac:dyDescent="0.3">
      <c r="A994" s="21" t="s">
        <v>1054</v>
      </c>
      <c r="B994"/>
      <c r="C994" s="5" t="s">
        <v>1285</v>
      </c>
      <c r="D994" s="107"/>
      <c r="E994" s="109"/>
      <c r="F994" s="109"/>
      <c r="G994" s="109" t="s">
        <v>68</v>
      </c>
      <c r="H994" s="109"/>
      <c r="I994" s="109"/>
      <c r="J994" s="109"/>
      <c r="K994" s="110"/>
      <c r="L994" s="111">
        <f t="shared" si="215"/>
        <v>0</v>
      </c>
      <c r="M994" s="111">
        <f t="shared" si="216"/>
        <v>0</v>
      </c>
      <c r="N994" s="111">
        <f t="shared" si="217"/>
        <v>0</v>
      </c>
      <c r="O994" s="112">
        <f t="shared" si="205"/>
        <v>0</v>
      </c>
    </row>
    <row r="995" spans="1:16" x14ac:dyDescent="0.3">
      <c r="A995" s="21" t="s">
        <v>1055</v>
      </c>
      <c r="B995"/>
      <c r="C995" s="5" t="s">
        <v>1286</v>
      </c>
      <c r="D995" s="107"/>
      <c r="E995" s="109"/>
      <c r="F995" s="109"/>
      <c r="G995" s="109" t="s">
        <v>69</v>
      </c>
      <c r="H995" s="109"/>
      <c r="I995" s="109"/>
      <c r="J995" s="109"/>
      <c r="K995" s="110"/>
      <c r="L995" s="111">
        <f t="shared" si="215"/>
        <v>0</v>
      </c>
      <c r="M995" s="111">
        <f t="shared" si="216"/>
        <v>0</v>
      </c>
      <c r="N995" s="111">
        <f t="shared" si="217"/>
        <v>0</v>
      </c>
      <c r="O995" s="112">
        <f t="shared" si="205"/>
        <v>0</v>
      </c>
    </row>
    <row r="996" spans="1:16" x14ac:dyDescent="0.3">
      <c r="A996" s="21" t="s">
        <v>1059</v>
      </c>
      <c r="B996"/>
      <c r="C996" s="5" t="s">
        <v>1287</v>
      </c>
      <c r="D996" s="107"/>
      <c r="E996" s="109"/>
      <c r="F996" s="109"/>
      <c r="G996" s="109" t="s">
        <v>70</v>
      </c>
      <c r="H996" s="109"/>
      <c r="I996" s="109"/>
      <c r="J996" s="109"/>
      <c r="K996" s="110"/>
      <c r="L996" s="111">
        <f t="shared" si="215"/>
        <v>0</v>
      </c>
      <c r="M996" s="111">
        <f t="shared" si="216"/>
        <v>0</v>
      </c>
      <c r="N996" s="111">
        <f t="shared" si="217"/>
        <v>0</v>
      </c>
      <c r="O996" s="112">
        <f t="shared" si="205"/>
        <v>0</v>
      </c>
    </row>
    <row r="997" spans="1:16" x14ac:dyDescent="0.3">
      <c r="A997" s="21" t="s">
        <v>1060</v>
      </c>
      <c r="B997"/>
      <c r="C997" s="5" t="s">
        <v>1288</v>
      </c>
      <c r="D997" s="107"/>
      <c r="E997" s="109"/>
      <c r="F997" s="109"/>
      <c r="G997" s="109" t="s">
        <v>426</v>
      </c>
      <c r="H997" s="109"/>
      <c r="I997" s="109"/>
      <c r="J997" s="109"/>
      <c r="K997" s="110"/>
      <c r="L997" s="111">
        <f t="shared" si="215"/>
        <v>0</v>
      </c>
      <c r="M997" s="111">
        <f t="shared" si="216"/>
        <v>0</v>
      </c>
      <c r="N997" s="111">
        <f t="shared" si="217"/>
        <v>0</v>
      </c>
      <c r="O997" s="112">
        <f t="shared" si="205"/>
        <v>0</v>
      </c>
    </row>
    <row r="998" spans="1:16" x14ac:dyDescent="0.3">
      <c r="A998" s="21" t="s">
        <v>1057</v>
      </c>
      <c r="B998"/>
      <c r="C998" s="5" t="s">
        <v>1289</v>
      </c>
      <c r="D998" s="107"/>
      <c r="E998" s="109"/>
      <c r="F998" s="109"/>
      <c r="G998" s="109" t="s">
        <v>25</v>
      </c>
      <c r="H998" s="109"/>
      <c r="I998" s="109"/>
      <c r="J998" s="109"/>
      <c r="K998" s="110"/>
      <c r="L998" s="111">
        <f t="shared" si="215"/>
        <v>0</v>
      </c>
      <c r="M998" s="111">
        <f t="shared" si="216"/>
        <v>0</v>
      </c>
      <c r="N998" s="111">
        <f t="shared" si="217"/>
        <v>0</v>
      </c>
      <c r="O998" s="112">
        <f t="shared" si="205"/>
        <v>0</v>
      </c>
    </row>
    <row r="999" spans="1:16" x14ac:dyDescent="0.3">
      <c r="A999"/>
      <c r="B999"/>
      <c r="C999"/>
      <c r="D999" s="101"/>
      <c r="E999" s="102" t="s">
        <v>1004</v>
      </c>
      <c r="F999" s="103"/>
      <c r="G999" s="103"/>
      <c r="H999" s="103"/>
      <c r="I999" s="103"/>
      <c r="J999" s="103"/>
      <c r="K999" s="104"/>
      <c r="L999" s="105">
        <f>SUM(L1001:L1009)</f>
        <v>0</v>
      </c>
      <c r="M999" s="105">
        <f>SUM(M1001:M1009)</f>
        <v>0</v>
      </c>
      <c r="N999" s="105">
        <f>SUM(N1001:N1009)</f>
        <v>0</v>
      </c>
      <c r="O999" s="106">
        <f t="shared" si="205"/>
        <v>0</v>
      </c>
    </row>
    <row r="1000" spans="1:16" x14ac:dyDescent="0.3">
      <c r="A1000"/>
      <c r="B1000"/>
      <c r="C1000"/>
      <c r="D1000" s="120"/>
      <c r="E1000" s="121" t="s">
        <v>1164</v>
      </c>
      <c r="F1000" s="122"/>
      <c r="G1000" s="122"/>
      <c r="H1000" s="122"/>
      <c r="I1000" s="122"/>
      <c r="J1000" s="122"/>
      <c r="K1000" s="123"/>
      <c r="L1000" s="154">
        <f>L999-SUM(L209,L214,L241)</f>
        <v>0</v>
      </c>
      <c r="M1000" s="154">
        <f>M999-SUM(M209,M214,M241)</f>
        <v>0</v>
      </c>
      <c r="N1000" s="154">
        <f>N999-SUM(N209,N214,N241)</f>
        <v>0</v>
      </c>
      <c r="O1000" s="155">
        <f t="shared" si="205"/>
        <v>0</v>
      </c>
      <c r="P1000" s="113" t="s">
        <v>1018</v>
      </c>
    </row>
    <row r="1001" spans="1:16" x14ac:dyDescent="0.3">
      <c r="A1001" s="21" t="s">
        <v>1061</v>
      </c>
      <c r="B1001"/>
      <c r="C1001" s="5" t="s">
        <v>1272</v>
      </c>
      <c r="D1001" s="101"/>
      <c r="E1001" s="103"/>
      <c r="F1001" s="103"/>
      <c r="G1001" s="103" t="s">
        <v>22</v>
      </c>
      <c r="H1001" s="103"/>
      <c r="I1001" s="103"/>
      <c r="J1001" s="103"/>
      <c r="K1001" s="104"/>
      <c r="L1001" s="105">
        <f t="shared" ref="L1001:L1009" si="218">SUMIF($B$1:$B$947,C1001,$L$1:$L$947)</f>
        <v>0</v>
      </c>
      <c r="M1001" s="105">
        <f t="shared" ref="M1001:M1009" si="219">SUMIF($B$1:$B$947,C1001,$M$1:$M$947)</f>
        <v>0</v>
      </c>
      <c r="N1001" s="105">
        <f t="shared" ref="N1001:N1009" si="220">SUMIF($B$1:$B$947,C1001,$N$1:$N$947)</f>
        <v>0</v>
      </c>
      <c r="O1001" s="106">
        <f t="shared" si="205"/>
        <v>0</v>
      </c>
    </row>
    <row r="1002" spans="1:16" x14ac:dyDescent="0.3">
      <c r="A1002" s="21" t="s">
        <v>1062</v>
      </c>
      <c r="B1002"/>
      <c r="C1002" s="5" t="s">
        <v>1273</v>
      </c>
      <c r="D1002" s="101"/>
      <c r="E1002" s="103"/>
      <c r="F1002" s="103"/>
      <c r="G1002" s="103" t="s">
        <v>30</v>
      </c>
      <c r="H1002" s="103"/>
      <c r="I1002" s="103"/>
      <c r="J1002" s="103"/>
      <c r="K1002" s="104"/>
      <c r="L1002" s="105">
        <f t="shared" si="218"/>
        <v>0</v>
      </c>
      <c r="M1002" s="105">
        <f t="shared" si="219"/>
        <v>0</v>
      </c>
      <c r="N1002" s="105">
        <f t="shared" si="220"/>
        <v>0</v>
      </c>
      <c r="O1002" s="106">
        <f t="shared" si="205"/>
        <v>0</v>
      </c>
    </row>
    <row r="1003" spans="1:16" x14ac:dyDescent="0.3">
      <c r="A1003" s="21" t="s">
        <v>1063</v>
      </c>
      <c r="B1003"/>
      <c r="C1003" s="5" t="s">
        <v>1290</v>
      </c>
      <c r="D1003" s="101"/>
      <c r="E1003" s="103"/>
      <c r="F1003" s="103"/>
      <c r="G1003" s="103" t="s">
        <v>66</v>
      </c>
      <c r="H1003" s="103"/>
      <c r="I1003" s="103"/>
      <c r="J1003" s="103"/>
      <c r="K1003" s="104"/>
      <c r="L1003" s="105">
        <f t="shared" si="218"/>
        <v>0</v>
      </c>
      <c r="M1003" s="105">
        <f t="shared" si="219"/>
        <v>0</v>
      </c>
      <c r="N1003" s="105">
        <f t="shared" si="220"/>
        <v>0</v>
      </c>
      <c r="O1003" s="106">
        <f t="shared" si="205"/>
        <v>0</v>
      </c>
    </row>
    <row r="1004" spans="1:16" x14ac:dyDescent="0.3">
      <c r="A1004" s="21" t="s">
        <v>1064</v>
      </c>
      <c r="B1004"/>
      <c r="C1004" s="5" t="s">
        <v>1274</v>
      </c>
      <c r="D1004" s="101"/>
      <c r="E1004" s="103"/>
      <c r="F1004" s="103"/>
      <c r="G1004" s="103" t="s">
        <v>299</v>
      </c>
      <c r="H1004" s="103"/>
      <c r="I1004" s="103"/>
      <c r="J1004" s="103"/>
      <c r="K1004" s="104"/>
      <c r="L1004" s="105">
        <f t="shared" si="218"/>
        <v>0</v>
      </c>
      <c r="M1004" s="105">
        <f t="shared" si="219"/>
        <v>0</v>
      </c>
      <c r="N1004" s="105">
        <f t="shared" si="220"/>
        <v>0</v>
      </c>
      <c r="O1004" s="106">
        <f t="shared" si="205"/>
        <v>0</v>
      </c>
    </row>
    <row r="1005" spans="1:16" x14ac:dyDescent="0.3">
      <c r="A1005" s="21" t="s">
        <v>1065</v>
      </c>
      <c r="B1005"/>
      <c r="C1005" s="5" t="s">
        <v>1275</v>
      </c>
      <c r="D1005" s="101"/>
      <c r="E1005" s="103"/>
      <c r="F1005" s="103"/>
      <c r="G1005" s="103" t="s">
        <v>68</v>
      </c>
      <c r="H1005" s="103"/>
      <c r="I1005" s="103"/>
      <c r="J1005" s="103"/>
      <c r="K1005" s="104"/>
      <c r="L1005" s="105">
        <f t="shared" si="218"/>
        <v>0</v>
      </c>
      <c r="M1005" s="105">
        <f t="shared" si="219"/>
        <v>0</v>
      </c>
      <c r="N1005" s="105">
        <f t="shared" si="220"/>
        <v>0</v>
      </c>
      <c r="O1005" s="106">
        <f t="shared" si="205"/>
        <v>0</v>
      </c>
    </row>
    <row r="1006" spans="1:16" x14ac:dyDescent="0.3">
      <c r="A1006" s="21" t="s">
        <v>1066</v>
      </c>
      <c r="B1006"/>
      <c r="C1006" s="5" t="s">
        <v>1276</v>
      </c>
      <c r="D1006" s="101"/>
      <c r="E1006" s="103"/>
      <c r="F1006" s="103"/>
      <c r="G1006" s="103" t="s">
        <v>69</v>
      </c>
      <c r="H1006" s="103"/>
      <c r="I1006" s="103"/>
      <c r="J1006" s="103"/>
      <c r="K1006" s="104"/>
      <c r="L1006" s="105">
        <f t="shared" si="218"/>
        <v>0</v>
      </c>
      <c r="M1006" s="105">
        <f t="shared" si="219"/>
        <v>0</v>
      </c>
      <c r="N1006" s="105">
        <f t="shared" si="220"/>
        <v>0</v>
      </c>
      <c r="O1006" s="106">
        <f t="shared" si="205"/>
        <v>0</v>
      </c>
    </row>
    <row r="1007" spans="1:16" x14ac:dyDescent="0.3">
      <c r="A1007" s="21" t="s">
        <v>1067</v>
      </c>
      <c r="B1007"/>
      <c r="C1007" s="5" t="s">
        <v>1277</v>
      </c>
      <c r="D1007" s="101"/>
      <c r="E1007" s="103"/>
      <c r="F1007" s="103"/>
      <c r="G1007" s="103" t="s">
        <v>70</v>
      </c>
      <c r="H1007" s="103"/>
      <c r="I1007" s="103"/>
      <c r="J1007" s="103"/>
      <c r="K1007" s="104"/>
      <c r="L1007" s="105">
        <f t="shared" si="218"/>
        <v>0</v>
      </c>
      <c r="M1007" s="105">
        <f t="shared" si="219"/>
        <v>0</v>
      </c>
      <c r="N1007" s="105">
        <f t="shared" si="220"/>
        <v>0</v>
      </c>
      <c r="O1007" s="106">
        <f t="shared" si="205"/>
        <v>0</v>
      </c>
    </row>
    <row r="1008" spans="1:16" x14ac:dyDescent="0.3">
      <c r="A1008" s="21" t="s">
        <v>1068</v>
      </c>
      <c r="B1008"/>
      <c r="C1008" s="5" t="s">
        <v>1278</v>
      </c>
      <c r="D1008" s="101"/>
      <c r="E1008" s="103"/>
      <c r="F1008" s="103"/>
      <c r="G1008" s="103" t="s">
        <v>426</v>
      </c>
      <c r="H1008" s="103"/>
      <c r="I1008" s="103"/>
      <c r="J1008" s="103"/>
      <c r="K1008" s="104"/>
      <c r="L1008" s="105">
        <f t="shared" si="218"/>
        <v>0</v>
      </c>
      <c r="M1008" s="105">
        <f t="shared" si="219"/>
        <v>0</v>
      </c>
      <c r="N1008" s="105">
        <f t="shared" si="220"/>
        <v>0</v>
      </c>
      <c r="O1008" s="106">
        <f t="shared" si="205"/>
        <v>0</v>
      </c>
    </row>
    <row r="1009" spans="1:15" x14ac:dyDescent="0.3">
      <c r="A1009" s="21" t="s">
        <v>1069</v>
      </c>
      <c r="B1009"/>
      <c r="C1009" s="5" t="s">
        <v>1279</v>
      </c>
      <c r="D1009" s="124"/>
      <c r="E1009" s="125"/>
      <c r="F1009" s="125"/>
      <c r="G1009" s="125" t="s">
        <v>25</v>
      </c>
      <c r="H1009" s="125"/>
      <c r="I1009" s="125"/>
      <c r="J1009" s="125"/>
      <c r="K1009" s="126"/>
      <c r="L1009" s="127">
        <f t="shared" si="218"/>
        <v>0</v>
      </c>
      <c r="M1009" s="127">
        <f t="shared" si="219"/>
        <v>0</v>
      </c>
      <c r="N1009" s="127">
        <f t="shared" si="220"/>
        <v>0</v>
      </c>
      <c r="O1009" s="128">
        <f t="shared" si="205"/>
        <v>0</v>
      </c>
    </row>
    <row r="1010" spans="1:15" x14ac:dyDescent="0.3">
      <c r="A1010"/>
      <c r="B1010"/>
      <c r="C1010"/>
      <c r="D1010" s="89"/>
      <c r="E1010" s="90"/>
      <c r="F1010" s="90"/>
      <c r="G1010" s="90"/>
      <c r="H1010" s="90"/>
      <c r="I1010" s="90"/>
      <c r="J1010" s="90"/>
      <c r="K1010" s="129" t="s">
        <v>1006</v>
      </c>
      <c r="L1010" s="90"/>
      <c r="M1010" s="90"/>
      <c r="N1010" s="90"/>
      <c r="O1010" s="91"/>
    </row>
    <row r="1011" spans="1:15" x14ac:dyDescent="0.3">
      <c r="A1011"/>
      <c r="B1011"/>
      <c r="C1011" t="s">
        <v>1051</v>
      </c>
      <c r="D1011" s="95"/>
      <c r="E1011" s="96" t="s">
        <v>991</v>
      </c>
      <c r="F1011" s="97"/>
      <c r="G1011" s="97"/>
      <c r="H1011" s="97"/>
      <c r="I1011" s="97"/>
      <c r="J1011" s="97"/>
      <c r="K1011" s="98"/>
      <c r="L1011" s="99">
        <f>VLOOKUP(C1011,MEMO_ITEM,10,0)</f>
        <v>0</v>
      </c>
      <c r="M1011" s="99">
        <f>VLOOKUP(C1011,MEMO_ITEM,11,0)</f>
        <v>0</v>
      </c>
      <c r="N1011" s="99">
        <f>VLOOKUP(C1011,MEMO_ITEM,12,0)</f>
        <v>0</v>
      </c>
      <c r="O1011" s="100">
        <f t="shared" ref="O1011:O1058" si="221">SUM(L1011,N1011)</f>
        <v>0</v>
      </c>
    </row>
    <row r="1012" spans="1:15" x14ac:dyDescent="0.3">
      <c r="A1012" s="53" t="s">
        <v>651</v>
      </c>
      <c r="B1012"/>
      <c r="C1012" t="s">
        <v>1241</v>
      </c>
      <c r="D1012" s="101"/>
      <c r="E1012" s="102" t="s">
        <v>992</v>
      </c>
      <c r="F1012" s="103"/>
      <c r="G1012" s="103"/>
      <c r="H1012" s="103"/>
      <c r="I1012" s="103"/>
      <c r="J1012" s="103"/>
      <c r="K1012" s="104"/>
      <c r="L1012" s="105">
        <f>VLOOKUP(C1012,MEMO_ITEM,10,0)</f>
        <v>0</v>
      </c>
      <c r="M1012" s="105">
        <f>VLOOKUP(C1012,MEMO_ITEM,11,0)</f>
        <v>0</v>
      </c>
      <c r="N1012" s="105">
        <f>VLOOKUP(C1012,MEMO_ITEM,12,0)</f>
        <v>0</v>
      </c>
      <c r="O1012" s="106">
        <f t="shared" si="221"/>
        <v>0</v>
      </c>
    </row>
    <row r="1013" spans="1:15" x14ac:dyDescent="0.3">
      <c r="A1013" s="53" t="s">
        <v>653</v>
      </c>
      <c r="B1013"/>
      <c r="C1013" t="s">
        <v>1238</v>
      </c>
      <c r="D1013" s="107"/>
      <c r="E1013" s="108" t="s">
        <v>994</v>
      </c>
      <c r="F1013" s="109"/>
      <c r="G1013" s="109"/>
      <c r="H1013" s="109"/>
      <c r="I1013" s="109"/>
      <c r="J1013" s="109"/>
      <c r="K1013" s="110"/>
      <c r="L1013" s="111">
        <f>VLOOKUP(C1013,MEMO_ITEM,10,0)</f>
        <v>0</v>
      </c>
      <c r="M1013" s="111">
        <f>VLOOKUP(C1013,MEMO_ITEM,11,0)</f>
        <v>0</v>
      </c>
      <c r="N1013" s="111">
        <f>VLOOKUP(C1013,MEMO_ITEM,12,0)</f>
        <v>0</v>
      </c>
      <c r="O1013" s="112">
        <f t="shared" si="221"/>
        <v>0</v>
      </c>
    </row>
    <row r="1014" spans="1:15" x14ac:dyDescent="0.3">
      <c r="A1014"/>
      <c r="B1014"/>
      <c r="C1014"/>
      <c r="D1014" s="101"/>
      <c r="E1014" s="102" t="s">
        <v>1087</v>
      </c>
      <c r="F1014" s="103"/>
      <c r="G1014" s="103"/>
      <c r="H1014" s="103"/>
      <c r="I1014" s="103"/>
      <c r="J1014" s="103"/>
      <c r="K1014" s="104"/>
      <c r="L1014" s="105">
        <f>SUM(L1015:L1023)</f>
        <v>0</v>
      </c>
      <c r="M1014" s="105">
        <f>SUM(M1015:M1023)</f>
        <v>0</v>
      </c>
      <c r="N1014" s="105">
        <f>SUM(N1015:N1023)</f>
        <v>0</v>
      </c>
      <c r="O1014" s="106">
        <f t="shared" si="221"/>
        <v>0</v>
      </c>
    </row>
    <row r="1015" spans="1:15" x14ac:dyDescent="0.3">
      <c r="A1015" s="3" t="s">
        <v>975</v>
      </c>
      <c r="B1015"/>
      <c r="C1015" t="s">
        <v>1249</v>
      </c>
      <c r="D1015" s="101"/>
      <c r="E1015" s="103"/>
      <c r="F1015" s="103" t="s">
        <v>22</v>
      </c>
      <c r="G1015" s="103"/>
      <c r="H1015" s="103"/>
      <c r="I1015" s="103"/>
      <c r="J1015" s="103"/>
      <c r="K1015" s="104"/>
      <c r="L1015" s="105">
        <f t="shared" ref="L1015:L1033" si="222">VLOOKUP(C1015,MEMO_ITEM,10,0)</f>
        <v>0</v>
      </c>
      <c r="M1015" s="105">
        <f t="shared" ref="M1015:M1033" si="223">VLOOKUP(C1015,MEMO_ITEM,11,0)</f>
        <v>0</v>
      </c>
      <c r="N1015" s="105">
        <f t="shared" ref="N1015:N1033" si="224">VLOOKUP(C1015,MEMO_ITEM,12,0)</f>
        <v>0</v>
      </c>
      <c r="O1015" s="106">
        <f t="shared" si="221"/>
        <v>0</v>
      </c>
    </row>
    <row r="1016" spans="1:15" x14ac:dyDescent="0.3">
      <c r="A1016" s="3" t="s">
        <v>976</v>
      </c>
      <c r="B1016"/>
      <c r="C1016" t="s">
        <v>1250</v>
      </c>
      <c r="D1016" s="101"/>
      <c r="E1016" s="103"/>
      <c r="F1016" s="103" t="s">
        <v>30</v>
      </c>
      <c r="G1016" s="103"/>
      <c r="H1016" s="103"/>
      <c r="I1016" s="103"/>
      <c r="J1016" s="103"/>
      <c r="K1016" s="104"/>
      <c r="L1016" s="105">
        <f t="shared" si="222"/>
        <v>0</v>
      </c>
      <c r="M1016" s="105">
        <f t="shared" si="223"/>
        <v>0</v>
      </c>
      <c r="N1016" s="105">
        <f t="shared" si="224"/>
        <v>0</v>
      </c>
      <c r="O1016" s="106">
        <f t="shared" si="221"/>
        <v>0</v>
      </c>
    </row>
    <row r="1017" spans="1:15" x14ac:dyDescent="0.3">
      <c r="A1017" s="3" t="s">
        <v>977</v>
      </c>
      <c r="B1017"/>
      <c r="C1017" t="s">
        <v>1251</v>
      </c>
      <c r="D1017" s="101"/>
      <c r="E1017" s="103"/>
      <c r="F1017" s="103" t="s">
        <v>66</v>
      </c>
      <c r="G1017" s="103"/>
      <c r="H1017" s="103"/>
      <c r="I1017" s="103"/>
      <c r="J1017" s="103"/>
      <c r="K1017" s="104"/>
      <c r="L1017" s="105">
        <f t="shared" si="222"/>
        <v>0</v>
      </c>
      <c r="M1017" s="105">
        <f t="shared" si="223"/>
        <v>0</v>
      </c>
      <c r="N1017" s="105">
        <f t="shared" si="224"/>
        <v>0</v>
      </c>
      <c r="O1017" s="106">
        <f t="shared" si="221"/>
        <v>0</v>
      </c>
    </row>
    <row r="1018" spans="1:15" x14ac:dyDescent="0.3">
      <c r="A1018" s="3" t="s">
        <v>978</v>
      </c>
      <c r="B1018"/>
      <c r="C1018" t="s">
        <v>1252</v>
      </c>
      <c r="D1018" s="101"/>
      <c r="E1018" s="103"/>
      <c r="F1018" s="103" t="s">
        <v>299</v>
      </c>
      <c r="G1018" s="103"/>
      <c r="H1018" s="103"/>
      <c r="I1018" s="103"/>
      <c r="J1018" s="103"/>
      <c r="K1018" s="104"/>
      <c r="L1018" s="105">
        <f t="shared" si="222"/>
        <v>0</v>
      </c>
      <c r="M1018" s="105">
        <f t="shared" si="223"/>
        <v>0</v>
      </c>
      <c r="N1018" s="105">
        <f t="shared" si="224"/>
        <v>0</v>
      </c>
      <c r="O1018" s="106">
        <f t="shared" si="221"/>
        <v>0</v>
      </c>
    </row>
    <row r="1019" spans="1:15" x14ac:dyDescent="0.3">
      <c r="A1019" s="3" t="s">
        <v>979</v>
      </c>
      <c r="B1019"/>
      <c r="C1019" t="s">
        <v>1253</v>
      </c>
      <c r="D1019" s="101"/>
      <c r="E1019" s="103"/>
      <c r="F1019" s="103" t="s">
        <v>68</v>
      </c>
      <c r="G1019" s="103"/>
      <c r="H1019" s="103"/>
      <c r="I1019" s="103"/>
      <c r="J1019" s="103"/>
      <c r="K1019" s="104"/>
      <c r="L1019" s="105">
        <f t="shared" si="222"/>
        <v>0</v>
      </c>
      <c r="M1019" s="105">
        <f t="shared" si="223"/>
        <v>0</v>
      </c>
      <c r="N1019" s="105">
        <f t="shared" si="224"/>
        <v>0</v>
      </c>
      <c r="O1019" s="106">
        <f t="shared" si="221"/>
        <v>0</v>
      </c>
    </row>
    <row r="1020" spans="1:15" x14ac:dyDescent="0.3">
      <c r="A1020" s="3" t="s">
        <v>980</v>
      </c>
      <c r="B1020"/>
      <c r="C1020" t="s">
        <v>1254</v>
      </c>
      <c r="D1020" s="101"/>
      <c r="E1020" s="103"/>
      <c r="F1020" s="103" t="s">
        <v>69</v>
      </c>
      <c r="G1020" s="103"/>
      <c r="H1020" s="103"/>
      <c r="I1020" s="103"/>
      <c r="J1020" s="103"/>
      <c r="K1020" s="104"/>
      <c r="L1020" s="105">
        <f t="shared" si="222"/>
        <v>0</v>
      </c>
      <c r="M1020" s="105">
        <f t="shared" si="223"/>
        <v>0</v>
      </c>
      <c r="N1020" s="105">
        <f t="shared" si="224"/>
        <v>0</v>
      </c>
      <c r="O1020" s="106">
        <f t="shared" si="221"/>
        <v>0</v>
      </c>
    </row>
    <row r="1021" spans="1:15" x14ac:dyDescent="0.3">
      <c r="A1021" s="3" t="s">
        <v>981</v>
      </c>
      <c r="B1021"/>
      <c r="C1021" t="s">
        <v>1255</v>
      </c>
      <c r="D1021" s="101"/>
      <c r="E1021" s="103"/>
      <c r="F1021" s="103" t="s">
        <v>70</v>
      </c>
      <c r="G1021" s="103"/>
      <c r="H1021" s="103"/>
      <c r="I1021" s="103"/>
      <c r="J1021" s="103"/>
      <c r="K1021" s="104"/>
      <c r="L1021" s="105">
        <f t="shared" si="222"/>
        <v>0</v>
      </c>
      <c r="M1021" s="105">
        <f t="shared" si="223"/>
        <v>0</v>
      </c>
      <c r="N1021" s="105">
        <f t="shared" si="224"/>
        <v>0</v>
      </c>
      <c r="O1021" s="106">
        <f t="shared" si="221"/>
        <v>0</v>
      </c>
    </row>
    <row r="1022" spans="1:15" x14ac:dyDescent="0.3">
      <c r="A1022" s="3" t="s">
        <v>982</v>
      </c>
      <c r="B1022"/>
      <c r="C1022" t="s">
        <v>1256</v>
      </c>
      <c r="D1022" s="101"/>
      <c r="E1022" s="103"/>
      <c r="F1022" s="103" t="s">
        <v>426</v>
      </c>
      <c r="G1022" s="103"/>
      <c r="H1022" s="103"/>
      <c r="I1022" s="103"/>
      <c r="J1022" s="103"/>
      <c r="K1022" s="104"/>
      <c r="L1022" s="105">
        <f t="shared" si="222"/>
        <v>0</v>
      </c>
      <c r="M1022" s="105">
        <f t="shared" si="223"/>
        <v>0</v>
      </c>
      <c r="N1022" s="105">
        <f t="shared" si="224"/>
        <v>0</v>
      </c>
      <c r="O1022" s="106">
        <f t="shared" si="221"/>
        <v>0</v>
      </c>
    </row>
    <row r="1023" spans="1:15" x14ac:dyDescent="0.3">
      <c r="A1023" s="3" t="s">
        <v>983</v>
      </c>
      <c r="B1023"/>
      <c r="C1023" t="s">
        <v>1257</v>
      </c>
      <c r="D1023" s="101"/>
      <c r="E1023" s="103"/>
      <c r="F1023" s="103" t="s">
        <v>25</v>
      </c>
      <c r="G1023" s="103"/>
      <c r="H1023" s="103"/>
      <c r="I1023" s="103"/>
      <c r="J1023" s="103"/>
      <c r="K1023" s="104"/>
      <c r="L1023" s="105">
        <f t="shared" si="222"/>
        <v>0</v>
      </c>
      <c r="M1023" s="105">
        <f t="shared" si="223"/>
        <v>0</v>
      </c>
      <c r="N1023" s="105">
        <f t="shared" si="224"/>
        <v>0</v>
      </c>
      <c r="O1023" s="106">
        <f t="shared" si="221"/>
        <v>0</v>
      </c>
    </row>
    <row r="1024" spans="1:15" x14ac:dyDescent="0.3">
      <c r="A1024" s="21" t="s">
        <v>1081</v>
      </c>
      <c r="B1024"/>
      <c r="C1024" t="s">
        <v>1239</v>
      </c>
      <c r="D1024" s="107"/>
      <c r="E1024" s="108" t="s">
        <v>995</v>
      </c>
      <c r="F1024" s="109"/>
      <c r="G1024" s="109"/>
      <c r="H1024" s="109"/>
      <c r="I1024" s="109"/>
      <c r="J1024" s="109"/>
      <c r="K1024" s="110"/>
      <c r="L1024" s="111">
        <f t="shared" si="222"/>
        <v>0</v>
      </c>
      <c r="M1024" s="111">
        <f t="shared" si="223"/>
        <v>0</v>
      </c>
      <c r="N1024" s="111">
        <f t="shared" si="224"/>
        <v>0</v>
      </c>
      <c r="O1024" s="112">
        <f t="shared" si="221"/>
        <v>0</v>
      </c>
    </row>
    <row r="1025" spans="1:16" x14ac:dyDescent="0.3">
      <c r="A1025" s="21" t="s">
        <v>1082</v>
      </c>
      <c r="B1025"/>
      <c r="C1025" t="s">
        <v>1240</v>
      </c>
      <c r="D1025" s="107"/>
      <c r="E1025" s="114" t="s">
        <v>1079</v>
      </c>
      <c r="F1025" s="109"/>
      <c r="G1025" s="109"/>
      <c r="H1025" s="109"/>
      <c r="I1025" s="109"/>
      <c r="J1025" s="109"/>
      <c r="K1025" s="110"/>
      <c r="L1025" s="111">
        <f t="shared" si="222"/>
        <v>0</v>
      </c>
      <c r="M1025" s="111">
        <f t="shared" si="223"/>
        <v>0</v>
      </c>
      <c r="N1025" s="111">
        <f t="shared" si="224"/>
        <v>0</v>
      </c>
      <c r="O1025" s="112">
        <f t="shared" si="221"/>
        <v>0</v>
      </c>
    </row>
    <row r="1026" spans="1:16" x14ac:dyDescent="0.3">
      <c r="A1026"/>
      <c r="B1026"/>
      <c r="C1026" t="s">
        <v>1242</v>
      </c>
      <c r="D1026" s="101"/>
      <c r="E1026" s="102" t="s">
        <v>997</v>
      </c>
      <c r="F1026" s="103"/>
      <c r="G1026" s="103"/>
      <c r="H1026" s="103"/>
      <c r="I1026" s="103"/>
      <c r="J1026" s="103"/>
      <c r="K1026" s="104"/>
      <c r="L1026" s="105">
        <f t="shared" si="222"/>
        <v>0</v>
      </c>
      <c r="M1026" s="105">
        <f t="shared" si="223"/>
        <v>0</v>
      </c>
      <c r="N1026" s="105">
        <f t="shared" si="224"/>
        <v>0</v>
      </c>
      <c r="O1026" s="106">
        <f t="shared" si="221"/>
        <v>0</v>
      </c>
    </row>
    <row r="1027" spans="1:16" x14ac:dyDescent="0.3">
      <c r="A1027"/>
      <c r="B1027"/>
      <c r="C1027" t="s">
        <v>1243</v>
      </c>
      <c r="D1027" s="101"/>
      <c r="E1027" s="115" t="s">
        <v>1079</v>
      </c>
      <c r="F1027" s="103"/>
      <c r="G1027" s="103"/>
      <c r="H1027" s="103"/>
      <c r="I1027" s="103"/>
      <c r="J1027" s="103"/>
      <c r="K1027" s="104"/>
      <c r="L1027" s="105">
        <f t="shared" si="222"/>
        <v>0</v>
      </c>
      <c r="M1027" s="105">
        <f t="shared" si="223"/>
        <v>0</v>
      </c>
      <c r="N1027" s="105">
        <f t="shared" si="224"/>
        <v>0</v>
      </c>
      <c r="O1027" s="106">
        <f t="shared" si="221"/>
        <v>0</v>
      </c>
    </row>
    <row r="1028" spans="1:16" x14ac:dyDescent="0.3">
      <c r="A1028"/>
      <c r="B1028"/>
      <c r="C1028" t="s">
        <v>1244</v>
      </c>
      <c r="D1028" s="107"/>
      <c r="E1028" s="108" t="s">
        <v>998</v>
      </c>
      <c r="F1028" s="109"/>
      <c r="G1028" s="109"/>
      <c r="H1028" s="109"/>
      <c r="I1028" s="109"/>
      <c r="J1028" s="109"/>
      <c r="K1028" s="110"/>
      <c r="L1028" s="111">
        <f t="shared" si="222"/>
        <v>0</v>
      </c>
      <c r="M1028" s="111">
        <f t="shared" si="223"/>
        <v>0</v>
      </c>
      <c r="N1028" s="111">
        <f t="shared" si="224"/>
        <v>0</v>
      </c>
      <c r="O1028" s="112">
        <f t="shared" si="221"/>
        <v>0</v>
      </c>
    </row>
    <row r="1029" spans="1:16" x14ac:dyDescent="0.3">
      <c r="A1029"/>
      <c r="B1029"/>
      <c r="C1029" t="s">
        <v>1245</v>
      </c>
      <c r="D1029" s="107"/>
      <c r="E1029" s="114" t="s">
        <v>999</v>
      </c>
      <c r="F1029" s="109"/>
      <c r="G1029" s="109"/>
      <c r="H1029" s="109"/>
      <c r="I1029" s="109"/>
      <c r="J1029" s="109"/>
      <c r="K1029" s="110"/>
      <c r="L1029" s="111">
        <f t="shared" si="222"/>
        <v>0</v>
      </c>
      <c r="M1029" s="111">
        <f t="shared" si="223"/>
        <v>0</v>
      </c>
      <c r="N1029" s="111">
        <f t="shared" si="224"/>
        <v>0</v>
      </c>
      <c r="O1029" s="112">
        <f t="shared" si="221"/>
        <v>0</v>
      </c>
    </row>
    <row r="1030" spans="1:16" x14ac:dyDescent="0.3">
      <c r="A1030" s="21" t="s">
        <v>1083</v>
      </c>
      <c r="B1030"/>
      <c r="C1030" t="s">
        <v>1246</v>
      </c>
      <c r="D1030" s="101"/>
      <c r="E1030" s="102" t="s">
        <v>1311</v>
      </c>
      <c r="F1030" s="103"/>
      <c r="G1030" s="103"/>
      <c r="H1030" s="103"/>
      <c r="I1030" s="103"/>
      <c r="J1030" s="103"/>
      <c r="K1030" s="104"/>
      <c r="L1030" s="105">
        <f t="shared" si="222"/>
        <v>0</v>
      </c>
      <c r="M1030" s="105">
        <f t="shared" si="223"/>
        <v>0</v>
      </c>
      <c r="N1030" s="105">
        <f t="shared" si="224"/>
        <v>0</v>
      </c>
      <c r="O1030" s="106">
        <f t="shared" si="221"/>
        <v>0</v>
      </c>
    </row>
    <row r="1031" spans="1:16" x14ac:dyDescent="0.3">
      <c r="A1031" s="21" t="s">
        <v>1084</v>
      </c>
      <c r="B1031"/>
      <c r="C1031" t="s">
        <v>1247</v>
      </c>
      <c r="D1031" s="101"/>
      <c r="E1031" s="115" t="s">
        <v>1079</v>
      </c>
      <c r="F1031" s="103"/>
      <c r="G1031" s="103"/>
      <c r="H1031" s="103"/>
      <c r="I1031" s="103"/>
      <c r="J1031" s="103"/>
      <c r="K1031" s="104"/>
      <c r="L1031" s="105">
        <f t="shared" si="222"/>
        <v>0</v>
      </c>
      <c r="M1031" s="105">
        <f t="shared" si="223"/>
        <v>0</v>
      </c>
      <c r="N1031" s="105">
        <f t="shared" si="224"/>
        <v>0</v>
      </c>
      <c r="O1031" s="106">
        <f t="shared" si="221"/>
        <v>0</v>
      </c>
    </row>
    <row r="1032" spans="1:16" x14ac:dyDescent="0.3">
      <c r="A1032" s="21" t="s">
        <v>1085</v>
      </c>
      <c r="B1032"/>
      <c r="C1032" t="s">
        <v>1236</v>
      </c>
      <c r="D1032" s="107"/>
      <c r="E1032" s="108" t="s">
        <v>1007</v>
      </c>
      <c r="F1032" s="109"/>
      <c r="G1032" s="109"/>
      <c r="H1032" s="109"/>
      <c r="I1032" s="109"/>
      <c r="J1032" s="109"/>
      <c r="K1032" s="110"/>
      <c r="L1032" s="111">
        <f t="shared" si="222"/>
        <v>0</v>
      </c>
      <c r="M1032" s="111">
        <f t="shared" si="223"/>
        <v>0</v>
      </c>
      <c r="N1032" s="111">
        <f t="shared" si="224"/>
        <v>0</v>
      </c>
      <c r="O1032" s="112">
        <f t="shared" si="221"/>
        <v>0</v>
      </c>
    </row>
    <row r="1033" spans="1:16" x14ac:dyDescent="0.3">
      <c r="A1033" s="21" t="s">
        <v>1086</v>
      </c>
      <c r="B1033"/>
      <c r="C1033" t="s">
        <v>1237</v>
      </c>
      <c r="D1033" s="107"/>
      <c r="E1033" s="114" t="s">
        <v>1002</v>
      </c>
      <c r="F1033" s="109"/>
      <c r="G1033" s="109"/>
      <c r="H1033" s="109"/>
      <c r="I1033" s="109"/>
      <c r="J1033" s="109"/>
      <c r="K1033" s="110"/>
      <c r="L1033" s="111">
        <f t="shared" si="222"/>
        <v>0</v>
      </c>
      <c r="M1033" s="111">
        <f t="shared" si="223"/>
        <v>0</v>
      </c>
      <c r="N1033" s="111">
        <f t="shared" si="224"/>
        <v>0</v>
      </c>
      <c r="O1033" s="112">
        <f t="shared" si="221"/>
        <v>0</v>
      </c>
    </row>
    <row r="1034" spans="1:16" x14ac:dyDescent="0.3">
      <c r="A1034"/>
      <c r="B1034"/>
      <c r="C1034"/>
      <c r="D1034" s="101"/>
      <c r="E1034" s="102" t="s">
        <v>1003</v>
      </c>
      <c r="F1034" s="103"/>
      <c r="G1034" s="103"/>
      <c r="H1034" s="103"/>
      <c r="I1034" s="103"/>
      <c r="J1034" s="103"/>
      <c r="K1034" s="104"/>
      <c r="L1034" s="105">
        <f>SUM(L1036:L1045)</f>
        <v>0</v>
      </c>
      <c r="M1034" s="105">
        <f>SUM(M1036:M1045)</f>
        <v>0</v>
      </c>
      <c r="N1034" s="105">
        <f>SUM(N1036:N1045)</f>
        <v>0</v>
      </c>
      <c r="O1034" s="106">
        <f t="shared" si="221"/>
        <v>0</v>
      </c>
    </row>
    <row r="1035" spans="1:16" x14ac:dyDescent="0.3">
      <c r="A1035"/>
      <c r="B1035"/>
      <c r="C1035"/>
      <c r="D1035" s="120"/>
      <c r="E1035" s="121" t="s">
        <v>1280</v>
      </c>
      <c r="F1035" s="122"/>
      <c r="G1035" s="122"/>
      <c r="H1035" s="122"/>
      <c r="I1035" s="122"/>
      <c r="J1035" s="122"/>
      <c r="K1035" s="123"/>
      <c r="L1035" s="154">
        <f>L1034-L528</f>
        <v>0</v>
      </c>
      <c r="M1035" s="154">
        <f>M1034-M528</f>
        <v>0</v>
      </c>
      <c r="N1035" s="154">
        <f>N1034-N528</f>
        <v>0</v>
      </c>
      <c r="O1035" s="155">
        <f t="shared" si="221"/>
        <v>0</v>
      </c>
      <c r="P1035" s="113" t="s">
        <v>1018</v>
      </c>
    </row>
    <row r="1036" spans="1:16" x14ac:dyDescent="0.3">
      <c r="A1036"/>
      <c r="B1036"/>
      <c r="C1036" t="s">
        <v>501</v>
      </c>
      <c r="D1036" s="101"/>
      <c r="E1036" s="130"/>
      <c r="F1036" s="131" t="s">
        <v>19</v>
      </c>
      <c r="G1036" s="131"/>
      <c r="H1036" s="131"/>
      <c r="I1036" s="131"/>
      <c r="J1036" s="131"/>
      <c r="K1036" s="132"/>
      <c r="L1036" s="133" t="str">
        <f t="shared" ref="L1036:L1045" si="225">VLOOKUP(C1036,MEMO_ITEM,10,0)</f>
        <v/>
      </c>
      <c r="M1036" s="133" t="str">
        <f t="shared" ref="M1036:M1045" si="226">VLOOKUP(C1036,MEMO_ITEM,11,0)</f>
        <v/>
      </c>
      <c r="N1036" s="105" t="str">
        <f t="shared" ref="N1036:N1045" si="227">VLOOKUP(C1036,MEMO_ITEM,12,0)</f>
        <v/>
      </c>
      <c r="O1036" s="106">
        <f t="shared" si="221"/>
        <v>0</v>
      </c>
    </row>
    <row r="1037" spans="1:16" x14ac:dyDescent="0.3">
      <c r="A1037" s="3" t="s">
        <v>502</v>
      </c>
      <c r="B1037"/>
      <c r="C1037" t="s">
        <v>504</v>
      </c>
      <c r="D1037" s="101"/>
      <c r="E1037" s="103"/>
      <c r="F1037" s="103" t="s">
        <v>22</v>
      </c>
      <c r="G1037" s="103"/>
      <c r="H1037" s="103"/>
      <c r="I1037" s="103"/>
      <c r="J1037" s="103"/>
      <c r="K1037" s="104"/>
      <c r="L1037" s="105">
        <f t="shared" si="225"/>
        <v>0</v>
      </c>
      <c r="M1037" s="105">
        <f t="shared" si="226"/>
        <v>0</v>
      </c>
      <c r="N1037" s="105">
        <f t="shared" si="227"/>
        <v>0</v>
      </c>
      <c r="O1037" s="106">
        <f t="shared" si="221"/>
        <v>0</v>
      </c>
    </row>
    <row r="1038" spans="1:16" x14ac:dyDescent="0.3">
      <c r="A1038" s="3" t="s">
        <v>505</v>
      </c>
      <c r="B1038"/>
      <c r="C1038" t="s">
        <v>506</v>
      </c>
      <c r="D1038" s="101"/>
      <c r="E1038" s="103"/>
      <c r="F1038" s="103" t="s">
        <v>30</v>
      </c>
      <c r="G1038" s="103"/>
      <c r="H1038" s="103"/>
      <c r="I1038" s="103"/>
      <c r="J1038" s="103"/>
      <c r="K1038" s="104"/>
      <c r="L1038" s="105">
        <f t="shared" si="225"/>
        <v>0</v>
      </c>
      <c r="M1038" s="105">
        <f t="shared" si="226"/>
        <v>0</v>
      </c>
      <c r="N1038" s="105">
        <f t="shared" si="227"/>
        <v>0</v>
      </c>
      <c r="O1038" s="106">
        <f t="shared" si="221"/>
        <v>0</v>
      </c>
    </row>
    <row r="1039" spans="1:16" x14ac:dyDescent="0.3">
      <c r="A1039" s="3" t="s">
        <v>507</v>
      </c>
      <c r="B1039"/>
      <c r="C1039" t="s">
        <v>508</v>
      </c>
      <c r="D1039" s="101"/>
      <c r="E1039" s="103"/>
      <c r="F1039" s="103" t="s">
        <v>66</v>
      </c>
      <c r="G1039" s="103"/>
      <c r="H1039" s="103"/>
      <c r="I1039" s="103"/>
      <c r="J1039" s="103"/>
      <c r="K1039" s="104"/>
      <c r="L1039" s="105">
        <f t="shared" si="225"/>
        <v>0</v>
      </c>
      <c r="M1039" s="105">
        <f t="shared" si="226"/>
        <v>0</v>
      </c>
      <c r="N1039" s="105">
        <f t="shared" si="227"/>
        <v>0</v>
      </c>
      <c r="O1039" s="106">
        <f t="shared" si="221"/>
        <v>0</v>
      </c>
    </row>
    <row r="1040" spans="1:16" x14ac:dyDescent="0.3">
      <c r="A1040" s="3" t="s">
        <v>509</v>
      </c>
      <c r="B1040"/>
      <c r="C1040" t="s">
        <v>510</v>
      </c>
      <c r="D1040" s="101"/>
      <c r="E1040" s="103"/>
      <c r="F1040" s="103" t="s">
        <v>299</v>
      </c>
      <c r="G1040" s="103"/>
      <c r="H1040" s="103"/>
      <c r="I1040" s="103"/>
      <c r="J1040" s="103"/>
      <c r="K1040" s="104"/>
      <c r="L1040" s="105">
        <f t="shared" si="225"/>
        <v>0</v>
      </c>
      <c r="M1040" s="105">
        <f t="shared" si="226"/>
        <v>0</v>
      </c>
      <c r="N1040" s="105">
        <f t="shared" si="227"/>
        <v>0</v>
      </c>
      <c r="O1040" s="106">
        <f t="shared" si="221"/>
        <v>0</v>
      </c>
    </row>
    <row r="1041" spans="1:16" x14ac:dyDescent="0.3">
      <c r="A1041" s="3" t="s">
        <v>511</v>
      </c>
      <c r="B1041"/>
      <c r="C1041" t="s">
        <v>512</v>
      </c>
      <c r="D1041" s="101"/>
      <c r="E1041" s="103"/>
      <c r="F1041" s="103" t="s">
        <v>68</v>
      </c>
      <c r="G1041" s="103"/>
      <c r="H1041" s="103"/>
      <c r="I1041" s="103"/>
      <c r="J1041" s="103"/>
      <c r="K1041" s="104"/>
      <c r="L1041" s="105">
        <f t="shared" si="225"/>
        <v>0</v>
      </c>
      <c r="M1041" s="105">
        <f t="shared" si="226"/>
        <v>0</v>
      </c>
      <c r="N1041" s="105">
        <f t="shared" si="227"/>
        <v>0</v>
      </c>
      <c r="O1041" s="106">
        <f t="shared" si="221"/>
        <v>0</v>
      </c>
    </row>
    <row r="1042" spans="1:16" x14ac:dyDescent="0.3">
      <c r="A1042" s="3" t="s">
        <v>513</v>
      </c>
      <c r="B1042"/>
      <c r="C1042" t="s">
        <v>514</v>
      </c>
      <c r="D1042" s="101"/>
      <c r="E1042" s="103"/>
      <c r="F1042" s="103" t="s">
        <v>69</v>
      </c>
      <c r="G1042" s="103"/>
      <c r="H1042" s="103"/>
      <c r="I1042" s="103"/>
      <c r="J1042" s="103"/>
      <c r="K1042" s="104"/>
      <c r="L1042" s="105">
        <f t="shared" si="225"/>
        <v>0</v>
      </c>
      <c r="M1042" s="105">
        <f t="shared" si="226"/>
        <v>0</v>
      </c>
      <c r="N1042" s="105">
        <f t="shared" si="227"/>
        <v>0</v>
      </c>
      <c r="O1042" s="106">
        <f t="shared" si="221"/>
        <v>0</v>
      </c>
    </row>
    <row r="1043" spans="1:16" x14ac:dyDescent="0.3">
      <c r="A1043" s="3" t="s">
        <v>515</v>
      </c>
      <c r="B1043"/>
      <c r="C1043" t="s">
        <v>516</v>
      </c>
      <c r="D1043" s="101"/>
      <c r="E1043" s="103"/>
      <c r="F1043" s="103" t="s">
        <v>70</v>
      </c>
      <c r="G1043" s="103"/>
      <c r="H1043" s="103"/>
      <c r="I1043" s="103"/>
      <c r="J1043" s="103"/>
      <c r="K1043" s="104"/>
      <c r="L1043" s="105">
        <f t="shared" si="225"/>
        <v>0</v>
      </c>
      <c r="M1043" s="105">
        <f t="shared" si="226"/>
        <v>0</v>
      </c>
      <c r="N1043" s="105">
        <f t="shared" si="227"/>
        <v>0</v>
      </c>
      <c r="O1043" s="106">
        <f t="shared" si="221"/>
        <v>0</v>
      </c>
    </row>
    <row r="1044" spans="1:16" x14ac:dyDescent="0.3">
      <c r="A1044" s="3" t="s">
        <v>517</v>
      </c>
      <c r="B1044"/>
      <c r="C1044" t="s">
        <v>518</v>
      </c>
      <c r="D1044" s="101"/>
      <c r="E1044" s="103"/>
      <c r="F1044" s="103" t="s">
        <v>426</v>
      </c>
      <c r="G1044" s="103"/>
      <c r="H1044" s="103"/>
      <c r="I1044" s="103"/>
      <c r="J1044" s="103"/>
      <c r="K1044" s="104"/>
      <c r="L1044" s="105">
        <f t="shared" si="225"/>
        <v>0</v>
      </c>
      <c r="M1044" s="105">
        <f t="shared" si="226"/>
        <v>0</v>
      </c>
      <c r="N1044" s="105">
        <f t="shared" si="227"/>
        <v>0</v>
      </c>
      <c r="O1044" s="106">
        <f t="shared" si="221"/>
        <v>0</v>
      </c>
    </row>
    <row r="1045" spans="1:16" x14ac:dyDescent="0.3">
      <c r="A1045" s="3" t="s">
        <v>519</v>
      </c>
      <c r="B1045"/>
      <c r="C1045" t="s">
        <v>520</v>
      </c>
      <c r="D1045" s="101"/>
      <c r="E1045" s="103"/>
      <c r="F1045" s="103" t="s">
        <v>25</v>
      </c>
      <c r="G1045" s="103"/>
      <c r="H1045" s="103"/>
      <c r="I1045" s="103"/>
      <c r="J1045" s="103"/>
      <c r="K1045" s="104"/>
      <c r="L1045" s="105">
        <f t="shared" si="225"/>
        <v>0</v>
      </c>
      <c r="M1045" s="105">
        <f t="shared" si="226"/>
        <v>0</v>
      </c>
      <c r="N1045" s="105">
        <f t="shared" si="227"/>
        <v>0</v>
      </c>
      <c r="O1045" s="106">
        <f t="shared" si="221"/>
        <v>0</v>
      </c>
    </row>
    <row r="1046" spans="1:16" x14ac:dyDescent="0.3">
      <c r="A1046"/>
      <c r="B1046"/>
      <c r="C1046"/>
      <c r="D1046" s="107"/>
      <c r="E1046" s="108" t="s">
        <v>1004</v>
      </c>
      <c r="F1046" s="109"/>
      <c r="G1046" s="109"/>
      <c r="H1046" s="109"/>
      <c r="I1046" s="109"/>
      <c r="J1046" s="109"/>
      <c r="K1046" s="110"/>
      <c r="L1046" s="111">
        <f>SUM(L1048:L1057)</f>
        <v>0</v>
      </c>
      <c r="M1046" s="111">
        <f>SUM(M1048:M1057)</f>
        <v>0</v>
      </c>
      <c r="N1046" s="111">
        <f>SUM(N1048:N1057)</f>
        <v>0</v>
      </c>
      <c r="O1046" s="112">
        <f t="shared" si="221"/>
        <v>0</v>
      </c>
    </row>
    <row r="1047" spans="1:16" x14ac:dyDescent="0.3">
      <c r="A1047"/>
      <c r="B1047"/>
      <c r="C1047"/>
      <c r="D1047" s="116"/>
      <c r="E1047" s="117" t="s">
        <v>1164</v>
      </c>
      <c r="F1047" s="118"/>
      <c r="G1047" s="118"/>
      <c r="H1047" s="118"/>
      <c r="I1047" s="118"/>
      <c r="J1047" s="118"/>
      <c r="K1047" s="119"/>
      <c r="L1047" s="154">
        <f>L1046-SUM(L592,L596,L601,L626)</f>
        <v>0</v>
      </c>
      <c r="M1047" s="154">
        <f>M1046-SUM(M592,M596,M601,M626)</f>
        <v>0</v>
      </c>
      <c r="N1047" s="154">
        <f>N1046-SUM(N592,N596,N601,N626)</f>
        <v>0</v>
      </c>
      <c r="O1047" s="155">
        <f t="shared" si="221"/>
        <v>0</v>
      </c>
      <c r="P1047" s="113" t="s">
        <v>1018</v>
      </c>
    </row>
    <row r="1048" spans="1:16" x14ac:dyDescent="0.3">
      <c r="A1048"/>
      <c r="B1048"/>
      <c r="C1048" s="57" t="s">
        <v>1301</v>
      </c>
      <c r="D1048" s="107"/>
      <c r="E1048" s="117"/>
      <c r="F1048" s="134" t="s">
        <v>19</v>
      </c>
      <c r="G1048" s="118"/>
      <c r="H1048" s="118"/>
      <c r="I1048" s="118"/>
      <c r="J1048" s="118"/>
      <c r="K1048" s="119"/>
      <c r="L1048" s="111">
        <f t="shared" ref="L1048:L1057" si="228">SUMIF($B$1:$B$947,C1048,$L$1:$L$947)</f>
        <v>0</v>
      </c>
      <c r="M1048" s="111">
        <f>SUMIF($B$1:$B$947,C1048,$L$1:$L$947)</f>
        <v>0</v>
      </c>
      <c r="N1048" s="111">
        <f>SUMIF($B$1:$B$947,C1048,$L$1:$L$947)</f>
        <v>0</v>
      </c>
      <c r="O1048" s="112">
        <f t="shared" si="221"/>
        <v>0</v>
      </c>
    </row>
    <row r="1049" spans="1:16" x14ac:dyDescent="0.3">
      <c r="A1049" s="26" t="s">
        <v>684</v>
      </c>
      <c r="B1049"/>
      <c r="C1049" s="57" t="s">
        <v>1302</v>
      </c>
      <c r="D1049" s="107"/>
      <c r="E1049" s="109"/>
      <c r="F1049" s="109" t="s">
        <v>22</v>
      </c>
      <c r="G1049" s="109"/>
      <c r="H1049" s="109"/>
      <c r="I1049" s="109"/>
      <c r="J1049" s="109"/>
      <c r="K1049" s="110"/>
      <c r="L1049" s="111">
        <f t="shared" si="228"/>
        <v>0</v>
      </c>
      <c r="M1049" s="111">
        <f t="shared" ref="M1049:M1057" si="229">SUMIF($B$1:$B$947,C1049,$M$1:$M$947)</f>
        <v>0</v>
      </c>
      <c r="N1049" s="111">
        <f t="shared" ref="N1049:N1057" si="230">SUMIF($B$1:$B$947,C1049,$N$1:$N$947)</f>
        <v>0</v>
      </c>
      <c r="O1049" s="112">
        <f t="shared" si="221"/>
        <v>0</v>
      </c>
    </row>
    <row r="1050" spans="1:16" x14ac:dyDescent="0.3">
      <c r="A1050"/>
      <c r="B1050"/>
      <c r="C1050" s="57" t="s">
        <v>1304</v>
      </c>
      <c r="D1050" s="107"/>
      <c r="E1050" s="109"/>
      <c r="F1050" s="109" t="s">
        <v>30</v>
      </c>
      <c r="G1050" s="109"/>
      <c r="H1050" s="109"/>
      <c r="I1050" s="109"/>
      <c r="J1050" s="109"/>
      <c r="K1050" s="110"/>
      <c r="L1050" s="111">
        <f t="shared" si="228"/>
        <v>0</v>
      </c>
      <c r="M1050" s="111">
        <f t="shared" si="229"/>
        <v>0</v>
      </c>
      <c r="N1050" s="111">
        <f t="shared" si="230"/>
        <v>0</v>
      </c>
      <c r="O1050" s="112">
        <f t="shared" si="221"/>
        <v>0</v>
      </c>
    </row>
    <row r="1051" spans="1:16" x14ac:dyDescent="0.3">
      <c r="A1051"/>
      <c r="B1051"/>
      <c r="C1051" s="57" t="s">
        <v>1305</v>
      </c>
      <c r="D1051" s="107"/>
      <c r="E1051" s="109"/>
      <c r="F1051" s="109" t="s">
        <v>66</v>
      </c>
      <c r="G1051" s="109"/>
      <c r="H1051" s="109"/>
      <c r="I1051" s="109"/>
      <c r="J1051" s="109"/>
      <c r="K1051" s="110"/>
      <c r="L1051" s="111">
        <f t="shared" si="228"/>
        <v>0</v>
      </c>
      <c r="M1051" s="111">
        <f t="shared" si="229"/>
        <v>0</v>
      </c>
      <c r="N1051" s="111">
        <f t="shared" si="230"/>
        <v>0</v>
      </c>
      <c r="O1051" s="112">
        <f t="shared" si="221"/>
        <v>0</v>
      </c>
    </row>
    <row r="1052" spans="1:16" x14ac:dyDescent="0.3">
      <c r="A1052"/>
      <c r="B1052"/>
      <c r="C1052" s="57" t="s">
        <v>1306</v>
      </c>
      <c r="D1052" s="107"/>
      <c r="E1052" s="109"/>
      <c r="F1052" s="109" t="s">
        <v>299</v>
      </c>
      <c r="G1052" s="109"/>
      <c r="H1052" s="109"/>
      <c r="I1052" s="109"/>
      <c r="J1052" s="109"/>
      <c r="K1052" s="110"/>
      <c r="L1052" s="111">
        <f t="shared" si="228"/>
        <v>0</v>
      </c>
      <c r="M1052" s="111">
        <f t="shared" si="229"/>
        <v>0</v>
      </c>
      <c r="N1052" s="111">
        <f t="shared" si="230"/>
        <v>0</v>
      </c>
      <c r="O1052" s="112">
        <f t="shared" si="221"/>
        <v>0</v>
      </c>
    </row>
    <row r="1053" spans="1:16" x14ac:dyDescent="0.3">
      <c r="A1053"/>
      <c r="B1053"/>
      <c r="C1053" s="57" t="s">
        <v>1307</v>
      </c>
      <c r="D1053" s="107"/>
      <c r="E1053" s="109"/>
      <c r="F1053" s="109" t="s">
        <v>68</v>
      </c>
      <c r="G1053" s="109"/>
      <c r="H1053" s="109"/>
      <c r="I1053" s="109"/>
      <c r="J1053" s="109"/>
      <c r="K1053" s="110"/>
      <c r="L1053" s="111">
        <f t="shared" si="228"/>
        <v>0</v>
      </c>
      <c r="M1053" s="111">
        <f t="shared" si="229"/>
        <v>0</v>
      </c>
      <c r="N1053" s="111">
        <f t="shared" si="230"/>
        <v>0</v>
      </c>
      <c r="O1053" s="112">
        <f t="shared" si="221"/>
        <v>0</v>
      </c>
    </row>
    <row r="1054" spans="1:16" x14ac:dyDescent="0.3">
      <c r="A1054"/>
      <c r="B1054"/>
      <c r="C1054" s="57" t="s">
        <v>1308</v>
      </c>
      <c r="D1054" s="107"/>
      <c r="E1054" s="109"/>
      <c r="F1054" s="109" t="s">
        <v>69</v>
      </c>
      <c r="G1054" s="109"/>
      <c r="H1054" s="109"/>
      <c r="I1054" s="109"/>
      <c r="J1054" s="109"/>
      <c r="K1054" s="110"/>
      <c r="L1054" s="111">
        <f t="shared" si="228"/>
        <v>0</v>
      </c>
      <c r="M1054" s="111">
        <f t="shared" si="229"/>
        <v>0</v>
      </c>
      <c r="N1054" s="111">
        <f t="shared" si="230"/>
        <v>0</v>
      </c>
      <c r="O1054" s="112">
        <f t="shared" si="221"/>
        <v>0</v>
      </c>
    </row>
    <row r="1055" spans="1:16" x14ac:dyDescent="0.3">
      <c r="A1055"/>
      <c r="B1055"/>
      <c r="C1055" s="57" t="s">
        <v>1309</v>
      </c>
      <c r="D1055" s="107"/>
      <c r="E1055" s="109"/>
      <c r="F1055" s="109" t="s">
        <v>70</v>
      </c>
      <c r="G1055" s="109"/>
      <c r="H1055" s="109"/>
      <c r="I1055" s="109"/>
      <c r="J1055" s="109"/>
      <c r="K1055" s="110"/>
      <c r="L1055" s="111">
        <f t="shared" si="228"/>
        <v>0</v>
      </c>
      <c r="M1055" s="111">
        <f t="shared" si="229"/>
        <v>0</v>
      </c>
      <c r="N1055" s="111">
        <f t="shared" si="230"/>
        <v>0</v>
      </c>
      <c r="O1055" s="112">
        <f t="shared" si="221"/>
        <v>0</v>
      </c>
    </row>
    <row r="1056" spans="1:16" x14ac:dyDescent="0.3">
      <c r="A1056"/>
      <c r="B1056"/>
      <c r="C1056" s="57" t="s">
        <v>1310</v>
      </c>
      <c r="D1056" s="107"/>
      <c r="E1056" s="109"/>
      <c r="F1056" s="109" t="s">
        <v>426</v>
      </c>
      <c r="G1056" s="109"/>
      <c r="H1056" s="109"/>
      <c r="I1056" s="109"/>
      <c r="J1056" s="109"/>
      <c r="K1056" s="110"/>
      <c r="L1056" s="111">
        <f t="shared" si="228"/>
        <v>0</v>
      </c>
      <c r="M1056" s="111">
        <f t="shared" si="229"/>
        <v>0</v>
      </c>
      <c r="N1056" s="111">
        <f t="shared" si="230"/>
        <v>0</v>
      </c>
      <c r="O1056" s="112">
        <f t="shared" si="221"/>
        <v>0</v>
      </c>
    </row>
    <row r="1057" spans="1:15" x14ac:dyDescent="0.3">
      <c r="A1057"/>
      <c r="B1057"/>
      <c r="C1057" s="57" t="s">
        <v>1303</v>
      </c>
      <c r="D1057" s="107"/>
      <c r="E1057" s="109"/>
      <c r="F1057" s="109" t="s">
        <v>25</v>
      </c>
      <c r="G1057" s="109"/>
      <c r="H1057" s="109"/>
      <c r="I1057" s="109"/>
      <c r="J1057" s="109"/>
      <c r="K1057" s="110"/>
      <c r="L1057" s="111">
        <f t="shared" si="228"/>
        <v>0</v>
      </c>
      <c r="M1057" s="111">
        <f t="shared" si="229"/>
        <v>0</v>
      </c>
      <c r="N1057" s="111">
        <f t="shared" si="230"/>
        <v>0</v>
      </c>
      <c r="O1057" s="112">
        <f t="shared" si="221"/>
        <v>0</v>
      </c>
    </row>
    <row r="1058" spans="1:15" x14ac:dyDescent="0.3">
      <c r="A1058" s="26"/>
      <c r="B1058"/>
      <c r="C1058" t="s">
        <v>498</v>
      </c>
      <c r="D1058" s="124"/>
      <c r="E1058" s="135" t="s">
        <v>1080</v>
      </c>
      <c r="F1058" s="125"/>
      <c r="G1058" s="125"/>
      <c r="H1058" s="125"/>
      <c r="I1058" s="125"/>
      <c r="J1058" s="125"/>
      <c r="K1058" s="126"/>
      <c r="L1058" s="127">
        <f>VLOOKUP(C1058,MEMO_ITEM,10,0)</f>
        <v>0</v>
      </c>
      <c r="M1058" s="127">
        <f>VLOOKUP(C1058,MEMO_ITEM,11,0)</f>
        <v>0</v>
      </c>
      <c r="N1058" s="127">
        <f>VLOOKUP(C1058,MEMO_ITEM,12,0)</f>
        <v>0</v>
      </c>
      <c r="O1058" s="128">
        <f t="shared" si="221"/>
        <v>0</v>
      </c>
    </row>
    <row r="1060" spans="1:15" x14ac:dyDescent="0.3">
      <c r="K1060" s="5"/>
    </row>
    <row r="1061" spans="1:15" x14ac:dyDescent="0.3">
      <c r="K1061" s="5"/>
    </row>
    <row r="1062" spans="1:15" x14ac:dyDescent="0.3">
      <c r="K1062" s="5"/>
    </row>
    <row r="1063" spans="1:15" x14ac:dyDescent="0.3">
      <c r="K1063" s="5"/>
    </row>
    <row r="1064" spans="1:15" x14ac:dyDescent="0.3">
      <c r="K1064" s="5"/>
    </row>
    <row r="1065" spans="1:15" x14ac:dyDescent="0.3">
      <c r="K1065" s="5"/>
    </row>
    <row r="1066" spans="1:15" x14ac:dyDescent="0.3">
      <c r="K1066" s="5"/>
    </row>
    <row r="1067" spans="1:15" x14ac:dyDescent="0.3">
      <c r="K1067" s="5"/>
    </row>
    <row r="1068" spans="1:15" x14ac:dyDescent="0.3">
      <c r="K1068" s="5"/>
    </row>
    <row r="1069" spans="1:15" x14ac:dyDescent="0.3">
      <c r="K1069" s="5"/>
    </row>
    <row r="1070" spans="1:15" x14ac:dyDescent="0.3">
      <c r="K1070" s="5"/>
    </row>
  </sheetData>
  <sheetProtection algorithmName="SHA-512" hashValue="SaIRoMmJrNuDF6EAz/roZg8OQ/B6dz5QXyhhUxKLCx6Gs94PIxC2p4F6gMKiWrFtqskYEyGQvrlcXzic+31x0Q==" saltValue="FJAxXv5ElmqMCHGe8gj0Og==" spinCount="100000" sheet="1" objects="1" scenarios="1"/>
  <mergeCells count="11">
    <mergeCell ref="D902:K902"/>
    <mergeCell ref="L4:O4"/>
    <mergeCell ref="I849:K849"/>
    <mergeCell ref="D7:K7"/>
    <mergeCell ref="O5:O6"/>
    <mergeCell ref="E286:K286"/>
    <mergeCell ref="D5:K6"/>
    <mergeCell ref="L5:L6"/>
    <mergeCell ref="N5:N6"/>
    <mergeCell ref="M5:M6"/>
    <mergeCell ref="A497:K497"/>
  </mergeCells>
  <conditionalFormatting sqref="A14:A16">
    <cfRule type="duplicateValues" dxfId="209" priority="55"/>
  </conditionalFormatting>
  <conditionalFormatting sqref="A21:A27">
    <cfRule type="duplicateValues" dxfId="208" priority="54"/>
  </conditionalFormatting>
  <conditionalFormatting sqref="A29:A35">
    <cfRule type="duplicateValues" dxfId="207" priority="53"/>
  </conditionalFormatting>
  <conditionalFormatting sqref="A96:A108">
    <cfRule type="duplicateValues" dxfId="206" priority="52"/>
  </conditionalFormatting>
  <conditionalFormatting sqref="A115">
    <cfRule type="duplicateValues" dxfId="205" priority="40"/>
    <cfRule type="duplicateValues" dxfId="204" priority="39"/>
  </conditionalFormatting>
  <conditionalFormatting sqref="A132">
    <cfRule type="duplicateValues" dxfId="203" priority="35"/>
    <cfRule type="duplicateValues" dxfId="202" priority="34"/>
    <cfRule type="duplicateValues" dxfId="201" priority="33"/>
  </conditionalFormatting>
  <conditionalFormatting sqref="A164">
    <cfRule type="duplicateValues" dxfId="200" priority="37"/>
    <cfRule type="duplicateValues" dxfId="199" priority="38"/>
    <cfRule type="duplicateValues" dxfId="198" priority="36"/>
  </conditionalFormatting>
  <conditionalFormatting sqref="A181">
    <cfRule type="duplicateValues" dxfId="197" priority="32"/>
    <cfRule type="duplicateValues" dxfId="196" priority="31"/>
    <cfRule type="duplicateValues" dxfId="195" priority="30"/>
  </conditionalFormatting>
  <conditionalFormatting sqref="A193:A199">
    <cfRule type="duplicateValues" dxfId="194" priority="51"/>
  </conditionalFormatting>
  <conditionalFormatting sqref="A200">
    <cfRule type="duplicateValues" dxfId="193" priority="27"/>
    <cfRule type="duplicateValues" dxfId="192" priority="28"/>
    <cfRule type="duplicateValues" dxfId="191" priority="29"/>
  </conditionalFormatting>
  <conditionalFormatting sqref="A210:A213 A208">
    <cfRule type="duplicateValues" dxfId="190" priority="57"/>
  </conditionalFormatting>
  <conditionalFormatting sqref="A224">
    <cfRule type="duplicateValues" dxfId="189" priority="50"/>
  </conditionalFormatting>
  <conditionalFormatting sqref="A225">
    <cfRule type="duplicateValues" dxfId="188" priority="49"/>
  </conditionalFormatting>
  <conditionalFormatting sqref="A298:A304">
    <cfRule type="duplicateValues" dxfId="187" priority="48"/>
  </conditionalFormatting>
  <conditionalFormatting sqref="A305">
    <cfRule type="duplicateValues" dxfId="186" priority="24"/>
    <cfRule type="duplicateValues" dxfId="185" priority="25"/>
    <cfRule type="duplicateValues" dxfId="184" priority="26"/>
  </conditionalFormatting>
  <conditionalFormatting sqref="A306">
    <cfRule type="duplicateValues" dxfId="183" priority="46"/>
  </conditionalFormatting>
  <conditionalFormatting sqref="A309:A316">
    <cfRule type="duplicateValues" dxfId="182" priority="47"/>
  </conditionalFormatting>
  <conditionalFormatting sqref="A317">
    <cfRule type="duplicateValues" dxfId="181" priority="23"/>
    <cfRule type="duplicateValues" dxfId="180" priority="22"/>
    <cfRule type="duplicateValues" dxfId="179" priority="21"/>
  </conditionalFormatting>
  <conditionalFormatting sqref="A443:A444">
    <cfRule type="duplicateValues" dxfId="178" priority="45"/>
  </conditionalFormatting>
  <conditionalFormatting sqref="A448:A449">
    <cfRule type="duplicateValues" dxfId="177" priority="44"/>
  </conditionalFormatting>
  <conditionalFormatting sqref="A451">
    <cfRule type="duplicateValues" dxfId="176" priority="43"/>
  </conditionalFormatting>
  <conditionalFormatting sqref="A459">
    <cfRule type="duplicateValues" dxfId="175" priority="2"/>
    <cfRule type="duplicateValues" dxfId="174" priority="1"/>
  </conditionalFormatting>
  <conditionalFormatting sqref="A466">
    <cfRule type="duplicateValues" dxfId="173" priority="6"/>
    <cfRule type="duplicateValues" dxfId="172" priority="8"/>
    <cfRule type="duplicateValues" dxfId="171" priority="7"/>
  </conditionalFormatting>
  <conditionalFormatting sqref="A471">
    <cfRule type="duplicateValues" dxfId="170" priority="5"/>
    <cfRule type="duplicateValues" dxfId="169" priority="4"/>
    <cfRule type="duplicateValues" dxfId="168" priority="3"/>
  </conditionalFormatting>
  <conditionalFormatting sqref="A476">
    <cfRule type="duplicateValues" dxfId="167" priority="41"/>
  </conditionalFormatting>
  <conditionalFormatting sqref="A477">
    <cfRule type="duplicateValues" dxfId="166" priority="56"/>
  </conditionalFormatting>
  <conditionalFormatting sqref="A488">
    <cfRule type="duplicateValues" dxfId="165" priority="42"/>
  </conditionalFormatting>
  <conditionalFormatting sqref="A539">
    <cfRule type="duplicateValues" dxfId="164" priority="17"/>
    <cfRule type="duplicateValues" dxfId="163" priority="18"/>
    <cfRule type="duplicateValues" dxfId="162" priority="19"/>
    <cfRule type="duplicateValues" dxfId="161" priority="20"/>
  </conditionalFormatting>
  <conditionalFormatting sqref="A563">
    <cfRule type="duplicateValues" dxfId="160" priority="15"/>
    <cfRule type="duplicateValues" dxfId="159" priority="16"/>
    <cfRule type="duplicateValues" dxfId="158" priority="14"/>
  </conditionalFormatting>
  <conditionalFormatting sqref="A585">
    <cfRule type="duplicateValues" dxfId="157" priority="12"/>
    <cfRule type="duplicateValues" dxfId="156" priority="13"/>
  </conditionalFormatting>
  <conditionalFormatting sqref="A868">
    <cfRule type="duplicateValues" dxfId="155" priority="10"/>
    <cfRule type="duplicateValues" dxfId="154" priority="11"/>
    <cfRule type="duplicateValues" dxfId="153" priority="9"/>
  </conditionalFormatting>
  <conditionalFormatting sqref="B10">
    <cfRule type="duplicateValues" dxfId="152" priority="1806"/>
  </conditionalFormatting>
  <conditionalFormatting sqref="B14">
    <cfRule type="duplicateValues" dxfId="151" priority="1827"/>
  </conditionalFormatting>
  <conditionalFormatting sqref="B15">
    <cfRule type="duplicateValues" dxfId="150" priority="1829"/>
  </conditionalFormatting>
  <conditionalFormatting sqref="B16">
    <cfRule type="duplicateValues" dxfId="149" priority="1828"/>
  </conditionalFormatting>
  <conditionalFormatting sqref="B21">
    <cfRule type="duplicateValues" dxfId="148" priority="1830"/>
  </conditionalFormatting>
  <conditionalFormatting sqref="B22">
    <cfRule type="duplicateValues" dxfId="147" priority="1833"/>
  </conditionalFormatting>
  <conditionalFormatting sqref="B23">
    <cfRule type="duplicateValues" dxfId="146" priority="1836"/>
  </conditionalFormatting>
  <conditionalFormatting sqref="B25">
    <cfRule type="duplicateValues" dxfId="145" priority="1839"/>
  </conditionalFormatting>
  <conditionalFormatting sqref="B26">
    <cfRule type="duplicateValues" dxfId="144" priority="1842"/>
  </conditionalFormatting>
  <conditionalFormatting sqref="B27">
    <cfRule type="duplicateValues" dxfId="143" priority="1845"/>
  </conditionalFormatting>
  <conditionalFormatting sqref="B38:B40">
    <cfRule type="duplicateValues" dxfId="142" priority="1807"/>
  </conditionalFormatting>
  <conditionalFormatting sqref="B84">
    <cfRule type="duplicateValues" dxfId="141" priority="1962"/>
  </conditionalFormatting>
  <conditionalFormatting sqref="B103:B106">
    <cfRule type="duplicateValues" dxfId="140" priority="1848"/>
  </conditionalFormatting>
  <conditionalFormatting sqref="B115">
    <cfRule type="duplicateValues" dxfId="139" priority="1965"/>
  </conditionalFormatting>
  <conditionalFormatting sqref="B123:B131">
    <cfRule type="duplicateValues" dxfId="138" priority="1850"/>
  </conditionalFormatting>
  <conditionalFormatting sqref="B132">
    <cfRule type="duplicateValues" dxfId="137" priority="1970"/>
  </conditionalFormatting>
  <conditionalFormatting sqref="B134:B142">
    <cfRule type="duplicateValues" dxfId="136" priority="2090"/>
  </conditionalFormatting>
  <conditionalFormatting sqref="B145:B148">
    <cfRule type="duplicateValues" dxfId="135" priority="1808"/>
  </conditionalFormatting>
  <conditionalFormatting sqref="B152:B155">
    <cfRule type="duplicateValues" dxfId="134" priority="1849"/>
  </conditionalFormatting>
  <conditionalFormatting sqref="B164">
    <cfRule type="duplicateValues" dxfId="133" priority="1967"/>
  </conditionalFormatting>
  <conditionalFormatting sqref="B181">
    <cfRule type="duplicateValues" dxfId="132" priority="1973"/>
  </conditionalFormatting>
  <conditionalFormatting sqref="B193:B199">
    <cfRule type="duplicateValues" dxfId="131" priority="1364"/>
  </conditionalFormatting>
  <conditionalFormatting sqref="B200">
    <cfRule type="duplicateValues" dxfId="130" priority="1976"/>
  </conditionalFormatting>
  <conditionalFormatting sqref="B202:B207">
    <cfRule type="duplicateValues" dxfId="129" priority="1979"/>
  </conditionalFormatting>
  <conditionalFormatting sqref="B208">
    <cfRule type="duplicateValues" dxfId="128" priority="2091"/>
  </conditionalFormatting>
  <conditionalFormatting sqref="B213">
    <cfRule type="duplicateValues" dxfId="127" priority="1980"/>
  </conditionalFormatting>
  <conditionalFormatting sqref="B227">
    <cfRule type="duplicateValues" dxfId="126" priority="1982"/>
  </conditionalFormatting>
  <conditionalFormatting sqref="B247">
    <cfRule type="duplicateValues" dxfId="125" priority="1985"/>
  </conditionalFormatting>
  <conditionalFormatting sqref="B248:B253">
    <cfRule type="duplicateValues" dxfId="124" priority="1960"/>
  </conditionalFormatting>
  <conditionalFormatting sqref="B268">
    <cfRule type="duplicateValues" dxfId="123" priority="1990"/>
  </conditionalFormatting>
  <conditionalFormatting sqref="B270:B281">
    <cfRule type="duplicateValues" dxfId="122" priority="1988"/>
  </conditionalFormatting>
  <conditionalFormatting sqref="B283:B284">
    <cfRule type="duplicateValues" dxfId="121" priority="1826"/>
  </conditionalFormatting>
  <conditionalFormatting sqref="B298:B304">
    <cfRule type="duplicateValues" dxfId="120" priority="1326"/>
  </conditionalFormatting>
  <conditionalFormatting sqref="B305">
    <cfRule type="duplicateValues" dxfId="119" priority="193"/>
  </conditionalFormatting>
  <conditionalFormatting sqref="B306">
    <cfRule type="duplicateValues" dxfId="118" priority="1323"/>
  </conditionalFormatting>
  <conditionalFormatting sqref="B309:B312">
    <cfRule type="duplicateValues" dxfId="117" priority="1812"/>
  </conditionalFormatting>
  <conditionalFormatting sqref="B313:B316">
    <cfRule type="duplicateValues" dxfId="116" priority="1814"/>
  </conditionalFormatting>
  <conditionalFormatting sqref="B315:B316">
    <cfRule type="duplicateValues" dxfId="115" priority="1813"/>
  </conditionalFormatting>
  <conditionalFormatting sqref="B317">
    <cfRule type="duplicateValues" dxfId="114" priority="1996"/>
  </conditionalFormatting>
  <conditionalFormatting sqref="B353:B354">
    <cfRule type="duplicateValues" dxfId="113" priority="1815"/>
  </conditionalFormatting>
  <conditionalFormatting sqref="B355:B356">
    <cfRule type="duplicateValues" dxfId="112" priority="1816"/>
  </conditionalFormatting>
  <conditionalFormatting sqref="B357:B360">
    <cfRule type="duplicateValues" dxfId="111" priority="1817"/>
  </conditionalFormatting>
  <conditionalFormatting sqref="B361">
    <cfRule type="duplicateValues" dxfId="110" priority="1999"/>
  </conditionalFormatting>
  <conditionalFormatting sqref="B367:B373">
    <cfRule type="duplicateValues" dxfId="109" priority="1818"/>
  </conditionalFormatting>
  <conditionalFormatting sqref="B375:B376">
    <cfRule type="duplicateValues" dxfId="108" priority="1819"/>
  </conditionalFormatting>
  <conditionalFormatting sqref="B443">
    <cfRule type="duplicateValues" dxfId="107" priority="1855"/>
  </conditionalFormatting>
  <conditionalFormatting sqref="B444">
    <cfRule type="duplicateValues" dxfId="106" priority="1858"/>
  </conditionalFormatting>
  <conditionalFormatting sqref="B448">
    <cfRule type="duplicateValues" dxfId="105" priority="1861"/>
  </conditionalFormatting>
  <conditionalFormatting sqref="B449">
    <cfRule type="duplicateValues" dxfId="104" priority="1864"/>
  </conditionalFormatting>
  <conditionalFormatting sqref="B451">
    <cfRule type="duplicateValues" dxfId="103" priority="1258"/>
  </conditionalFormatting>
  <conditionalFormatting sqref="B453">
    <cfRule type="duplicateValues" dxfId="102" priority="1873"/>
  </conditionalFormatting>
  <conditionalFormatting sqref="B459">
    <cfRule type="duplicateValues" dxfId="101" priority="1909"/>
  </conditionalFormatting>
  <conditionalFormatting sqref="B462">
    <cfRule type="duplicateValues" dxfId="100" priority="1820"/>
  </conditionalFormatting>
  <conditionalFormatting sqref="B468">
    <cfRule type="duplicateValues" dxfId="99" priority="1870"/>
  </conditionalFormatting>
  <conditionalFormatting sqref="B474">
    <cfRule type="duplicateValues" dxfId="98" priority="1897"/>
    <cfRule type="duplicateValues" dxfId="97" priority="1896"/>
  </conditionalFormatting>
  <conditionalFormatting sqref="B475">
    <cfRule type="duplicateValues" dxfId="96" priority="1823"/>
  </conditionalFormatting>
  <conditionalFormatting sqref="B476">
    <cfRule type="duplicateValues" dxfId="95" priority="1185"/>
  </conditionalFormatting>
  <conditionalFormatting sqref="B479">
    <cfRule type="duplicateValues" dxfId="94" priority="1889"/>
  </conditionalFormatting>
  <conditionalFormatting sqref="B481">
    <cfRule type="duplicateValues" dxfId="93" priority="1877"/>
  </conditionalFormatting>
  <conditionalFormatting sqref="B482">
    <cfRule type="duplicateValues" dxfId="92" priority="1892"/>
    <cfRule type="duplicateValues" dxfId="91" priority="1893"/>
  </conditionalFormatting>
  <conditionalFormatting sqref="B483">
    <cfRule type="duplicateValues" dxfId="90" priority="1821"/>
    <cfRule type="duplicateValues" dxfId="89" priority="1822"/>
  </conditionalFormatting>
  <conditionalFormatting sqref="B485">
    <cfRule type="duplicateValues" dxfId="88" priority="1886"/>
  </conditionalFormatting>
  <conditionalFormatting sqref="B486">
    <cfRule type="duplicateValues" dxfId="87" priority="1903"/>
  </conditionalFormatting>
  <conditionalFormatting sqref="B487">
    <cfRule type="duplicateValues" dxfId="86" priority="1880"/>
  </conditionalFormatting>
  <conditionalFormatting sqref="B488">
    <cfRule type="duplicateValues" dxfId="85" priority="1187"/>
  </conditionalFormatting>
  <conditionalFormatting sqref="B490">
    <cfRule type="duplicateValues" dxfId="84" priority="1906"/>
  </conditionalFormatting>
  <conditionalFormatting sqref="B539">
    <cfRule type="duplicateValues" dxfId="83" priority="2001"/>
  </conditionalFormatting>
  <conditionalFormatting sqref="B563">
    <cfRule type="duplicateValues" dxfId="82" priority="2005"/>
  </conditionalFormatting>
  <conditionalFormatting sqref="B576:B584">
    <cfRule type="duplicateValues" dxfId="81" priority="1930"/>
  </conditionalFormatting>
  <conditionalFormatting sqref="B585">
    <cfRule type="duplicateValues" dxfId="80" priority="164"/>
  </conditionalFormatting>
  <conditionalFormatting sqref="B600">
    <cfRule type="duplicateValues" dxfId="79" priority="2010"/>
  </conditionalFormatting>
  <conditionalFormatting sqref="B613">
    <cfRule type="duplicateValues" dxfId="78" priority="2013"/>
  </conditionalFormatting>
  <conditionalFormatting sqref="B632">
    <cfRule type="duplicateValues" dxfId="77" priority="2029"/>
  </conditionalFormatting>
  <conditionalFormatting sqref="B633">
    <cfRule type="duplicateValues" dxfId="76" priority="2026"/>
  </conditionalFormatting>
  <conditionalFormatting sqref="B634:B638">
    <cfRule type="duplicateValues" dxfId="75" priority="1959"/>
  </conditionalFormatting>
  <conditionalFormatting sqref="B652">
    <cfRule type="duplicateValues" dxfId="74" priority="2015"/>
  </conditionalFormatting>
  <conditionalFormatting sqref="B685">
    <cfRule type="duplicateValues" dxfId="73" priority="1921"/>
  </conditionalFormatting>
  <conditionalFormatting sqref="B770">
    <cfRule type="duplicateValues" dxfId="72" priority="2018"/>
  </conditionalFormatting>
  <conditionalFormatting sqref="B778">
    <cfRule type="duplicateValues" dxfId="71" priority="2020"/>
  </conditionalFormatting>
  <conditionalFormatting sqref="B785">
    <cfRule type="duplicateValues" dxfId="70" priority="2023"/>
  </conditionalFormatting>
  <conditionalFormatting sqref="B836">
    <cfRule type="duplicateValues" dxfId="69" priority="1948"/>
  </conditionalFormatting>
  <conditionalFormatting sqref="B848">
    <cfRule type="duplicateValues" dxfId="68" priority="1951"/>
  </conditionalFormatting>
  <conditionalFormatting sqref="B855">
    <cfRule type="duplicateValues" dxfId="67" priority="1956"/>
  </conditionalFormatting>
  <conditionalFormatting sqref="B857">
    <cfRule type="duplicateValues" dxfId="66" priority="1825"/>
  </conditionalFormatting>
  <conditionalFormatting sqref="B860">
    <cfRule type="duplicateValues" dxfId="65" priority="1824"/>
  </conditionalFormatting>
  <conditionalFormatting sqref="B864">
    <cfRule type="duplicateValues" dxfId="64" priority="1954"/>
  </conditionalFormatting>
  <conditionalFormatting sqref="B868">
    <cfRule type="duplicateValues" dxfId="63" priority="1918"/>
  </conditionalFormatting>
  <conditionalFormatting sqref="B882">
    <cfRule type="duplicateValues" dxfId="62" priority="1915"/>
  </conditionalFormatting>
  <conditionalFormatting sqref="B896">
    <cfRule type="duplicateValues" dxfId="61" priority="1912"/>
  </conditionalFormatting>
  <conditionalFormatting sqref="B899">
    <cfRule type="duplicateValues" dxfId="60" priority="1924"/>
  </conditionalFormatting>
  <conditionalFormatting sqref="B905:B913">
    <cfRule type="duplicateValues" dxfId="59" priority="1927"/>
  </conditionalFormatting>
  <conditionalFormatting sqref="B927">
    <cfRule type="duplicateValues" dxfId="58" priority="1945"/>
  </conditionalFormatting>
  <conditionalFormatting sqref="B930">
    <cfRule type="duplicateValues" dxfId="57" priority="1933"/>
  </conditionalFormatting>
  <conditionalFormatting sqref="B931:B932">
    <cfRule type="duplicateValues" dxfId="56" priority="1936"/>
  </conditionalFormatting>
  <conditionalFormatting sqref="B935">
    <cfRule type="duplicateValues" dxfId="55" priority="1939"/>
  </conditionalFormatting>
  <conditionalFormatting sqref="B939:B941">
    <cfRule type="duplicateValues" dxfId="54" priority="1942"/>
  </conditionalFormatting>
  <conditionalFormatting sqref="B966:B974 B953">
    <cfRule type="duplicateValues" dxfId="53" priority="2105"/>
  </conditionalFormatting>
  <conditionalFormatting sqref="B975:B1048576 B897:B898 B133 B914:B926 B489 B445:B447 B24 B1:B20 B450 B452 B477:B478 B480 B483:B484 B475 B491:B496 B686:B769 B933:B934 B936:B938 B942:B952 B928:B929 B849:B854 B837:B847 B865:B867 B856:B863 B28:B74 B85:B95 B182:B199 B165:B180 B116:B122 B201 B254:B255 B208:B209 B214 B228:B240 B283:B304 B269 B306:B316 B318:B360 B362:B442 B469:B473 B454:B458 B460:B467 B540:B562 B564:B575 B654:B684 B771:B777 B779:B784 B786:B835 B639:B651 B883:B895 B869:B881 B900:B904 B143:B163 B954:B965 B102:B109 B614:B631 B601:B612 B586:B599 B498:B538">
    <cfRule type="duplicateValues" dxfId="52" priority="2032"/>
  </conditionalFormatting>
  <conditionalFormatting sqref="C210:C212">
    <cfRule type="duplicateValues" dxfId="51" priority="96"/>
  </conditionalFormatting>
  <conditionalFormatting sqref="C215:C226">
    <cfRule type="duplicateValues" dxfId="50" priority="97"/>
  </conditionalFormatting>
  <conditionalFormatting sqref="C242:C246">
    <cfRule type="duplicateValues" dxfId="49" priority="98"/>
  </conditionalFormatting>
  <conditionalFormatting sqref="C256:C267">
    <cfRule type="duplicateValues" dxfId="48" priority="99"/>
  </conditionalFormatting>
  <conditionalFormatting sqref="C282">
    <cfRule type="duplicateValues" dxfId="47" priority="100"/>
  </conditionalFormatting>
  <conditionalFormatting sqref="C951">
    <cfRule type="duplicateValues" dxfId="46" priority="128"/>
  </conditionalFormatting>
  <conditionalFormatting sqref="C952 C954:C965">
    <cfRule type="duplicateValues" dxfId="45" priority="1723"/>
  </conditionalFormatting>
  <conditionalFormatting sqref="C966:C974">
    <cfRule type="duplicateValues" dxfId="44" priority="1659"/>
  </conditionalFormatting>
  <conditionalFormatting sqref="C975">
    <cfRule type="duplicateValues" dxfId="43" priority="127"/>
  </conditionalFormatting>
  <conditionalFormatting sqref="C976">
    <cfRule type="duplicateValues" dxfId="42" priority="126"/>
  </conditionalFormatting>
  <conditionalFormatting sqref="C977">
    <cfRule type="duplicateValues" dxfId="41" priority="125"/>
  </conditionalFormatting>
  <conditionalFormatting sqref="C978">
    <cfRule type="duplicateValues" dxfId="40" priority="123"/>
  </conditionalFormatting>
  <conditionalFormatting sqref="C979">
    <cfRule type="duplicateValues" dxfId="39" priority="122"/>
  </conditionalFormatting>
  <conditionalFormatting sqref="C980:C981">
    <cfRule type="duplicateValues" dxfId="38" priority="121"/>
  </conditionalFormatting>
  <conditionalFormatting sqref="C982:C983">
    <cfRule type="duplicateValues" dxfId="37" priority="120"/>
  </conditionalFormatting>
  <conditionalFormatting sqref="C984:C985">
    <cfRule type="duplicateValues" dxfId="36" priority="119"/>
  </conditionalFormatting>
  <conditionalFormatting sqref="C986:C987">
    <cfRule type="duplicateValues" dxfId="35" priority="118"/>
  </conditionalFormatting>
  <conditionalFormatting sqref="C990:C998">
    <cfRule type="duplicateValues" dxfId="34" priority="75"/>
    <cfRule type="duplicateValues" dxfId="33" priority="74"/>
    <cfRule type="duplicateValues" dxfId="32" priority="71"/>
    <cfRule type="duplicateValues" dxfId="31" priority="73"/>
    <cfRule type="duplicateValues" dxfId="30" priority="72"/>
  </conditionalFormatting>
  <conditionalFormatting sqref="C1001:C1009">
    <cfRule type="duplicateValues" dxfId="29" priority="62"/>
    <cfRule type="duplicateValues" dxfId="28" priority="64"/>
    <cfRule type="duplicateValues" dxfId="27" priority="65"/>
    <cfRule type="duplicateValues" dxfId="26" priority="63"/>
    <cfRule type="duplicateValues" dxfId="25" priority="61"/>
  </conditionalFormatting>
  <conditionalFormatting sqref="C1011">
    <cfRule type="duplicateValues" dxfId="24" priority="117"/>
  </conditionalFormatting>
  <conditionalFormatting sqref="C1012">
    <cfRule type="duplicateValues" dxfId="23" priority="113"/>
  </conditionalFormatting>
  <conditionalFormatting sqref="C1013">
    <cfRule type="duplicateValues" dxfId="22" priority="115"/>
  </conditionalFormatting>
  <conditionalFormatting sqref="C1015:C1023">
    <cfRule type="duplicateValues" dxfId="21" priority="109"/>
  </conditionalFormatting>
  <conditionalFormatting sqref="C1024:C1025">
    <cfRule type="duplicateValues" dxfId="20" priority="114"/>
  </conditionalFormatting>
  <conditionalFormatting sqref="C1026:C1027">
    <cfRule type="duplicateValues" dxfId="19" priority="1805"/>
  </conditionalFormatting>
  <conditionalFormatting sqref="C1028:C1029">
    <cfRule type="duplicateValues" dxfId="18" priority="111"/>
  </conditionalFormatting>
  <conditionalFormatting sqref="C1030:C1031">
    <cfRule type="duplicateValues" dxfId="17" priority="110"/>
  </conditionalFormatting>
  <conditionalFormatting sqref="C1032:C1033">
    <cfRule type="duplicateValues" dxfId="16" priority="116"/>
  </conditionalFormatting>
  <conditionalFormatting sqref="C1036:C1046">
    <cfRule type="duplicateValues" dxfId="15" priority="60"/>
  </conditionalFormatting>
  <conditionalFormatting sqref="C1048:C1057">
    <cfRule type="duplicateValues" dxfId="14" priority="58"/>
  </conditionalFormatting>
  <conditionalFormatting sqref="C1058">
    <cfRule type="duplicateValues" dxfId="13" priority="108"/>
  </conditionalFormatting>
  <conditionalFormatting sqref="C1059:C1048576 C988:C989 C953 C1034:C1036 C1014 C268:C281 C247:C255 C227:C241 C213:C214 C1:C209 C1047 C999:C1000 C1010 C283:C496 C498:C950">
    <cfRule type="duplicateValues" dxfId="12" priority="129"/>
  </conditionalFormatting>
  <conditionalFormatting sqref="K1060:K1070">
    <cfRule type="duplicateValues" dxfId="11" priority="59"/>
  </conditionalFormatting>
  <hyperlinks>
    <hyperlink ref="P1" location="MAIN!A496" display="TOTAL ASSETS" xr:uid="{00000000-0004-0000-0000-000000000000}"/>
    <hyperlink ref="P2" location="MAIN!A901" display="TOTAL LIABILITIES" xr:uid="{00000000-0004-0000-0000-000001000000}"/>
    <hyperlink ref="P3" location="MAIN!A947" display="TOTAL EQUITY" xr:uid="{00000000-0004-0000-0000-000002000000}"/>
    <hyperlink ref="P4" location="MAIN!A970" display="MEMORANDUM ITEMS" xr:uid="{00000000-0004-0000-0000-000003000000}"/>
  </hyperlinks>
  <pageMargins left="0.25" right="0.25" top="0.75" bottom="0.75" header="0.3" footer="0.3"/>
  <pageSetup paperSize="5" scale="54" fitToHeight="0" orientation="landscape" r:id="rId1"/>
  <headerFooter>
    <oddFooter>&amp;L_x000D_&amp;1#&amp;"Calibri"&amp;11&amp;K000000 Classification: GENERAL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12D07-48BE-4A7B-AFA5-6EDE0964AA9A}">
  <sheetPr>
    <pageSetUpPr fitToPage="1"/>
  </sheetPr>
  <dimension ref="A8:K188"/>
  <sheetViews>
    <sheetView showGridLines="0" tabSelected="1" zoomScaleNormal="100" workbookViewId="0">
      <pane ySplit="9" topLeftCell="A10" activePane="bottomLeft" state="frozen"/>
      <selection pane="bottomLeft"/>
    </sheetView>
  </sheetViews>
  <sheetFormatPr defaultColWidth="0" defaultRowHeight="14.4" x14ac:dyDescent="0.3"/>
  <cols>
    <col min="1" max="1" width="5.88671875" style="389" customWidth="1"/>
    <col min="2" max="2" width="3.109375" style="389" customWidth="1"/>
    <col min="3" max="3" width="3.77734375" style="389" customWidth="1"/>
    <col min="4" max="4" width="32.44140625" style="389" customWidth="1"/>
    <col min="5" max="6" width="11.44140625" style="389" customWidth="1"/>
    <col min="7" max="8" width="13.88671875" style="389" customWidth="1"/>
    <col min="9" max="10" width="11.44140625" style="389" customWidth="1"/>
    <col min="11" max="11" width="8.77734375" style="389" customWidth="1"/>
    <col min="12" max="16384" width="8.77734375" style="389" hidden="1"/>
  </cols>
  <sheetData>
    <row r="8" spans="1:10" hidden="1" x14ac:dyDescent="0.3"/>
    <row r="9" spans="1:10" hidden="1" x14ac:dyDescent="0.3">
      <c r="A9" s="479"/>
      <c r="B9" s="479"/>
      <c r="C9" s="479"/>
      <c r="D9" s="479"/>
      <c r="E9" s="479"/>
      <c r="F9" s="479"/>
      <c r="G9" s="479"/>
      <c r="H9" s="479"/>
      <c r="I9" s="479"/>
      <c r="J9" s="479"/>
    </row>
    <row r="10" spans="1:10" x14ac:dyDescent="0.3">
      <c r="A10" s="479"/>
      <c r="B10" s="479"/>
      <c r="C10" s="479"/>
      <c r="D10" s="479"/>
      <c r="E10" s="479"/>
      <c r="F10" s="479"/>
      <c r="G10" s="479"/>
      <c r="H10" s="479"/>
      <c r="I10" s="479"/>
      <c r="J10" s="479"/>
    </row>
    <row r="12" spans="1:10" x14ac:dyDescent="0.3">
      <c r="A12" s="390" t="s">
        <v>8</v>
      </c>
      <c r="B12" s="391" t="s">
        <v>1533</v>
      </c>
    </row>
    <row r="13" spans="1:10" ht="105" customHeight="1" x14ac:dyDescent="0.3">
      <c r="A13" s="392"/>
      <c r="B13" s="480" t="s">
        <v>1534</v>
      </c>
      <c r="C13" s="480"/>
      <c r="D13" s="480"/>
      <c r="E13" s="480"/>
      <c r="F13" s="480"/>
      <c r="G13" s="480"/>
      <c r="H13" s="480"/>
      <c r="I13" s="480"/>
      <c r="J13" s="480"/>
    </row>
    <row r="14" spans="1:10" x14ac:dyDescent="0.3">
      <c r="A14" s="392"/>
      <c r="B14" s="435"/>
      <c r="C14" s="435"/>
      <c r="D14" s="435"/>
      <c r="E14" s="435"/>
      <c r="F14" s="435"/>
      <c r="G14" s="435"/>
      <c r="H14" s="435"/>
      <c r="I14" s="435"/>
      <c r="J14" s="435"/>
    </row>
    <row r="15" spans="1:10" x14ac:dyDescent="0.3">
      <c r="A15" s="390" t="s">
        <v>14</v>
      </c>
      <c r="B15" s="391" t="s">
        <v>1535</v>
      </c>
    </row>
    <row r="16" spans="1:10" ht="75" customHeight="1" x14ac:dyDescent="0.3">
      <c r="A16" s="392"/>
      <c r="B16" s="480" t="s">
        <v>1536</v>
      </c>
      <c r="C16" s="480"/>
      <c r="D16" s="480"/>
      <c r="E16" s="480"/>
      <c r="F16" s="480"/>
      <c r="G16" s="480"/>
      <c r="H16" s="480"/>
      <c r="I16" s="480"/>
      <c r="J16" s="480"/>
    </row>
    <row r="17" spans="1:10" x14ac:dyDescent="0.3">
      <c r="A17" s="392"/>
    </row>
    <row r="18" spans="1:10" x14ac:dyDescent="0.3">
      <c r="A18" s="390" t="s">
        <v>33</v>
      </c>
      <c r="B18" s="391" t="s">
        <v>1537</v>
      </c>
    </row>
    <row r="19" spans="1:10" ht="158.25" customHeight="1" x14ac:dyDescent="0.3">
      <c r="B19" s="480" t="s">
        <v>1538</v>
      </c>
      <c r="C19" s="480"/>
      <c r="D19" s="480"/>
      <c r="E19" s="480"/>
      <c r="F19" s="480"/>
      <c r="G19" s="480"/>
      <c r="H19" s="480"/>
      <c r="I19" s="480"/>
      <c r="J19" s="480"/>
    </row>
    <row r="21" spans="1:10" x14ac:dyDescent="0.3">
      <c r="A21" s="391" t="s">
        <v>235</v>
      </c>
      <c r="B21" s="391" t="s">
        <v>1539</v>
      </c>
    </row>
    <row r="22" spans="1:10" ht="53.4" customHeight="1" x14ac:dyDescent="0.3">
      <c r="B22" s="480" t="s">
        <v>1540</v>
      </c>
      <c r="C22" s="480"/>
      <c r="D22" s="480"/>
      <c r="E22" s="480"/>
      <c r="F22" s="480"/>
      <c r="G22" s="480"/>
      <c r="H22" s="480"/>
      <c r="I22" s="480"/>
      <c r="J22" s="480"/>
    </row>
    <row r="24" spans="1:10" x14ac:dyDescent="0.3">
      <c r="B24" s="391" t="s">
        <v>315</v>
      </c>
      <c r="C24" s="391" t="s">
        <v>1541</v>
      </c>
    </row>
    <row r="25" spans="1:10" ht="59.4" customHeight="1" x14ac:dyDescent="0.3">
      <c r="B25" s="480" t="s">
        <v>1542</v>
      </c>
      <c r="C25" s="480"/>
      <c r="D25" s="480"/>
      <c r="E25" s="480"/>
      <c r="F25" s="480"/>
      <c r="G25" s="480"/>
      <c r="H25" s="480"/>
      <c r="I25" s="480"/>
      <c r="J25" s="480"/>
    </row>
    <row r="26" spans="1:10" x14ac:dyDescent="0.3">
      <c r="B26" s="434"/>
      <c r="C26" s="434"/>
      <c r="D26" s="434"/>
      <c r="E26" s="434"/>
      <c r="F26" s="434"/>
      <c r="G26" s="434"/>
      <c r="H26" s="434"/>
      <c r="I26" s="434"/>
      <c r="J26" s="434"/>
    </row>
    <row r="27" spans="1:10" x14ac:dyDescent="0.3">
      <c r="C27" s="391" t="s">
        <v>1543</v>
      </c>
    </row>
    <row r="28" spans="1:10" ht="55.5" customHeight="1" x14ac:dyDescent="0.3">
      <c r="C28" s="480" t="s">
        <v>1544</v>
      </c>
      <c r="D28" s="480"/>
      <c r="E28" s="480"/>
      <c r="F28" s="480"/>
      <c r="G28" s="480"/>
      <c r="H28" s="480"/>
      <c r="I28" s="480"/>
      <c r="J28" s="480"/>
    </row>
    <row r="29" spans="1:10" x14ac:dyDescent="0.3">
      <c r="D29" s="393" t="s">
        <v>1545</v>
      </c>
    </row>
    <row r="30" spans="1:10" x14ac:dyDescent="0.3">
      <c r="D30" s="394" t="s">
        <v>1546</v>
      </c>
    </row>
    <row r="31" spans="1:10" x14ac:dyDescent="0.3">
      <c r="D31" s="394"/>
    </row>
    <row r="32" spans="1:10" x14ac:dyDescent="0.3">
      <c r="D32" s="395" t="s">
        <v>1547</v>
      </c>
      <c r="E32" s="396"/>
      <c r="F32" s="396"/>
      <c r="G32" s="396"/>
      <c r="H32" s="396"/>
      <c r="I32" s="396"/>
      <c r="J32" s="396"/>
    </row>
    <row r="33" spans="4:10" ht="75.900000000000006" customHeight="1" x14ac:dyDescent="0.3">
      <c r="D33" s="478" t="s">
        <v>1548</v>
      </c>
      <c r="E33" s="478"/>
      <c r="F33" s="478"/>
      <c r="G33" s="478"/>
      <c r="H33" s="478"/>
      <c r="I33" s="478"/>
      <c r="J33" s="478"/>
    </row>
    <row r="34" spans="4:10" x14ac:dyDescent="0.3">
      <c r="D34" s="433"/>
      <c r="E34" s="433"/>
      <c r="F34" s="433"/>
      <c r="G34" s="433"/>
      <c r="H34" s="433"/>
      <c r="I34" s="433"/>
      <c r="J34" s="433"/>
    </row>
    <row r="35" spans="4:10" x14ac:dyDescent="0.3">
      <c r="D35" s="397" t="s">
        <v>1549</v>
      </c>
      <c r="E35" s="396"/>
      <c r="F35" s="396"/>
      <c r="G35" s="396"/>
      <c r="H35" s="396"/>
      <c r="I35" s="396"/>
      <c r="J35" s="396"/>
    </row>
    <row r="36" spans="4:10" x14ac:dyDescent="0.3">
      <c r="D36" s="478" t="s">
        <v>1550</v>
      </c>
      <c r="E36" s="478"/>
      <c r="F36" s="478"/>
      <c r="G36" s="478"/>
      <c r="H36" s="478"/>
      <c r="I36" s="478"/>
      <c r="J36" s="478"/>
    </row>
    <row r="37" spans="4:10" x14ac:dyDescent="0.3">
      <c r="D37" s="398" t="s">
        <v>1551</v>
      </c>
      <c r="E37" s="433"/>
      <c r="F37" s="433"/>
      <c r="G37" s="433"/>
      <c r="H37" s="433"/>
      <c r="I37" s="433"/>
      <c r="J37" s="433"/>
    </row>
    <row r="38" spans="4:10" x14ac:dyDescent="0.3">
      <c r="D38" s="398" t="s">
        <v>1552</v>
      </c>
      <c r="E38" s="433"/>
      <c r="F38" s="433"/>
      <c r="G38" s="433"/>
      <c r="H38" s="433"/>
      <c r="I38" s="433"/>
      <c r="J38" s="433"/>
    </row>
    <row r="39" spans="4:10" x14ac:dyDescent="0.3">
      <c r="D39" s="398" t="s">
        <v>1553</v>
      </c>
      <c r="E39" s="433"/>
      <c r="F39" s="433"/>
      <c r="G39" s="433"/>
      <c r="H39" s="433"/>
      <c r="I39" s="433"/>
      <c r="J39" s="433"/>
    </row>
    <row r="40" spans="4:10" x14ac:dyDescent="0.3">
      <c r="D40" s="398" t="s">
        <v>1554</v>
      </c>
      <c r="E40" s="433"/>
      <c r="F40" s="433"/>
      <c r="G40" s="433"/>
      <c r="H40" s="433"/>
      <c r="I40" s="433"/>
      <c r="J40" s="433"/>
    </row>
    <row r="41" spans="4:10" x14ac:dyDescent="0.3">
      <c r="D41" s="398" t="s">
        <v>1555</v>
      </c>
      <c r="E41" s="433"/>
      <c r="F41" s="433"/>
      <c r="G41" s="433"/>
      <c r="H41" s="433"/>
      <c r="I41" s="433"/>
      <c r="J41" s="433"/>
    </row>
    <row r="42" spans="4:10" x14ac:dyDescent="0.3">
      <c r="D42" s="398"/>
      <c r="E42" s="433"/>
      <c r="F42" s="433"/>
      <c r="G42" s="433"/>
      <c r="H42" s="433"/>
      <c r="I42" s="433"/>
      <c r="J42" s="433"/>
    </row>
    <row r="43" spans="4:10" ht="30.6" customHeight="1" x14ac:dyDescent="0.3">
      <c r="D43" s="478" t="s">
        <v>1556</v>
      </c>
      <c r="E43" s="478"/>
      <c r="F43" s="478"/>
      <c r="G43" s="478"/>
      <c r="H43" s="478"/>
      <c r="I43" s="478"/>
      <c r="J43" s="478"/>
    </row>
    <row r="44" spans="4:10" x14ac:dyDescent="0.3">
      <c r="D44" s="398" t="s">
        <v>1557</v>
      </c>
      <c r="E44" s="433"/>
      <c r="F44" s="433"/>
      <c r="G44" s="433"/>
      <c r="H44" s="433"/>
      <c r="I44" s="433"/>
      <c r="J44" s="433"/>
    </row>
    <row r="45" spans="4:10" x14ac:dyDescent="0.3">
      <c r="D45" s="398" t="s">
        <v>1558</v>
      </c>
      <c r="E45" s="433"/>
      <c r="F45" s="433"/>
      <c r="G45" s="433"/>
      <c r="H45" s="433"/>
      <c r="I45" s="433"/>
      <c r="J45" s="433"/>
    </row>
    <row r="46" spans="4:10" x14ac:dyDescent="0.3">
      <c r="D46" s="398" t="s">
        <v>1559</v>
      </c>
      <c r="E46" s="433"/>
      <c r="F46" s="433"/>
      <c r="G46" s="433"/>
      <c r="H46" s="433"/>
      <c r="I46" s="433"/>
      <c r="J46" s="433"/>
    </row>
    <row r="47" spans="4:10" x14ac:dyDescent="0.3">
      <c r="D47" s="398" t="s">
        <v>1560</v>
      </c>
      <c r="E47" s="433"/>
      <c r="F47" s="433"/>
      <c r="G47" s="433"/>
      <c r="H47" s="433"/>
      <c r="I47" s="433"/>
      <c r="J47" s="433"/>
    </row>
    <row r="49" spans="4:10" x14ac:dyDescent="0.3">
      <c r="D49" s="393" t="s">
        <v>1561</v>
      </c>
    </row>
    <row r="50" spans="4:10" x14ac:dyDescent="0.3">
      <c r="D50" s="389" t="s">
        <v>1562</v>
      </c>
    </row>
    <row r="51" spans="4:10" x14ac:dyDescent="0.3">
      <c r="D51" s="397" t="s">
        <v>1563</v>
      </c>
      <c r="E51" s="399"/>
      <c r="F51" s="399"/>
      <c r="G51" s="399"/>
      <c r="H51" s="399"/>
      <c r="I51" s="399"/>
      <c r="J51" s="399"/>
    </row>
    <row r="52" spans="4:10" ht="48.9" customHeight="1" x14ac:dyDescent="0.3">
      <c r="D52" s="478" t="s">
        <v>1564</v>
      </c>
      <c r="E52" s="478"/>
      <c r="F52" s="478"/>
      <c r="G52" s="478"/>
      <c r="H52" s="478"/>
      <c r="I52" s="478"/>
      <c r="J52" s="478"/>
    </row>
    <row r="53" spans="4:10" x14ac:dyDescent="0.3">
      <c r="D53" s="433"/>
      <c r="E53" s="400"/>
      <c r="F53" s="400"/>
      <c r="G53" s="400"/>
      <c r="H53" s="400"/>
      <c r="I53" s="400"/>
      <c r="J53" s="400"/>
    </row>
    <row r="54" spans="4:10" x14ac:dyDescent="0.3">
      <c r="D54" s="397" t="s">
        <v>1565</v>
      </c>
      <c r="E54" s="399"/>
      <c r="F54" s="399"/>
      <c r="G54" s="399"/>
      <c r="H54" s="399"/>
      <c r="I54" s="399"/>
      <c r="J54" s="399"/>
    </row>
    <row r="55" spans="4:10" ht="30.6" customHeight="1" x14ac:dyDescent="0.3">
      <c r="D55" s="478" t="s">
        <v>1566</v>
      </c>
      <c r="E55" s="478"/>
      <c r="F55" s="478"/>
      <c r="G55" s="478"/>
      <c r="H55" s="478"/>
      <c r="I55" s="478"/>
      <c r="J55" s="478"/>
    </row>
    <row r="56" spans="4:10" x14ac:dyDescent="0.3">
      <c r="D56" s="398" t="s">
        <v>1567</v>
      </c>
      <c r="E56" s="400"/>
      <c r="F56" s="400"/>
      <c r="G56" s="400"/>
      <c r="H56" s="400"/>
      <c r="I56" s="400"/>
      <c r="J56" s="400"/>
    </row>
    <row r="57" spans="4:10" x14ac:dyDescent="0.3">
      <c r="D57" s="398" t="s">
        <v>1568</v>
      </c>
      <c r="E57" s="400"/>
      <c r="F57" s="400"/>
      <c r="G57" s="400"/>
      <c r="H57" s="400"/>
      <c r="I57" s="400"/>
      <c r="J57" s="400"/>
    </row>
    <row r="58" spans="4:10" x14ac:dyDescent="0.3">
      <c r="D58" s="398" t="s">
        <v>1569</v>
      </c>
      <c r="E58" s="400"/>
      <c r="F58" s="400"/>
      <c r="G58" s="400"/>
      <c r="H58" s="400"/>
      <c r="I58" s="400"/>
      <c r="J58" s="400"/>
    </row>
    <row r="59" spans="4:10" x14ac:dyDescent="0.3">
      <c r="D59" s="398" t="s">
        <v>1570</v>
      </c>
      <c r="E59" s="400"/>
      <c r="F59" s="400"/>
      <c r="G59" s="400"/>
      <c r="H59" s="400"/>
      <c r="I59" s="400"/>
      <c r="J59" s="400"/>
    </row>
    <row r="60" spans="4:10" x14ac:dyDescent="0.3">
      <c r="D60" s="398" t="s">
        <v>1571</v>
      </c>
      <c r="E60" s="400"/>
      <c r="F60" s="400"/>
      <c r="G60" s="400"/>
      <c r="H60" s="400"/>
      <c r="I60" s="400"/>
      <c r="J60" s="400"/>
    </row>
    <row r="61" spans="4:10" x14ac:dyDescent="0.3">
      <c r="D61" s="398" t="s">
        <v>1572</v>
      </c>
      <c r="E61" s="400"/>
      <c r="F61" s="400"/>
      <c r="G61" s="400"/>
      <c r="H61" s="400"/>
      <c r="I61" s="400"/>
      <c r="J61" s="400"/>
    </row>
    <row r="62" spans="4:10" x14ac:dyDescent="0.3">
      <c r="D62" s="398" t="s">
        <v>1573</v>
      </c>
      <c r="E62" s="400"/>
      <c r="F62" s="400"/>
      <c r="G62" s="400"/>
      <c r="H62" s="400"/>
      <c r="I62" s="400"/>
      <c r="J62" s="400"/>
    </row>
    <row r="63" spans="4:10" x14ac:dyDescent="0.3">
      <c r="D63" s="398" t="s">
        <v>1574</v>
      </c>
      <c r="E63" s="400"/>
      <c r="F63" s="400"/>
      <c r="G63" s="400"/>
      <c r="H63" s="400"/>
      <c r="I63" s="400"/>
      <c r="J63" s="400"/>
    </row>
    <row r="64" spans="4:10" x14ac:dyDescent="0.3">
      <c r="D64" s="398" t="s">
        <v>1575</v>
      </c>
      <c r="E64" s="400"/>
      <c r="F64" s="400"/>
      <c r="G64" s="400"/>
      <c r="H64" s="400"/>
      <c r="I64" s="400"/>
      <c r="J64" s="400"/>
    </row>
    <row r="65" spans="4:10" x14ac:dyDescent="0.3">
      <c r="D65" s="398" t="s">
        <v>1576</v>
      </c>
      <c r="E65" s="400"/>
      <c r="F65" s="400"/>
      <c r="G65" s="400"/>
      <c r="H65" s="400"/>
      <c r="I65" s="400"/>
      <c r="J65" s="400"/>
    </row>
    <row r="66" spans="4:10" x14ac:dyDescent="0.3">
      <c r="D66" s="396"/>
      <c r="E66" s="400"/>
      <c r="F66" s="400"/>
      <c r="G66" s="400"/>
      <c r="H66" s="400"/>
      <c r="I66" s="400"/>
      <c r="J66" s="400"/>
    </row>
    <row r="67" spans="4:10" x14ac:dyDescent="0.3">
      <c r="D67" s="395" t="s">
        <v>1577</v>
      </c>
      <c r="E67" s="396"/>
      <c r="F67" s="396"/>
      <c r="G67" s="396"/>
      <c r="H67" s="396"/>
      <c r="I67" s="396"/>
      <c r="J67" s="396"/>
    </row>
    <row r="68" spans="4:10" ht="32.1" customHeight="1" x14ac:dyDescent="0.3">
      <c r="D68" s="478" t="s">
        <v>1578</v>
      </c>
      <c r="E68" s="478"/>
      <c r="F68" s="478"/>
      <c r="G68" s="478"/>
      <c r="H68" s="478"/>
      <c r="I68" s="478"/>
      <c r="J68" s="478"/>
    </row>
    <row r="69" spans="4:10" x14ac:dyDescent="0.3">
      <c r="D69" s="398" t="s">
        <v>1579</v>
      </c>
      <c r="E69" s="433"/>
      <c r="F69" s="433"/>
      <c r="G69" s="433"/>
      <c r="H69" s="433"/>
      <c r="I69" s="433"/>
      <c r="J69" s="433"/>
    </row>
    <row r="70" spans="4:10" x14ac:dyDescent="0.3">
      <c r="D70" s="398" t="s">
        <v>1580</v>
      </c>
      <c r="E70" s="433"/>
      <c r="F70" s="433"/>
      <c r="G70" s="433"/>
      <c r="H70" s="433"/>
      <c r="I70" s="433"/>
      <c r="J70" s="433"/>
    </row>
    <row r="71" spans="4:10" x14ac:dyDescent="0.3">
      <c r="D71" s="398" t="s">
        <v>1581</v>
      </c>
      <c r="E71" s="433"/>
      <c r="F71" s="433"/>
      <c r="G71" s="433"/>
      <c r="H71" s="433"/>
      <c r="I71" s="433"/>
      <c r="J71" s="433"/>
    </row>
    <row r="72" spans="4:10" x14ac:dyDescent="0.3">
      <c r="D72" s="398" t="s">
        <v>1582</v>
      </c>
      <c r="E72" s="433"/>
      <c r="F72" s="433"/>
      <c r="G72" s="433"/>
      <c r="H72" s="433"/>
      <c r="I72" s="433"/>
      <c r="J72" s="433"/>
    </row>
    <row r="73" spans="4:10" x14ac:dyDescent="0.3">
      <c r="D73" s="398" t="s">
        <v>1583</v>
      </c>
      <c r="E73" s="433"/>
      <c r="F73" s="433"/>
      <c r="G73" s="433"/>
      <c r="H73" s="433"/>
      <c r="I73" s="433"/>
      <c r="J73" s="433"/>
    </row>
    <row r="74" spans="4:10" x14ac:dyDescent="0.3">
      <c r="D74" s="398" t="s">
        <v>1584</v>
      </c>
      <c r="E74" s="433"/>
      <c r="F74" s="433"/>
      <c r="G74" s="433"/>
      <c r="H74" s="433"/>
      <c r="I74" s="433"/>
      <c r="J74" s="433"/>
    </row>
    <row r="75" spans="4:10" x14ac:dyDescent="0.3">
      <c r="D75" s="398" t="s">
        <v>1585</v>
      </c>
      <c r="E75" s="433"/>
      <c r="F75" s="433"/>
      <c r="G75" s="433"/>
      <c r="H75" s="433"/>
      <c r="I75" s="433"/>
      <c r="J75" s="433"/>
    </row>
    <row r="76" spans="4:10" x14ac:dyDescent="0.3">
      <c r="D76" s="398" t="s">
        <v>1586</v>
      </c>
      <c r="E76" s="433"/>
      <c r="F76" s="433"/>
      <c r="G76" s="433"/>
      <c r="H76" s="433"/>
      <c r="I76" s="433"/>
      <c r="J76" s="433"/>
    </row>
    <row r="77" spans="4:10" x14ac:dyDescent="0.3">
      <c r="D77" s="398" t="s">
        <v>1587</v>
      </c>
      <c r="E77" s="433"/>
      <c r="F77" s="433"/>
      <c r="G77" s="433"/>
      <c r="H77" s="433"/>
      <c r="I77" s="433"/>
      <c r="J77" s="433"/>
    </row>
    <row r="78" spans="4:10" x14ac:dyDescent="0.3">
      <c r="D78" s="398" t="s">
        <v>1588</v>
      </c>
      <c r="E78" s="433"/>
      <c r="F78" s="433"/>
      <c r="G78" s="433"/>
      <c r="H78" s="433"/>
      <c r="I78" s="433"/>
      <c r="J78" s="433"/>
    </row>
    <row r="79" spans="4:10" x14ac:dyDescent="0.3">
      <c r="D79" s="398" t="s">
        <v>1589</v>
      </c>
      <c r="E79" s="433"/>
      <c r="F79" s="433"/>
      <c r="G79" s="433"/>
      <c r="H79" s="433"/>
      <c r="I79" s="433"/>
      <c r="J79" s="433"/>
    </row>
    <row r="80" spans="4:10" x14ac:dyDescent="0.3">
      <c r="D80" s="398" t="s">
        <v>1590</v>
      </c>
      <c r="E80" s="433"/>
      <c r="F80" s="433"/>
      <c r="G80" s="433"/>
      <c r="H80" s="433"/>
      <c r="I80" s="433"/>
      <c r="J80" s="433"/>
    </row>
    <row r="81" spans="4:10" x14ac:dyDescent="0.3">
      <c r="D81" s="398" t="s">
        <v>1591</v>
      </c>
      <c r="E81" s="433"/>
      <c r="F81" s="433"/>
      <c r="G81" s="433"/>
      <c r="H81" s="433"/>
      <c r="I81" s="433"/>
      <c r="J81" s="433"/>
    </row>
    <row r="82" spans="4:10" x14ac:dyDescent="0.3">
      <c r="D82" s="398"/>
      <c r="E82" s="433"/>
      <c r="F82" s="433"/>
      <c r="G82" s="433"/>
      <c r="H82" s="433"/>
      <c r="I82" s="433"/>
      <c r="J82" s="433"/>
    </row>
    <row r="83" spans="4:10" x14ac:dyDescent="0.3">
      <c r="D83" s="397" t="s">
        <v>1592</v>
      </c>
    </row>
    <row r="84" spans="4:10" ht="64.5" customHeight="1" x14ac:dyDescent="0.3">
      <c r="D84" s="478" t="s">
        <v>1593</v>
      </c>
      <c r="E84" s="478"/>
      <c r="F84" s="478"/>
      <c r="G84" s="478"/>
      <c r="H84" s="478"/>
      <c r="I84" s="478"/>
      <c r="J84" s="478"/>
    </row>
    <row r="85" spans="4:10" x14ac:dyDescent="0.3">
      <c r="D85" s="398" t="s">
        <v>1594</v>
      </c>
      <c r="E85" s="396"/>
      <c r="F85" s="396"/>
      <c r="G85" s="396"/>
      <c r="H85" s="396"/>
      <c r="I85" s="396"/>
      <c r="J85" s="396"/>
    </row>
    <row r="86" spans="4:10" x14ac:dyDescent="0.3">
      <c r="D86" s="398" t="s">
        <v>1595</v>
      </c>
      <c r="E86" s="396"/>
      <c r="F86" s="396"/>
      <c r="G86" s="396"/>
      <c r="H86" s="396"/>
      <c r="I86" s="396"/>
      <c r="J86" s="396"/>
    </row>
    <row r="87" spans="4:10" x14ac:dyDescent="0.3">
      <c r="D87" s="398" t="s">
        <v>1596</v>
      </c>
      <c r="E87" s="396"/>
      <c r="F87" s="396"/>
      <c r="G87" s="396"/>
      <c r="H87" s="396"/>
      <c r="I87" s="396"/>
      <c r="J87" s="396"/>
    </row>
    <row r="88" spans="4:10" x14ac:dyDescent="0.3">
      <c r="D88" s="398" t="s">
        <v>1597</v>
      </c>
      <c r="E88" s="396"/>
      <c r="F88" s="396"/>
      <c r="G88" s="396"/>
      <c r="H88" s="396"/>
      <c r="I88" s="396"/>
      <c r="J88" s="396"/>
    </row>
    <row r="89" spans="4:10" x14ac:dyDescent="0.3">
      <c r="D89" s="398"/>
      <c r="E89" s="396"/>
      <c r="F89" s="396"/>
      <c r="G89" s="396"/>
      <c r="H89" s="396"/>
      <c r="I89" s="396"/>
      <c r="J89" s="396"/>
    </row>
    <row r="90" spans="4:10" x14ac:dyDescent="0.3">
      <c r="D90" s="395" t="s">
        <v>1598</v>
      </c>
      <c r="E90" s="396"/>
      <c r="F90" s="396"/>
      <c r="G90" s="396"/>
      <c r="H90" s="396"/>
      <c r="I90" s="396"/>
      <c r="J90" s="396"/>
    </row>
    <row r="91" spans="4:10" ht="48.75" customHeight="1" x14ac:dyDescent="0.3">
      <c r="D91" s="478" t="s">
        <v>1599</v>
      </c>
      <c r="E91" s="478"/>
      <c r="F91" s="478"/>
      <c r="G91" s="478"/>
      <c r="H91" s="478"/>
      <c r="I91" s="478"/>
      <c r="J91" s="478"/>
    </row>
    <row r="92" spans="4:10" x14ac:dyDescent="0.3">
      <c r="D92" s="398" t="s">
        <v>1600</v>
      </c>
      <c r="E92" s="396"/>
      <c r="F92" s="396"/>
      <c r="G92" s="396"/>
      <c r="H92" s="396"/>
      <c r="I92" s="396"/>
      <c r="J92" s="396"/>
    </row>
    <row r="93" spans="4:10" x14ac:dyDescent="0.3">
      <c r="D93" s="398" t="s">
        <v>1601</v>
      </c>
      <c r="E93" s="396"/>
      <c r="F93" s="396"/>
      <c r="G93" s="396"/>
      <c r="H93" s="396"/>
      <c r="I93" s="396"/>
      <c r="J93" s="396"/>
    </row>
    <row r="94" spans="4:10" x14ac:dyDescent="0.3">
      <c r="D94" s="398" t="s">
        <v>1602</v>
      </c>
      <c r="E94" s="396"/>
      <c r="F94" s="396"/>
      <c r="G94" s="396"/>
      <c r="H94" s="396"/>
      <c r="I94" s="396"/>
      <c r="J94" s="396"/>
    </row>
    <row r="95" spans="4:10" x14ac:dyDescent="0.3">
      <c r="D95" s="398" t="s">
        <v>1603</v>
      </c>
      <c r="E95" s="396"/>
      <c r="F95" s="396"/>
      <c r="G95" s="396"/>
      <c r="H95" s="396"/>
      <c r="I95" s="396"/>
      <c r="J95" s="396"/>
    </row>
    <row r="96" spans="4:10" x14ac:dyDescent="0.3">
      <c r="D96" s="398" t="s">
        <v>1604</v>
      </c>
      <c r="E96" s="396"/>
      <c r="F96" s="396"/>
      <c r="G96" s="396"/>
      <c r="H96" s="396"/>
      <c r="I96" s="396"/>
      <c r="J96" s="396"/>
    </row>
    <row r="97" spans="4:10" x14ac:dyDescent="0.3">
      <c r="D97" s="398" t="s">
        <v>1605</v>
      </c>
      <c r="E97" s="396"/>
      <c r="F97" s="396"/>
      <c r="G97" s="396"/>
      <c r="H97" s="396"/>
      <c r="I97" s="396"/>
      <c r="J97" s="396"/>
    </row>
    <row r="98" spans="4:10" x14ac:dyDescent="0.3">
      <c r="D98" s="398" t="s">
        <v>1606</v>
      </c>
      <c r="E98" s="396"/>
      <c r="F98" s="396"/>
      <c r="G98" s="396"/>
      <c r="H98" s="396"/>
      <c r="I98" s="396"/>
      <c r="J98" s="396"/>
    </row>
    <row r="99" spans="4:10" x14ac:dyDescent="0.3">
      <c r="D99" s="398"/>
      <c r="E99" s="396"/>
      <c r="F99" s="396"/>
      <c r="G99" s="396"/>
      <c r="H99" s="396"/>
      <c r="I99" s="396"/>
      <c r="J99" s="396"/>
    </row>
    <row r="100" spans="4:10" x14ac:dyDescent="0.3">
      <c r="D100" s="395" t="s">
        <v>1607</v>
      </c>
      <c r="E100" s="396"/>
      <c r="F100" s="396"/>
      <c r="G100" s="396"/>
      <c r="H100" s="396"/>
      <c r="I100" s="396"/>
      <c r="J100" s="396"/>
    </row>
    <row r="101" spans="4:10" ht="30" customHeight="1" x14ac:dyDescent="0.3">
      <c r="D101" s="478" t="s">
        <v>1608</v>
      </c>
      <c r="E101" s="478"/>
      <c r="F101" s="478"/>
      <c r="G101" s="478"/>
      <c r="H101" s="478"/>
      <c r="I101" s="478"/>
      <c r="J101" s="478"/>
    </row>
    <row r="102" spans="4:10" x14ac:dyDescent="0.3">
      <c r="D102" s="433"/>
      <c r="E102" s="433"/>
      <c r="F102" s="433"/>
      <c r="G102" s="433"/>
      <c r="H102" s="433"/>
      <c r="I102" s="433"/>
      <c r="J102" s="433"/>
    </row>
    <row r="103" spans="4:10" x14ac:dyDescent="0.3">
      <c r="D103" s="395" t="s">
        <v>1609</v>
      </c>
    </row>
    <row r="104" spans="4:10" x14ac:dyDescent="0.3">
      <c r="D104" s="396" t="s">
        <v>1610</v>
      </c>
    </row>
    <row r="105" spans="4:10" x14ac:dyDescent="0.3">
      <c r="D105" s="482" t="s">
        <v>1611</v>
      </c>
      <c r="E105" s="482"/>
      <c r="F105" s="482"/>
      <c r="G105" s="482"/>
      <c r="H105" s="482"/>
      <c r="I105" s="482"/>
      <c r="J105" s="482"/>
    </row>
    <row r="106" spans="4:10" x14ac:dyDescent="0.3">
      <c r="D106" s="396" t="s">
        <v>1612</v>
      </c>
    </row>
    <row r="107" spans="4:10" x14ac:dyDescent="0.3">
      <c r="D107" s="396" t="s">
        <v>1613</v>
      </c>
    </row>
    <row r="108" spans="4:10" x14ac:dyDescent="0.3">
      <c r="D108" s="396" t="s">
        <v>1614</v>
      </c>
    </row>
    <row r="109" spans="4:10" x14ac:dyDescent="0.3">
      <c r="D109" s="396" t="s">
        <v>1615</v>
      </c>
    </row>
    <row r="110" spans="4:10" x14ac:dyDescent="0.3">
      <c r="D110" s="396" t="s">
        <v>1616</v>
      </c>
    </row>
    <row r="111" spans="4:10" x14ac:dyDescent="0.3">
      <c r="D111" s="396" t="s">
        <v>1617</v>
      </c>
    </row>
    <row r="112" spans="4:10" x14ac:dyDescent="0.3">
      <c r="D112" s="396" t="s">
        <v>1618</v>
      </c>
    </row>
    <row r="113" spans="3:10" x14ac:dyDescent="0.3">
      <c r="D113" s="396" t="s">
        <v>1619</v>
      </c>
    </row>
    <row r="114" spans="3:10" x14ac:dyDescent="0.3">
      <c r="D114" s="396" t="s">
        <v>1620</v>
      </c>
    </row>
    <row r="115" spans="3:10" x14ac:dyDescent="0.3">
      <c r="D115" s="401"/>
    </row>
    <row r="116" spans="3:10" x14ac:dyDescent="0.3">
      <c r="C116" s="391" t="s">
        <v>1621</v>
      </c>
    </row>
    <row r="117" spans="3:10" ht="36.9" customHeight="1" x14ac:dyDescent="0.3">
      <c r="C117" s="480" t="s">
        <v>1622</v>
      </c>
      <c r="D117" s="480"/>
      <c r="E117" s="480"/>
      <c r="F117" s="480"/>
      <c r="G117" s="480"/>
      <c r="H117" s="480"/>
      <c r="I117" s="480"/>
      <c r="J117" s="480"/>
    </row>
    <row r="118" spans="3:10" x14ac:dyDescent="0.3">
      <c r="D118" s="391" t="s">
        <v>1623</v>
      </c>
    </row>
    <row r="119" spans="3:10" ht="47.25" customHeight="1" x14ac:dyDescent="0.3">
      <c r="D119" s="480" t="s">
        <v>1624</v>
      </c>
      <c r="E119" s="480"/>
      <c r="F119" s="480"/>
      <c r="G119" s="480"/>
      <c r="H119" s="480"/>
      <c r="I119" s="480"/>
      <c r="J119" s="480"/>
    </row>
    <row r="120" spans="3:10" x14ac:dyDescent="0.3">
      <c r="D120" s="435"/>
      <c r="E120" s="435"/>
      <c r="F120" s="435"/>
      <c r="G120" s="435"/>
      <c r="H120" s="435"/>
      <c r="I120" s="435"/>
      <c r="J120" s="435"/>
    </row>
    <row r="121" spans="3:10" x14ac:dyDescent="0.3">
      <c r="D121" s="391" t="s">
        <v>1625</v>
      </c>
    </row>
    <row r="122" spans="3:10" ht="30" customHeight="1" x14ac:dyDescent="0.3">
      <c r="D122" s="480" t="s">
        <v>1626</v>
      </c>
      <c r="E122" s="480"/>
      <c r="F122" s="480"/>
      <c r="G122" s="480"/>
      <c r="H122" s="480"/>
      <c r="I122" s="480"/>
      <c r="J122" s="480"/>
    </row>
    <row r="124" spans="3:10" x14ac:dyDescent="0.3">
      <c r="C124" s="391" t="s">
        <v>1627</v>
      </c>
    </row>
    <row r="125" spans="3:10" x14ac:dyDescent="0.3">
      <c r="C125" s="480" t="s">
        <v>1628</v>
      </c>
      <c r="D125" s="480"/>
      <c r="E125" s="480"/>
      <c r="F125" s="480"/>
      <c r="G125" s="480"/>
      <c r="H125" s="480"/>
      <c r="I125" s="480"/>
      <c r="J125" s="480"/>
    </row>
    <row r="126" spans="3:10" x14ac:dyDescent="0.3">
      <c r="D126" s="391" t="s">
        <v>1629</v>
      </c>
    </row>
    <row r="127" spans="3:10" ht="61.5" customHeight="1" x14ac:dyDescent="0.3">
      <c r="D127" s="480" t="s">
        <v>1630</v>
      </c>
      <c r="E127" s="480"/>
      <c r="F127" s="480"/>
      <c r="G127" s="480"/>
      <c r="H127" s="480"/>
      <c r="I127" s="480"/>
      <c r="J127" s="480"/>
    </row>
    <row r="128" spans="3:10" x14ac:dyDescent="0.3">
      <c r="D128" s="435"/>
      <c r="E128" s="435"/>
      <c r="F128" s="435"/>
      <c r="G128" s="435"/>
      <c r="H128" s="435"/>
      <c r="I128" s="435"/>
      <c r="J128" s="435"/>
    </row>
    <row r="129" spans="3:10" x14ac:dyDescent="0.3">
      <c r="D129" s="391" t="s">
        <v>1631</v>
      </c>
    </row>
    <row r="130" spans="3:10" x14ac:dyDescent="0.3">
      <c r="D130" s="481" t="s">
        <v>1632</v>
      </c>
      <c r="E130" s="481"/>
      <c r="F130" s="481"/>
      <c r="G130" s="481"/>
      <c r="H130" s="481"/>
      <c r="I130" s="481"/>
      <c r="J130" s="481"/>
    </row>
    <row r="131" spans="3:10" x14ac:dyDescent="0.3">
      <c r="D131" s="435"/>
      <c r="E131" s="435"/>
      <c r="F131" s="435"/>
      <c r="G131" s="435"/>
      <c r="H131" s="435"/>
      <c r="I131" s="435"/>
      <c r="J131" s="435"/>
    </row>
    <row r="132" spans="3:10" x14ac:dyDescent="0.3">
      <c r="D132" s="391" t="s">
        <v>1633</v>
      </c>
    </row>
    <row r="133" spans="3:10" x14ac:dyDescent="0.3">
      <c r="D133" s="389" t="s">
        <v>1634</v>
      </c>
    </row>
    <row r="134" spans="3:10" x14ac:dyDescent="0.3">
      <c r="D134" s="389" t="s">
        <v>1635</v>
      </c>
    </row>
    <row r="135" spans="3:10" x14ac:dyDescent="0.3">
      <c r="D135" s="389" t="s">
        <v>1754</v>
      </c>
    </row>
    <row r="136" spans="3:10" x14ac:dyDescent="0.3">
      <c r="D136" s="389" t="s">
        <v>1755</v>
      </c>
    </row>
    <row r="138" spans="3:10" x14ac:dyDescent="0.3">
      <c r="C138" s="391" t="s">
        <v>1636</v>
      </c>
    </row>
    <row r="139" spans="3:10" x14ac:dyDescent="0.3">
      <c r="C139" s="389" t="s">
        <v>1637</v>
      </c>
    </row>
    <row r="140" spans="3:10" x14ac:dyDescent="0.3">
      <c r="D140" s="391" t="s">
        <v>1638</v>
      </c>
    </row>
    <row r="141" spans="3:10" ht="30.9" customHeight="1" x14ac:dyDescent="0.3">
      <c r="D141" s="480" t="s">
        <v>1639</v>
      </c>
      <c r="E141" s="480"/>
      <c r="F141" s="480"/>
      <c r="G141" s="480"/>
      <c r="H141" s="480"/>
      <c r="I141" s="480"/>
      <c r="J141" s="480"/>
    </row>
    <row r="142" spans="3:10" x14ac:dyDescent="0.3">
      <c r="D142" s="434"/>
      <c r="E142" s="434"/>
      <c r="F142" s="434"/>
      <c r="G142" s="434"/>
      <c r="H142" s="434"/>
      <c r="I142" s="434"/>
      <c r="J142" s="434"/>
    </row>
    <row r="143" spans="3:10" x14ac:dyDescent="0.3">
      <c r="D143" s="391" t="s">
        <v>1640</v>
      </c>
    </row>
    <row r="144" spans="3:10" ht="87.6" customHeight="1" x14ac:dyDescent="0.3">
      <c r="D144" s="480" t="s">
        <v>1641</v>
      </c>
      <c r="E144" s="480"/>
      <c r="F144" s="480"/>
      <c r="G144" s="480"/>
      <c r="H144" s="480"/>
      <c r="I144" s="480"/>
      <c r="J144" s="480"/>
    </row>
    <row r="146" spans="1:10" x14ac:dyDescent="0.3">
      <c r="B146" s="391" t="s">
        <v>330</v>
      </c>
      <c r="C146" s="391" t="s">
        <v>1642</v>
      </c>
    </row>
    <row r="147" spans="1:10" ht="60.6" customHeight="1" x14ac:dyDescent="0.3">
      <c r="B147" s="480" t="s">
        <v>1643</v>
      </c>
      <c r="C147" s="480"/>
      <c r="D147" s="480"/>
      <c r="E147" s="480"/>
      <c r="F147" s="480"/>
      <c r="G147" s="480"/>
      <c r="H147" s="480"/>
      <c r="I147" s="480"/>
      <c r="J147" s="480"/>
    </row>
    <row r="149" spans="1:10" x14ac:dyDescent="0.3">
      <c r="A149" s="391" t="s">
        <v>297</v>
      </c>
      <c r="B149" s="391" t="s">
        <v>1644</v>
      </c>
    </row>
    <row r="150" spans="1:10" x14ac:dyDescent="0.3">
      <c r="D150" s="483" t="s">
        <v>3</v>
      </c>
      <c r="E150" s="485" t="s">
        <v>1645</v>
      </c>
      <c r="F150" s="486"/>
      <c r="G150" s="485" t="s">
        <v>1645</v>
      </c>
      <c r="H150" s="486"/>
    </row>
    <row r="151" spans="1:10" x14ac:dyDescent="0.3">
      <c r="D151" s="484"/>
      <c r="E151" s="487" t="s">
        <v>1646</v>
      </c>
      <c r="F151" s="488"/>
      <c r="G151" s="487" t="s">
        <v>1647</v>
      </c>
      <c r="H151" s="488"/>
    </row>
    <row r="152" spans="1:10" ht="48.6" customHeight="1" x14ac:dyDescent="0.3">
      <c r="D152" s="403" t="s">
        <v>1648</v>
      </c>
      <c r="E152" s="491" t="s">
        <v>1649</v>
      </c>
      <c r="F152" s="492"/>
      <c r="G152" s="491" t="s">
        <v>1650</v>
      </c>
      <c r="H152" s="492"/>
    </row>
    <row r="154" spans="1:10" x14ac:dyDescent="0.3">
      <c r="A154" s="391" t="s">
        <v>1651</v>
      </c>
      <c r="B154" s="391" t="s">
        <v>1652</v>
      </c>
    </row>
    <row r="155" spans="1:10" x14ac:dyDescent="0.3">
      <c r="B155" s="480" t="s">
        <v>1653</v>
      </c>
      <c r="C155" s="480"/>
      <c r="D155" s="480"/>
      <c r="E155" s="480"/>
      <c r="F155" s="480"/>
      <c r="G155" s="480"/>
      <c r="H155" s="480"/>
      <c r="I155" s="480"/>
      <c r="J155" s="480"/>
    </row>
    <row r="157" spans="1:10" x14ac:dyDescent="0.3">
      <c r="C157" s="493" t="s">
        <v>1654</v>
      </c>
      <c r="D157" s="493"/>
      <c r="E157" s="494" t="s">
        <v>1655</v>
      </c>
      <c r="F157" s="495"/>
      <c r="G157" s="495"/>
      <c r="H157" s="496"/>
    </row>
    <row r="158" spans="1:10" x14ac:dyDescent="0.3">
      <c r="C158" s="493" t="s">
        <v>1656</v>
      </c>
      <c r="D158" s="493"/>
      <c r="E158" s="494" t="s">
        <v>1657</v>
      </c>
      <c r="F158" s="495"/>
      <c r="G158" s="495"/>
      <c r="H158" s="496"/>
    </row>
    <row r="159" spans="1:10" ht="16.5" customHeight="1" x14ac:dyDescent="0.3">
      <c r="C159" s="493" t="s">
        <v>1658</v>
      </c>
      <c r="D159" s="493"/>
      <c r="E159" s="497" t="s">
        <v>1699</v>
      </c>
      <c r="F159" s="498"/>
      <c r="G159" s="498"/>
      <c r="H159" s="499"/>
    </row>
    <row r="160" spans="1:10" x14ac:dyDescent="0.3">
      <c r="C160" s="493" t="s">
        <v>1659</v>
      </c>
      <c r="D160" s="493"/>
      <c r="E160" s="500"/>
      <c r="F160" s="501"/>
      <c r="G160" s="501"/>
      <c r="H160" s="502"/>
    </row>
    <row r="161" spans="2:10" x14ac:dyDescent="0.3">
      <c r="C161" s="404"/>
      <c r="D161" s="404"/>
      <c r="E161" s="405"/>
    </row>
    <row r="162" spans="2:10" x14ac:dyDescent="0.3">
      <c r="B162" s="389" t="s">
        <v>1660</v>
      </c>
    </row>
    <row r="163" spans="2:10" x14ac:dyDescent="0.3">
      <c r="C163" s="503" t="s">
        <v>1661</v>
      </c>
      <c r="D163" s="503"/>
      <c r="E163" s="504" t="s">
        <v>1662</v>
      </c>
      <c r="F163" s="504"/>
    </row>
    <row r="164" spans="2:10" x14ac:dyDescent="0.3">
      <c r="C164" s="489" t="s">
        <v>1663</v>
      </c>
      <c r="D164" s="489"/>
      <c r="E164" s="490">
        <v>45443</v>
      </c>
      <c r="F164" s="490"/>
    </row>
    <row r="165" spans="2:10" x14ac:dyDescent="0.3">
      <c r="C165" s="506" t="s">
        <v>1664</v>
      </c>
      <c r="D165" s="506"/>
      <c r="E165" s="490">
        <v>45535</v>
      </c>
      <c r="F165" s="490"/>
    </row>
    <row r="166" spans="2:10" x14ac:dyDescent="0.3">
      <c r="C166" s="506" t="s">
        <v>1665</v>
      </c>
      <c r="D166" s="506"/>
      <c r="E166" s="490">
        <v>45626</v>
      </c>
      <c r="F166" s="490"/>
    </row>
    <row r="167" spans="2:10" x14ac:dyDescent="0.3">
      <c r="C167" s="506" t="s">
        <v>1666</v>
      </c>
      <c r="D167" s="506"/>
      <c r="E167" s="490">
        <v>45347</v>
      </c>
      <c r="F167" s="506"/>
    </row>
    <row r="168" spans="2:10" x14ac:dyDescent="0.3">
      <c r="C168" s="506" t="s">
        <v>1667</v>
      </c>
      <c r="D168" s="506"/>
      <c r="E168" s="490">
        <v>45412</v>
      </c>
      <c r="F168" s="490"/>
    </row>
    <row r="169" spans="2:10" x14ac:dyDescent="0.3">
      <c r="B169" s="406" t="s">
        <v>1668</v>
      </c>
      <c r="C169" s="406"/>
      <c r="D169" s="406"/>
      <c r="E169" s="406"/>
      <c r="F169" s="406"/>
      <c r="G169" s="406"/>
      <c r="H169" s="406"/>
      <c r="I169" s="406"/>
      <c r="J169" s="406"/>
    </row>
    <row r="170" spans="2:10" ht="40.5" customHeight="1" x14ac:dyDescent="0.3">
      <c r="B170" s="507" t="s">
        <v>1698</v>
      </c>
      <c r="C170" s="507"/>
      <c r="D170" s="507"/>
      <c r="E170" s="507"/>
      <c r="F170" s="507"/>
      <c r="G170" s="507"/>
      <c r="H170" s="507"/>
      <c r="I170" s="507"/>
      <c r="J170" s="507"/>
    </row>
    <row r="171" spans="2:10" ht="31.5" customHeight="1" x14ac:dyDescent="0.3">
      <c r="B171" s="481" t="s">
        <v>1749</v>
      </c>
      <c r="C171" s="481"/>
      <c r="D171" s="481"/>
      <c r="E171" s="481"/>
      <c r="F171" s="481"/>
      <c r="G171" s="481"/>
      <c r="H171" s="481"/>
      <c r="I171" s="481"/>
      <c r="J171" s="481"/>
    </row>
    <row r="173" spans="2:10" x14ac:dyDescent="0.3">
      <c r="B173" s="407" t="s">
        <v>1669</v>
      </c>
      <c r="C173" s="408"/>
      <c r="D173" s="408"/>
    </row>
    <row r="174" spans="2:10" x14ac:dyDescent="0.3">
      <c r="B174" s="408"/>
      <c r="C174" s="409" t="s">
        <v>1670</v>
      </c>
      <c r="D174" s="508" t="s">
        <v>1671</v>
      </c>
      <c r="E174" s="508"/>
      <c r="F174" s="508"/>
      <c r="G174" s="508"/>
      <c r="H174" s="508"/>
      <c r="I174" s="508"/>
      <c r="J174" s="508"/>
    </row>
    <row r="175" spans="2:10" ht="41.25" customHeight="1" x14ac:dyDescent="0.3">
      <c r="B175" s="408"/>
      <c r="C175" s="409" t="s">
        <v>1672</v>
      </c>
      <c r="D175" s="505" t="s">
        <v>1673</v>
      </c>
      <c r="E175" s="505"/>
      <c r="F175" s="505"/>
      <c r="G175" s="505"/>
      <c r="H175" s="505"/>
      <c r="I175" s="505"/>
      <c r="J175" s="505"/>
    </row>
    <row r="176" spans="2:10" ht="25.5" customHeight="1" x14ac:dyDescent="0.3">
      <c r="B176" s="408"/>
      <c r="C176" s="409" t="s">
        <v>1674</v>
      </c>
      <c r="D176" s="508" t="s">
        <v>1675</v>
      </c>
      <c r="E176" s="508"/>
      <c r="F176" s="508"/>
      <c r="G176" s="508"/>
      <c r="H176" s="508"/>
      <c r="I176" s="508"/>
      <c r="J176" s="508"/>
    </row>
    <row r="177" spans="2:10" ht="39" customHeight="1" x14ac:dyDescent="0.3">
      <c r="B177" s="408"/>
      <c r="C177" s="409" t="s">
        <v>1676</v>
      </c>
      <c r="D177" s="508" t="s">
        <v>1677</v>
      </c>
      <c r="E177" s="508"/>
      <c r="F177" s="508"/>
      <c r="G177" s="508"/>
      <c r="H177" s="508"/>
      <c r="I177" s="508"/>
      <c r="J177" s="508"/>
    </row>
    <row r="178" spans="2:10" x14ac:dyDescent="0.3">
      <c r="B178" s="408"/>
      <c r="C178" s="409" t="s">
        <v>1678</v>
      </c>
      <c r="D178" s="508" t="s">
        <v>1679</v>
      </c>
      <c r="E178" s="508"/>
      <c r="F178" s="508"/>
      <c r="G178" s="508"/>
      <c r="H178" s="508"/>
      <c r="I178" s="508"/>
      <c r="J178" s="508"/>
    </row>
    <row r="179" spans="2:10" ht="29.4" customHeight="1" x14ac:dyDescent="0.3">
      <c r="B179" s="408"/>
      <c r="C179" s="409" t="s">
        <v>1680</v>
      </c>
      <c r="D179" s="508" t="s">
        <v>1681</v>
      </c>
      <c r="E179" s="508"/>
      <c r="F179" s="508"/>
      <c r="G179" s="508"/>
      <c r="H179" s="508"/>
      <c r="I179" s="508"/>
      <c r="J179" s="508"/>
    </row>
    <row r="180" spans="2:10" x14ac:dyDescent="0.3">
      <c r="B180" s="408"/>
      <c r="C180" s="409" t="s">
        <v>1682</v>
      </c>
      <c r="D180" s="508" t="s">
        <v>1683</v>
      </c>
      <c r="E180" s="508"/>
      <c r="F180" s="508"/>
      <c r="G180" s="508"/>
      <c r="H180" s="508"/>
      <c r="I180" s="508"/>
      <c r="J180" s="508"/>
    </row>
    <row r="181" spans="2:10" ht="25.5" customHeight="1" x14ac:dyDescent="0.3">
      <c r="B181" s="408"/>
      <c r="C181" s="409" t="s">
        <v>1684</v>
      </c>
      <c r="D181" s="508" t="s">
        <v>1685</v>
      </c>
      <c r="E181" s="508"/>
      <c r="F181" s="508"/>
      <c r="G181" s="508"/>
      <c r="H181" s="508"/>
      <c r="I181" s="508"/>
      <c r="J181" s="508"/>
    </row>
    <row r="182" spans="2:10" ht="26.4" customHeight="1" x14ac:dyDescent="0.3">
      <c r="B182" s="408"/>
      <c r="C182" s="409" t="s">
        <v>1686</v>
      </c>
      <c r="D182" s="508" t="s">
        <v>1687</v>
      </c>
      <c r="E182" s="508"/>
      <c r="F182" s="508"/>
      <c r="G182" s="508"/>
      <c r="H182" s="508"/>
      <c r="I182" s="508"/>
      <c r="J182" s="508"/>
    </row>
    <row r="183" spans="2:10" ht="24" customHeight="1" x14ac:dyDescent="0.3">
      <c r="B183" s="408"/>
      <c r="C183" s="409" t="s">
        <v>1688</v>
      </c>
      <c r="D183" s="508" t="s">
        <v>1689</v>
      </c>
      <c r="E183" s="508"/>
      <c r="F183" s="508"/>
      <c r="G183" s="508"/>
      <c r="H183" s="508"/>
      <c r="I183" s="508"/>
      <c r="J183" s="508"/>
    </row>
    <row r="184" spans="2:10" x14ac:dyDescent="0.3">
      <c r="B184" s="408"/>
      <c r="C184" s="409" t="s">
        <v>1690</v>
      </c>
      <c r="D184" s="508" t="s">
        <v>1691</v>
      </c>
      <c r="E184" s="508"/>
      <c r="F184" s="508"/>
      <c r="G184" s="508"/>
      <c r="H184" s="508"/>
      <c r="I184" s="508"/>
      <c r="J184" s="508"/>
    </row>
    <row r="185" spans="2:10" ht="27" customHeight="1" x14ac:dyDescent="0.3">
      <c r="B185" s="408"/>
      <c r="C185" s="409" t="s">
        <v>1692</v>
      </c>
      <c r="D185" s="508" t="s">
        <v>1693</v>
      </c>
      <c r="E185" s="508"/>
      <c r="F185" s="508"/>
      <c r="G185" s="508"/>
      <c r="H185" s="508"/>
      <c r="I185" s="508"/>
      <c r="J185" s="508"/>
    </row>
    <row r="186" spans="2:10" x14ac:dyDescent="0.3">
      <c r="B186" s="408"/>
      <c r="C186" s="409" t="s">
        <v>1694</v>
      </c>
      <c r="D186" s="508" t="s">
        <v>1695</v>
      </c>
      <c r="E186" s="508"/>
      <c r="F186" s="508"/>
      <c r="G186" s="508"/>
      <c r="H186" s="508"/>
      <c r="I186" s="508"/>
      <c r="J186" s="508"/>
    </row>
    <row r="187" spans="2:10" ht="41.1" customHeight="1" x14ac:dyDescent="0.3">
      <c r="B187" s="408"/>
      <c r="C187" s="409" t="s">
        <v>1696</v>
      </c>
      <c r="D187" s="508" t="s">
        <v>1697</v>
      </c>
      <c r="E187" s="508"/>
      <c r="F187" s="508"/>
      <c r="G187" s="508"/>
      <c r="H187" s="508"/>
      <c r="I187" s="508"/>
      <c r="J187" s="508"/>
    </row>
    <row r="188" spans="2:10" x14ac:dyDescent="0.3">
      <c r="D188" s="410"/>
    </row>
  </sheetData>
  <sheetProtection algorithmName="SHA-512" hashValue="dZpi2uVq0eA4XBzQNk/u26Be3yFtCL0bVkldYkaUmDV6T4m/e8eSH4rYXn3o+9keLtigEnRJmbc353ey49g10g==" saltValue="ld0lwY7Un8nUkhYTVKUBpA==" spinCount="100000" sheet="1" objects="1" scenarios="1"/>
  <mergeCells count="70">
    <mergeCell ref="D187:J187"/>
    <mergeCell ref="D176:J176"/>
    <mergeCell ref="D177:J177"/>
    <mergeCell ref="D178:J178"/>
    <mergeCell ref="D179:J179"/>
    <mergeCell ref="D180:J180"/>
    <mergeCell ref="D181:J181"/>
    <mergeCell ref="D182:J182"/>
    <mergeCell ref="D183:J183"/>
    <mergeCell ref="D184:J184"/>
    <mergeCell ref="D185:J185"/>
    <mergeCell ref="D186:J186"/>
    <mergeCell ref="D175:J175"/>
    <mergeCell ref="C165:D165"/>
    <mergeCell ref="E165:F165"/>
    <mergeCell ref="C166:D166"/>
    <mergeCell ref="E166:F166"/>
    <mergeCell ref="C167:D167"/>
    <mergeCell ref="E167:F167"/>
    <mergeCell ref="C168:D168"/>
    <mergeCell ref="E168:F168"/>
    <mergeCell ref="B170:J170"/>
    <mergeCell ref="B171:J171"/>
    <mergeCell ref="D174:J174"/>
    <mergeCell ref="C164:D164"/>
    <mergeCell ref="E164:F164"/>
    <mergeCell ref="E152:F152"/>
    <mergeCell ref="G152:H152"/>
    <mergeCell ref="B155:J155"/>
    <mergeCell ref="C157:D157"/>
    <mergeCell ref="E157:H157"/>
    <mergeCell ref="C158:D158"/>
    <mergeCell ref="E158:H158"/>
    <mergeCell ref="C159:D159"/>
    <mergeCell ref="E159:H160"/>
    <mergeCell ref="C160:D160"/>
    <mergeCell ref="C163:D163"/>
    <mergeCell ref="E163:F163"/>
    <mergeCell ref="D141:J141"/>
    <mergeCell ref="D144:J144"/>
    <mergeCell ref="B147:J147"/>
    <mergeCell ref="D150:D151"/>
    <mergeCell ref="E150:F150"/>
    <mergeCell ref="G150:H150"/>
    <mergeCell ref="E151:F151"/>
    <mergeCell ref="G151:H151"/>
    <mergeCell ref="D130:J130"/>
    <mergeCell ref="D55:J55"/>
    <mergeCell ref="D68:J68"/>
    <mergeCell ref="D84:J84"/>
    <mergeCell ref="D91:J91"/>
    <mergeCell ref="D101:J101"/>
    <mergeCell ref="D105:J105"/>
    <mergeCell ref="C117:J117"/>
    <mergeCell ref="D119:J119"/>
    <mergeCell ref="D122:J122"/>
    <mergeCell ref="C125:J125"/>
    <mergeCell ref="D127:J127"/>
    <mergeCell ref="D52:J52"/>
    <mergeCell ref="A9:J9"/>
    <mergeCell ref="A10:J10"/>
    <mergeCell ref="B13:J13"/>
    <mergeCell ref="B16:J16"/>
    <mergeCell ref="B19:J19"/>
    <mergeCell ref="B22:J22"/>
    <mergeCell ref="B25:J25"/>
    <mergeCell ref="C28:J28"/>
    <mergeCell ref="D33:J33"/>
    <mergeCell ref="D36:J36"/>
    <mergeCell ref="D43:J43"/>
  </mergeCells>
  <hyperlinks>
    <hyperlink ref="E158" r:id="rId1" display="ofcs@bsp.gov.ph" xr:uid="{FF22DEF5-9FC1-48F2-9568-2BF0E554A360}"/>
    <hyperlink ref="E157" r:id="rId2" display="ofcs@bsp.gov.ph" xr:uid="{28DC2076-83F9-47FD-A0E2-8D24529D9F37}"/>
  </hyperlinks>
  <pageMargins left="7.4270833333333328E-2" right="0.7" top="8.0729166666666671E-2" bottom="0.75" header="0.3" footer="0.3"/>
  <pageSetup scale="84" fitToHeight="0"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600"/>
  <sheetViews>
    <sheetView zoomScale="80" zoomScaleNormal="80" zoomScaleSheetLayoutView="85" workbookViewId="0">
      <pane ySplit="6" topLeftCell="A7" activePane="bottomLeft" state="frozen"/>
      <selection pane="bottomLeft" activeCell="G11" sqref="G11"/>
    </sheetView>
  </sheetViews>
  <sheetFormatPr defaultColWidth="9.109375" defaultRowHeight="14.4" x14ac:dyDescent="0.3"/>
  <cols>
    <col min="1" max="1" width="4.109375" style="15" customWidth="1"/>
    <col min="2" max="2" width="8.88671875" style="16" hidden="1" customWidth="1"/>
    <col min="3" max="3" width="3.88671875" style="9" customWidth="1"/>
    <col min="4" max="4" width="2.88671875" style="9" customWidth="1"/>
    <col min="5" max="5" width="2.21875" style="9" customWidth="1"/>
    <col min="6" max="6" width="6.44140625" style="9" customWidth="1"/>
    <col min="7" max="7" width="85.88671875" style="9" customWidth="1"/>
    <col min="8" max="8" width="23.77734375" style="17" customWidth="1"/>
    <col min="9" max="9" width="23.77734375" style="164" customWidth="1"/>
    <col min="10" max="11" width="23.77734375" style="17" customWidth="1"/>
    <col min="12" max="12" width="67.77734375" style="457" customWidth="1"/>
    <col min="13" max="14" width="15.5546875" style="293" hidden="1" customWidth="1"/>
    <col min="15" max="15" width="15.109375" style="293" hidden="1" customWidth="1"/>
    <col min="16" max="18" width="9.109375" style="293" hidden="1" customWidth="1"/>
    <col min="19" max="19" width="26.5546875" style="293" hidden="1" customWidth="1"/>
    <col min="20" max="20" width="17" style="293" hidden="1" customWidth="1"/>
    <col min="21" max="21" width="105.88671875" style="293" hidden="1" customWidth="1"/>
    <col min="22" max="22" width="9.109375" style="2" customWidth="1"/>
    <col min="23" max="16384" width="9.109375" style="2"/>
  </cols>
  <sheetData>
    <row r="1" spans="1:21" x14ac:dyDescent="0.3">
      <c r="A1" s="11"/>
      <c r="B1" s="1"/>
      <c r="C1" s="2"/>
      <c r="D1" s="21"/>
      <c r="E1" s="21"/>
      <c r="F1" s="30"/>
      <c r="G1" s="30"/>
      <c r="H1" s="35"/>
      <c r="I1" s="162"/>
      <c r="J1" s="8"/>
      <c r="K1" s="8"/>
    </row>
    <row r="2" spans="1:21" x14ac:dyDescent="0.3">
      <c r="A2" s="11"/>
      <c r="B2" s="1"/>
      <c r="C2" s="2"/>
      <c r="D2" s="21"/>
      <c r="E2" s="21"/>
      <c r="F2" s="30"/>
      <c r="G2" s="30"/>
      <c r="H2" s="35"/>
      <c r="I2" s="162"/>
      <c r="J2" s="8"/>
      <c r="K2" s="8"/>
    </row>
    <row r="3" spans="1:21" x14ac:dyDescent="0.3">
      <c r="A3" s="11"/>
      <c r="B3" s="1"/>
      <c r="C3" s="2"/>
      <c r="D3" s="21"/>
      <c r="E3" s="21"/>
      <c r="F3" s="30"/>
      <c r="G3" s="30"/>
      <c r="H3" s="35"/>
      <c r="I3" s="162"/>
      <c r="J3" s="8"/>
      <c r="K3" s="8"/>
    </row>
    <row r="4" spans="1:21" x14ac:dyDescent="0.3">
      <c r="A4" s="541"/>
      <c r="B4" s="541"/>
      <c r="C4" s="541"/>
      <c r="D4" s="541"/>
      <c r="E4" s="541"/>
      <c r="F4" s="541"/>
      <c r="G4" s="541"/>
      <c r="H4" s="541"/>
      <c r="I4" s="541"/>
      <c r="J4" s="541"/>
      <c r="K4" s="541"/>
    </row>
    <row r="5" spans="1:21" x14ac:dyDescent="0.3">
      <c r="A5" s="542"/>
      <c r="B5" s="542"/>
      <c r="C5" s="542"/>
      <c r="D5" s="542"/>
      <c r="E5" s="542"/>
      <c r="F5" s="542"/>
      <c r="G5" s="542"/>
      <c r="H5" s="542"/>
      <c r="I5" s="542"/>
      <c r="J5" s="542"/>
      <c r="K5" s="542"/>
    </row>
    <row r="6" spans="1:21" x14ac:dyDescent="0.3">
      <c r="A6" s="543"/>
      <c r="B6" s="543"/>
      <c r="C6" s="543"/>
      <c r="D6" s="543"/>
      <c r="E6" s="543"/>
      <c r="F6" s="543"/>
      <c r="G6" s="543"/>
      <c r="H6" s="543"/>
      <c r="I6" s="543"/>
      <c r="J6" s="543"/>
      <c r="K6" s="543"/>
      <c r="L6" s="466"/>
    </row>
    <row r="7" spans="1:21" x14ac:dyDescent="0.3">
      <c r="A7" s="5"/>
      <c r="B7" s="21"/>
      <c r="C7" s="412" t="s">
        <v>1011</v>
      </c>
      <c r="D7" s="413"/>
      <c r="E7" s="414"/>
      <c r="F7" s="414"/>
      <c r="G7" s="23"/>
      <c r="H7" s="8"/>
      <c r="I7" s="162"/>
      <c r="J7" s="8"/>
      <c r="K7" s="8"/>
      <c r="S7" s="453" t="s">
        <v>1745</v>
      </c>
      <c r="T7" s="453" t="s">
        <v>1746</v>
      </c>
      <c r="U7" s="453" t="s">
        <v>1709</v>
      </c>
    </row>
    <row r="8" spans="1:21" ht="15" customHeight="1" x14ac:dyDescent="0.3">
      <c r="A8" s="5"/>
      <c r="B8" s="21"/>
      <c r="C8" s="415" t="s">
        <v>1012</v>
      </c>
      <c r="D8" s="415"/>
      <c r="E8" s="415"/>
      <c r="F8" s="415"/>
      <c r="G8" s="23"/>
      <c r="H8" s="548"/>
      <c r="I8" s="548"/>
      <c r="J8" s="548"/>
      <c r="K8" s="548"/>
      <c r="L8" s="302" t="str">
        <f>IFERROR(IF(AND(K214=0,K314=0,ISBLANK(H8)),"",IF(LEN(H8)&lt;8,$U$18,"OK")),"Review. Data with error/s.")</f>
        <v/>
      </c>
      <c r="S8" s="420">
        <f>IF(OR(ISNUMBER(SEARCH("REVIEW",L8)),ISNUMBER(SEARCH("error",L8))),1,0)</f>
        <v>0</v>
      </c>
      <c r="T8" s="420">
        <f>IF(_xlfn.ISFORMULA(L8),0,1)</f>
        <v>0</v>
      </c>
      <c r="U8" s="293" t="s">
        <v>1748</v>
      </c>
    </row>
    <row r="9" spans="1:21" ht="15" customHeight="1" x14ac:dyDescent="0.3">
      <c r="A9" s="165"/>
      <c r="B9" s="21"/>
      <c r="C9" s="416" t="s">
        <v>1446</v>
      </c>
      <c r="D9" s="416"/>
      <c r="E9" s="416"/>
      <c r="F9" s="416"/>
      <c r="G9" s="23"/>
      <c r="H9" s="545" t="s">
        <v>1105</v>
      </c>
      <c r="I9" s="545"/>
      <c r="J9" s="545"/>
      <c r="K9" s="545"/>
      <c r="S9" s="462"/>
      <c r="T9" s="462"/>
      <c r="U9" s="292" t="s">
        <v>1457</v>
      </c>
    </row>
    <row r="10" spans="1:21" ht="15" customHeight="1" x14ac:dyDescent="0.3">
      <c r="A10" s="166"/>
      <c r="B10" s="21"/>
      <c r="C10" s="417" t="s">
        <v>1335</v>
      </c>
      <c r="D10" s="417"/>
      <c r="E10" s="417"/>
      <c r="F10" s="417"/>
      <c r="G10" s="21"/>
      <c r="H10" s="544" t="s">
        <v>1449</v>
      </c>
      <c r="I10" s="544"/>
      <c r="J10" s="546"/>
      <c r="K10" s="546"/>
      <c r="L10" s="295" t="str">
        <f>IFERROR(IF(AND(K214=0,K314=0,ISBLANK(J10)),"",IF(AND(ISNUMBER(J10),J10&gt;$M$10),"OK",$U$19)),"Review. Data with error/s.")</f>
        <v/>
      </c>
      <c r="M10" s="454">
        <v>42736</v>
      </c>
      <c r="S10" s="420">
        <f>IF(OR(ISNUMBER(SEARCH("REVIEW",L10)),ISNUMBER(SEARCH("error",L10))),1,0)</f>
        <v>0</v>
      </c>
      <c r="T10" s="420">
        <f>IF(_xlfn.ISFORMULA(L10),0,1)</f>
        <v>0</v>
      </c>
      <c r="U10" s="292" t="s">
        <v>1459</v>
      </c>
    </row>
    <row r="11" spans="1:21" ht="15" customHeight="1" x14ac:dyDescent="0.3">
      <c r="A11" s="165"/>
      <c r="B11" s="21"/>
      <c r="C11" s="418" t="s">
        <v>1447</v>
      </c>
      <c r="D11" s="418"/>
      <c r="E11" s="418"/>
      <c r="F11" s="418"/>
      <c r="G11" s="21"/>
      <c r="I11" s="216" t="s">
        <v>1450</v>
      </c>
      <c r="J11" s="549" t="str">
        <f>Checks!H3</f>
        <v>No entries to verify.</v>
      </c>
      <c r="K11" s="549"/>
      <c r="S11" s="462"/>
      <c r="T11" s="420">
        <f>IF(_xlfn.ISFORMULA(J11),0,1)</f>
        <v>0</v>
      </c>
      <c r="U11" s="293" t="s">
        <v>1461</v>
      </c>
    </row>
    <row r="12" spans="1:21" ht="15" customHeight="1" x14ac:dyDescent="0.3">
      <c r="A12" s="165" t="s">
        <v>1013</v>
      </c>
      <c r="B12" s="21"/>
      <c r="C12" s="21"/>
      <c r="D12" s="31" t="s">
        <v>1456</v>
      </c>
      <c r="E12" s="23"/>
      <c r="F12" s="31"/>
      <c r="G12" s="31"/>
      <c r="H12" s="10"/>
      <c r="I12" s="217" t="s">
        <v>1451</v>
      </c>
      <c r="J12" s="550" t="str">
        <f>IFERROR(IF(AND(J11="No entries to verify.",'Comprehensive Income'!F9="No entries to verify."),"No data to transmit.",
IF(NOT(J11=U27),"No. Review BS and CI quick checks.","Yes. OK to transmit.")),$U$21)</f>
        <v>No data to transmit.</v>
      </c>
      <c r="K12" s="550"/>
      <c r="S12" s="462"/>
      <c r="T12" s="420">
        <f>IF(_xlfn.ISFORMULA(J12),0,1)</f>
        <v>0</v>
      </c>
    </row>
    <row r="13" spans="1:21" x14ac:dyDescent="0.3">
      <c r="A13" s="165"/>
      <c r="B13" s="21"/>
      <c r="C13" s="21"/>
      <c r="D13" s="31"/>
      <c r="E13"/>
      <c r="F13" s="31"/>
      <c r="G13" s="31"/>
      <c r="H13" s="10"/>
      <c r="I13" s="163"/>
      <c r="J13" s="10"/>
      <c r="K13" s="10"/>
      <c r="S13" s="462"/>
      <c r="T13" s="462"/>
      <c r="U13" s="293" t="s">
        <v>1463</v>
      </c>
    </row>
    <row r="14" spans="1:21" ht="28.8" x14ac:dyDescent="0.3">
      <c r="A14" s="547" t="s">
        <v>1455</v>
      </c>
      <c r="B14" s="547"/>
      <c r="C14" s="547"/>
      <c r="D14" s="547"/>
      <c r="E14" s="547"/>
      <c r="F14" s="547"/>
      <c r="G14" s="547"/>
      <c r="H14" s="218" t="s">
        <v>1452</v>
      </c>
      <c r="I14" s="219" t="s">
        <v>1453</v>
      </c>
      <c r="J14" s="218" t="s">
        <v>1454</v>
      </c>
      <c r="K14" s="218" t="s">
        <v>1014</v>
      </c>
      <c r="S14" s="462"/>
      <c r="T14" s="462"/>
      <c r="U14" s="294" t="s">
        <v>1465</v>
      </c>
    </row>
    <row r="15" spans="1:21" ht="20.100000000000001" customHeight="1" x14ac:dyDescent="0.3">
      <c r="A15" s="220" t="s">
        <v>1151</v>
      </c>
      <c r="B15" s="221"/>
      <c r="C15" s="221"/>
      <c r="D15" s="221"/>
      <c r="E15" s="221"/>
      <c r="F15" s="221"/>
      <c r="G15" s="221"/>
      <c r="H15" s="221"/>
      <c r="I15" s="221"/>
      <c r="J15" s="221"/>
      <c r="K15" s="222"/>
      <c r="M15" s="293" t="s">
        <v>1015</v>
      </c>
      <c r="N15" s="293" t="s">
        <v>1476</v>
      </c>
      <c r="O15" s="293" t="s">
        <v>1477</v>
      </c>
      <c r="S15" s="462"/>
      <c r="T15" s="462"/>
    </row>
    <row r="16" spans="1:21" x14ac:dyDescent="0.3">
      <c r="A16" s="296" t="s">
        <v>1106</v>
      </c>
      <c r="B16" s="224"/>
      <c r="C16" s="224"/>
      <c r="D16" s="224"/>
      <c r="E16" s="224"/>
      <c r="F16" s="224"/>
      <c r="G16" s="224"/>
      <c r="H16" s="224"/>
      <c r="I16" s="224"/>
      <c r="J16" s="224"/>
      <c r="K16" s="225"/>
      <c r="M16" s="363"/>
      <c r="N16" s="363"/>
      <c r="O16" s="363"/>
      <c r="S16" s="462"/>
      <c r="T16" s="462"/>
      <c r="U16" s="292" t="s">
        <v>1468</v>
      </c>
    </row>
    <row r="17" spans="1:21" x14ac:dyDescent="0.3">
      <c r="A17" s="214">
        <v>1</v>
      </c>
      <c r="B17" s="24" t="s">
        <v>5</v>
      </c>
      <c r="C17" s="232" t="s">
        <v>1349</v>
      </c>
      <c r="D17" s="233"/>
      <c r="E17" s="233"/>
      <c r="F17" s="241"/>
      <c r="G17" s="234"/>
      <c r="H17" s="307"/>
      <c r="I17" s="308"/>
      <c r="J17" s="307"/>
      <c r="K17" s="349">
        <f>SUM(H17,J17)</f>
        <v>0</v>
      </c>
      <c r="S17" s="462"/>
      <c r="T17" s="462"/>
      <c r="U17" s="292" t="s">
        <v>1470</v>
      </c>
    </row>
    <row r="18" spans="1:21" x14ac:dyDescent="0.3">
      <c r="A18" s="213">
        <v>2</v>
      </c>
      <c r="B18" s="289" t="s">
        <v>62</v>
      </c>
      <c r="C18" s="232" t="s">
        <v>1350</v>
      </c>
      <c r="D18" s="233"/>
      <c r="E18" s="233"/>
      <c r="F18" s="241"/>
      <c r="G18" s="234"/>
      <c r="H18" s="307"/>
      <c r="I18" s="308"/>
      <c r="J18" s="307"/>
      <c r="K18" s="349">
        <f>SUM(H18,J18)</f>
        <v>0</v>
      </c>
      <c r="S18" s="462"/>
      <c r="T18" s="462"/>
      <c r="U18" s="293" t="s">
        <v>1472</v>
      </c>
    </row>
    <row r="19" spans="1:21" x14ac:dyDescent="0.3">
      <c r="A19" s="223" t="s">
        <v>1107</v>
      </c>
      <c r="B19" s="224"/>
      <c r="C19" s="287"/>
      <c r="D19" s="287"/>
      <c r="E19" s="287"/>
      <c r="F19" s="287"/>
      <c r="G19" s="287"/>
      <c r="H19" s="309"/>
      <c r="I19" s="309"/>
      <c r="J19" s="309"/>
      <c r="K19" s="310"/>
      <c r="S19" s="462"/>
      <c r="T19" s="462"/>
      <c r="U19" s="293" t="s">
        <v>1473</v>
      </c>
    </row>
    <row r="20" spans="1:21" x14ac:dyDescent="0.3">
      <c r="A20" s="525">
        <v>3</v>
      </c>
      <c r="B20" s="227" t="s">
        <v>181</v>
      </c>
      <c r="C20" s="232" t="s">
        <v>1351</v>
      </c>
      <c r="D20" s="233"/>
      <c r="E20" s="233"/>
      <c r="F20" s="241"/>
      <c r="G20" s="234"/>
      <c r="H20" s="350">
        <f>SUM(H21,H28)-H35</f>
        <v>0</v>
      </c>
      <c r="I20" s="351">
        <f>SUM(I21,I28)-I35</f>
        <v>0</v>
      </c>
      <c r="J20" s="349">
        <f>SUM(J21,J28)-J35</f>
        <v>0</v>
      </c>
      <c r="K20" s="349">
        <f t="shared" ref="K20:K83" si="0">SUM(H20,J20)</f>
        <v>0</v>
      </c>
      <c r="M20" s="352">
        <f>MAX($H$22:$H$27,$H$29:$H$34)</f>
        <v>0</v>
      </c>
      <c r="N20" s="352">
        <f>MAX($I$22:$I$27,$I$29:$I$34)</f>
        <v>0</v>
      </c>
      <c r="O20" s="352">
        <f>MAX($J$22:$J$27,$J$29:$J$34)</f>
        <v>0</v>
      </c>
      <c r="S20" s="462"/>
      <c r="T20" s="462"/>
      <c r="U20" s="293" t="s">
        <v>1474</v>
      </c>
    </row>
    <row r="21" spans="1:21" x14ac:dyDescent="0.3">
      <c r="A21" s="525"/>
      <c r="B21" s="228" t="s">
        <v>183</v>
      </c>
      <c r="C21" s="259" t="s">
        <v>380</v>
      </c>
      <c r="D21" s="236" t="s">
        <v>1108</v>
      </c>
      <c r="E21" s="238"/>
      <c r="F21" s="236"/>
      <c r="G21" s="237"/>
      <c r="H21" s="350">
        <f>SUM(H22:H27)</f>
        <v>0</v>
      </c>
      <c r="I21" s="351">
        <f>SUM(I22:I27)</f>
        <v>0</v>
      </c>
      <c r="J21" s="349">
        <f>SUM(J22:J27)</f>
        <v>0</v>
      </c>
      <c r="K21" s="349">
        <f t="shared" si="0"/>
        <v>0</v>
      </c>
      <c r="M21" s="353">
        <f>SUM(M22:M34)-H176</f>
        <v>0</v>
      </c>
      <c r="N21" s="353">
        <f>SUM(N22:N34)-I176</f>
        <v>0</v>
      </c>
      <c r="O21" s="353">
        <f>SUM(O22:O34)-J176</f>
        <v>0</v>
      </c>
      <c r="P21" s="458" t="s">
        <v>1018</v>
      </c>
      <c r="S21" s="462"/>
      <c r="T21" s="462"/>
      <c r="U21" s="294" t="s">
        <v>1475</v>
      </c>
    </row>
    <row r="22" spans="1:21" x14ac:dyDescent="0.3">
      <c r="A22" s="525"/>
      <c r="B22" s="231" t="s">
        <v>74</v>
      </c>
      <c r="C22" s="259"/>
      <c r="D22" s="238"/>
      <c r="E22" s="238" t="s">
        <v>66</v>
      </c>
      <c r="F22" s="238"/>
      <c r="G22" s="237"/>
      <c r="H22" s="311"/>
      <c r="I22" s="308"/>
      <c r="J22" s="307"/>
      <c r="K22" s="349">
        <f t="shared" si="0"/>
        <v>0</v>
      </c>
      <c r="M22" s="354">
        <f t="shared" ref="M22:M27" si="1">IF(H22=$M$20,$H$176,"")</f>
        <v>0</v>
      </c>
      <c r="N22" s="354">
        <f>IF(I22=$N$20,$I$176,"")</f>
        <v>0</v>
      </c>
      <c r="O22" s="354">
        <f t="shared" ref="O22:O27" si="2">IF(J22=$O$20,$J$176,"")</f>
        <v>0</v>
      </c>
      <c r="S22" s="462"/>
      <c r="T22" s="462"/>
      <c r="U22" s="292" t="s">
        <v>1458</v>
      </c>
    </row>
    <row r="23" spans="1:21" x14ac:dyDescent="0.3">
      <c r="A23" s="525"/>
      <c r="B23" s="231" t="s">
        <v>76</v>
      </c>
      <c r="C23" s="259"/>
      <c r="D23" s="238"/>
      <c r="E23" s="238" t="s">
        <v>67</v>
      </c>
      <c r="F23" s="238"/>
      <c r="G23" s="237"/>
      <c r="H23" s="311"/>
      <c r="I23" s="308"/>
      <c r="J23" s="307"/>
      <c r="K23" s="349">
        <f t="shared" si="0"/>
        <v>0</v>
      </c>
      <c r="M23" s="354">
        <f t="shared" si="1"/>
        <v>0</v>
      </c>
      <c r="N23" s="354">
        <f t="shared" ref="N23:N27" si="3">IF(I23=$N$20,$I$176,"")</f>
        <v>0</v>
      </c>
      <c r="O23" s="354">
        <f t="shared" si="2"/>
        <v>0</v>
      </c>
      <c r="S23" s="462"/>
      <c r="T23" s="462"/>
      <c r="U23" s="292" t="s">
        <v>1460</v>
      </c>
    </row>
    <row r="24" spans="1:21" x14ac:dyDescent="0.3">
      <c r="A24" s="525"/>
      <c r="B24" s="231" t="s">
        <v>78</v>
      </c>
      <c r="C24" s="259"/>
      <c r="D24" s="238"/>
      <c r="E24" s="238" t="s">
        <v>68</v>
      </c>
      <c r="F24" s="238"/>
      <c r="G24" s="237"/>
      <c r="H24" s="311"/>
      <c r="I24" s="308"/>
      <c r="J24" s="307"/>
      <c r="K24" s="349">
        <f t="shared" si="0"/>
        <v>0</v>
      </c>
      <c r="M24" s="354">
        <f t="shared" si="1"/>
        <v>0</v>
      </c>
      <c r="N24" s="354">
        <f t="shared" si="3"/>
        <v>0</v>
      </c>
      <c r="O24" s="354">
        <f t="shared" si="2"/>
        <v>0</v>
      </c>
      <c r="S24" s="462"/>
      <c r="T24" s="462"/>
      <c r="U24" s="293" t="s">
        <v>1462</v>
      </c>
    </row>
    <row r="25" spans="1:21" x14ac:dyDescent="0.3">
      <c r="A25" s="525"/>
      <c r="B25" s="231" t="s">
        <v>80</v>
      </c>
      <c r="C25" s="259"/>
      <c r="D25" s="238"/>
      <c r="E25" s="238" t="s">
        <v>69</v>
      </c>
      <c r="F25" s="238"/>
      <c r="G25" s="237"/>
      <c r="H25" s="311"/>
      <c r="I25" s="308"/>
      <c r="J25" s="307"/>
      <c r="K25" s="349">
        <f t="shared" si="0"/>
        <v>0</v>
      </c>
      <c r="M25" s="354">
        <f t="shared" si="1"/>
        <v>0</v>
      </c>
      <c r="N25" s="354">
        <f t="shared" si="3"/>
        <v>0</v>
      </c>
      <c r="O25" s="354">
        <f t="shared" si="2"/>
        <v>0</v>
      </c>
      <c r="S25" s="462"/>
      <c r="T25" s="462"/>
    </row>
    <row r="26" spans="1:21" x14ac:dyDescent="0.3">
      <c r="A26" s="525"/>
      <c r="B26" s="231" t="s">
        <v>82</v>
      </c>
      <c r="C26" s="259"/>
      <c r="D26" s="238"/>
      <c r="E26" s="238" t="s">
        <v>30</v>
      </c>
      <c r="F26" s="238"/>
      <c r="G26" s="237"/>
      <c r="H26" s="311"/>
      <c r="I26" s="308"/>
      <c r="J26" s="307"/>
      <c r="K26" s="349">
        <f t="shared" si="0"/>
        <v>0</v>
      </c>
      <c r="M26" s="354">
        <f t="shared" si="1"/>
        <v>0</v>
      </c>
      <c r="N26" s="354">
        <f t="shared" si="3"/>
        <v>0</v>
      </c>
      <c r="O26" s="354">
        <f t="shared" si="2"/>
        <v>0</v>
      </c>
      <c r="S26" s="462"/>
      <c r="T26" s="462"/>
      <c r="U26" s="293" t="s">
        <v>1464</v>
      </c>
    </row>
    <row r="27" spans="1:21" x14ac:dyDescent="0.3">
      <c r="A27" s="525"/>
      <c r="B27" s="231" t="s">
        <v>84</v>
      </c>
      <c r="C27" s="259"/>
      <c r="D27" s="238"/>
      <c r="E27" s="238" t="s">
        <v>25</v>
      </c>
      <c r="F27" s="238"/>
      <c r="G27" s="237"/>
      <c r="H27" s="311"/>
      <c r="I27" s="308"/>
      <c r="J27" s="307"/>
      <c r="K27" s="349">
        <f t="shared" si="0"/>
        <v>0</v>
      </c>
      <c r="M27" s="354">
        <f t="shared" si="1"/>
        <v>0</v>
      </c>
      <c r="N27" s="354">
        <f t="shared" si="3"/>
        <v>0</v>
      </c>
      <c r="O27" s="354">
        <f t="shared" si="2"/>
        <v>0</v>
      </c>
      <c r="S27" s="462"/>
      <c r="T27" s="462"/>
      <c r="U27" s="292" t="s">
        <v>1466</v>
      </c>
    </row>
    <row r="28" spans="1:21" x14ac:dyDescent="0.3">
      <c r="A28" s="525"/>
      <c r="B28" s="228" t="s">
        <v>192</v>
      </c>
      <c r="C28" s="259" t="s">
        <v>418</v>
      </c>
      <c r="D28" s="236" t="s">
        <v>1109</v>
      </c>
      <c r="E28" s="238"/>
      <c r="F28" s="236"/>
      <c r="G28" s="237"/>
      <c r="H28" s="350">
        <f>SUM(H29:H34)</f>
        <v>0</v>
      </c>
      <c r="I28" s="351">
        <f>SUM(I29:I34)</f>
        <v>0</v>
      </c>
      <c r="J28" s="349">
        <f>SUM(J29:J34)</f>
        <v>0</v>
      </c>
      <c r="K28" s="349">
        <f t="shared" si="0"/>
        <v>0</v>
      </c>
      <c r="M28" s="358"/>
      <c r="N28" s="358"/>
      <c r="O28" s="358"/>
      <c r="S28" s="462"/>
      <c r="T28" s="462"/>
      <c r="U28" s="292" t="s">
        <v>1467</v>
      </c>
    </row>
    <row r="29" spans="1:21" x14ac:dyDescent="0.3">
      <c r="A29" s="525"/>
      <c r="B29" s="231" t="s">
        <v>101</v>
      </c>
      <c r="C29" s="235"/>
      <c r="D29" s="238"/>
      <c r="E29" s="238" t="s">
        <v>66</v>
      </c>
      <c r="F29" s="238"/>
      <c r="G29" s="237"/>
      <c r="H29" s="311"/>
      <c r="I29" s="308"/>
      <c r="J29" s="307"/>
      <c r="K29" s="349">
        <f t="shared" si="0"/>
        <v>0</v>
      </c>
      <c r="M29" s="354">
        <f t="shared" ref="M29:M34" si="4">IF(H29=$M$20,$H$176,"")</f>
        <v>0</v>
      </c>
      <c r="N29" s="354">
        <f t="shared" ref="N29:N34" si="5">IF(I29=$N$20,$I$176,"")</f>
        <v>0</v>
      </c>
      <c r="O29" s="354">
        <f t="shared" ref="O29:O34" si="6">IF(J29=$O$20,$J$176,"")</f>
        <v>0</v>
      </c>
      <c r="S29" s="462"/>
      <c r="T29" s="462"/>
      <c r="U29" s="292" t="s">
        <v>1469</v>
      </c>
    </row>
    <row r="30" spans="1:21" x14ac:dyDescent="0.3">
      <c r="A30" s="525"/>
      <c r="B30" s="231" t="s">
        <v>105</v>
      </c>
      <c r="C30" s="235"/>
      <c r="D30" s="238"/>
      <c r="E30" s="238" t="s">
        <v>67</v>
      </c>
      <c r="F30" s="238"/>
      <c r="G30" s="237"/>
      <c r="H30" s="311"/>
      <c r="I30" s="308"/>
      <c r="J30" s="307"/>
      <c r="K30" s="349">
        <f t="shared" si="0"/>
        <v>0</v>
      </c>
      <c r="M30" s="355">
        <f t="shared" si="4"/>
        <v>0</v>
      </c>
      <c r="N30" s="354">
        <f t="shared" si="5"/>
        <v>0</v>
      </c>
      <c r="O30" s="354">
        <f t="shared" si="6"/>
        <v>0</v>
      </c>
      <c r="S30" s="462"/>
      <c r="T30" s="462"/>
      <c r="U30" s="293" t="s">
        <v>1471</v>
      </c>
    </row>
    <row r="31" spans="1:21" x14ac:dyDescent="0.3">
      <c r="A31" s="525"/>
      <c r="B31" s="231" t="s">
        <v>108</v>
      </c>
      <c r="C31" s="235"/>
      <c r="D31" s="238"/>
      <c r="E31" s="238" t="s">
        <v>68</v>
      </c>
      <c r="F31" s="238"/>
      <c r="G31" s="237"/>
      <c r="H31" s="311"/>
      <c r="I31" s="308"/>
      <c r="J31" s="307"/>
      <c r="K31" s="349">
        <f t="shared" si="0"/>
        <v>0</v>
      </c>
      <c r="M31" s="356">
        <f t="shared" si="4"/>
        <v>0</v>
      </c>
      <c r="N31" s="354">
        <f t="shared" si="5"/>
        <v>0</v>
      </c>
      <c r="O31" s="354">
        <f t="shared" si="6"/>
        <v>0</v>
      </c>
      <c r="S31" s="462"/>
      <c r="T31" s="462"/>
      <c r="U31" s="293" t="s">
        <v>1747</v>
      </c>
    </row>
    <row r="32" spans="1:21" x14ac:dyDescent="0.3">
      <c r="A32" s="525"/>
      <c r="B32" s="231" t="s">
        <v>111</v>
      </c>
      <c r="C32" s="235"/>
      <c r="D32" s="238"/>
      <c r="E32" s="238" t="s">
        <v>69</v>
      </c>
      <c r="F32" s="238"/>
      <c r="G32" s="237"/>
      <c r="H32" s="311"/>
      <c r="I32" s="308"/>
      <c r="J32" s="307"/>
      <c r="K32" s="349">
        <f t="shared" si="0"/>
        <v>0</v>
      </c>
      <c r="M32" s="354">
        <f t="shared" si="4"/>
        <v>0</v>
      </c>
      <c r="N32" s="354">
        <f t="shared" si="5"/>
        <v>0</v>
      </c>
      <c r="O32" s="354">
        <f t="shared" si="6"/>
        <v>0</v>
      </c>
      <c r="S32" s="462"/>
      <c r="T32" s="462"/>
      <c r="U32" s="293" t="s">
        <v>1750</v>
      </c>
    </row>
    <row r="33" spans="1:21" x14ac:dyDescent="0.3">
      <c r="A33" s="525"/>
      <c r="B33" s="231" t="s">
        <v>114</v>
      </c>
      <c r="C33" s="235"/>
      <c r="D33" s="238"/>
      <c r="E33" s="238" t="s">
        <v>30</v>
      </c>
      <c r="F33" s="238"/>
      <c r="G33" s="237"/>
      <c r="H33" s="311"/>
      <c r="I33" s="308"/>
      <c r="J33" s="307"/>
      <c r="K33" s="349">
        <f t="shared" si="0"/>
        <v>0</v>
      </c>
      <c r="M33" s="354">
        <f t="shared" si="4"/>
        <v>0</v>
      </c>
      <c r="N33" s="354">
        <f t="shared" si="5"/>
        <v>0</v>
      </c>
      <c r="O33" s="354">
        <f t="shared" si="6"/>
        <v>0</v>
      </c>
      <c r="S33" s="462"/>
      <c r="T33" s="462"/>
      <c r="U33" s="293" t="s">
        <v>1751</v>
      </c>
    </row>
    <row r="34" spans="1:21" x14ac:dyDescent="0.3">
      <c r="A34" s="525"/>
      <c r="B34" s="231" t="s">
        <v>117</v>
      </c>
      <c r="C34" s="235"/>
      <c r="D34" s="238"/>
      <c r="E34" s="238" t="s">
        <v>25</v>
      </c>
      <c r="F34" s="238"/>
      <c r="G34" s="237"/>
      <c r="H34" s="311"/>
      <c r="I34" s="308"/>
      <c r="J34" s="307"/>
      <c r="K34" s="349">
        <f t="shared" si="0"/>
        <v>0</v>
      </c>
      <c r="M34" s="354">
        <f t="shared" si="4"/>
        <v>0</v>
      </c>
      <c r="N34" s="354">
        <f t="shared" si="5"/>
        <v>0</v>
      </c>
      <c r="O34" s="354">
        <f t="shared" si="6"/>
        <v>0</v>
      </c>
      <c r="S34" s="462"/>
      <c r="T34" s="462"/>
      <c r="U34" s="293" t="s">
        <v>1752</v>
      </c>
    </row>
    <row r="35" spans="1:21" s="12" customFormat="1" x14ac:dyDescent="0.3">
      <c r="A35" s="525"/>
      <c r="B35" s="257" t="s">
        <v>773</v>
      </c>
      <c r="C35" s="260" t="s">
        <v>1414</v>
      </c>
      <c r="D35" s="261"/>
      <c r="E35" s="261"/>
      <c r="F35" s="262"/>
      <c r="G35" s="263"/>
      <c r="H35" s="312"/>
      <c r="I35" s="313"/>
      <c r="J35" s="314"/>
      <c r="K35" s="349">
        <f t="shared" si="0"/>
        <v>0</v>
      </c>
      <c r="L35" s="302" t="str">
        <f>IFERROR(IF(K35=0,"",IF(AND(H35&gt;=0,I35&gt;=0,J35&gt;=0),"OK",$U$32)),"Review. Data with error/s.")</f>
        <v/>
      </c>
      <c r="M35" s="459"/>
      <c r="N35" s="459"/>
      <c r="O35" s="459"/>
      <c r="P35" s="459"/>
      <c r="Q35" s="459"/>
      <c r="R35" s="459"/>
      <c r="S35" s="420">
        <f>IF(OR(ISNUMBER(SEARCH("REVIEW",L35)),ISNUMBER(SEARCH("error",L35))),1,0)</f>
        <v>0</v>
      </c>
      <c r="T35" s="420">
        <f>IF(_xlfn.ISFORMULA(L35),0,1)</f>
        <v>0</v>
      </c>
      <c r="U35" s="294" t="s">
        <v>1753</v>
      </c>
    </row>
    <row r="36" spans="1:21" x14ac:dyDescent="0.3">
      <c r="A36" s="525">
        <v>4</v>
      </c>
      <c r="B36" s="228" t="s">
        <v>214</v>
      </c>
      <c r="C36" s="232" t="s">
        <v>1352</v>
      </c>
      <c r="D36" s="233"/>
      <c r="E36" s="233"/>
      <c r="F36" s="241"/>
      <c r="G36" s="234"/>
      <c r="H36" s="350">
        <f>SUM(H37:H38)</f>
        <v>0</v>
      </c>
      <c r="I36" s="351">
        <f>SUM(I37:I38)</f>
        <v>0</v>
      </c>
      <c r="J36" s="349">
        <f>SUM(J37:J38)</f>
        <v>0</v>
      </c>
      <c r="K36" s="349">
        <f t="shared" si="0"/>
        <v>0</v>
      </c>
      <c r="S36" s="462"/>
      <c r="T36" s="462"/>
    </row>
    <row r="37" spans="1:21" x14ac:dyDescent="0.3">
      <c r="A37" s="525"/>
      <c r="B37" s="228" t="s">
        <v>216</v>
      </c>
      <c r="C37" s="259" t="s">
        <v>380</v>
      </c>
      <c r="D37" s="236" t="s">
        <v>11</v>
      </c>
      <c r="E37" s="238"/>
      <c r="F37" s="236"/>
      <c r="G37" s="237"/>
      <c r="H37" s="311"/>
      <c r="I37" s="308"/>
      <c r="J37" s="307"/>
      <c r="K37" s="349">
        <f t="shared" si="0"/>
        <v>0</v>
      </c>
      <c r="S37" s="462"/>
      <c r="T37" s="462"/>
    </row>
    <row r="38" spans="1:21" x14ac:dyDescent="0.3">
      <c r="A38" s="525"/>
      <c r="B38" s="228" t="s">
        <v>231</v>
      </c>
      <c r="C38" s="259" t="s">
        <v>418</v>
      </c>
      <c r="D38" s="236" t="s">
        <v>1008</v>
      </c>
      <c r="E38" s="238"/>
      <c r="F38" s="236"/>
      <c r="G38" s="237"/>
      <c r="H38" s="350">
        <f>+H39+H42+H45+H48</f>
        <v>0</v>
      </c>
      <c r="I38" s="351">
        <f>+I39+I42+I45+I48</f>
        <v>0</v>
      </c>
      <c r="J38" s="349">
        <f>+J39+J42+J45+J48</f>
        <v>0</v>
      </c>
      <c r="K38" s="349">
        <f t="shared" si="0"/>
        <v>0</v>
      </c>
      <c r="S38" s="462"/>
      <c r="T38" s="462"/>
    </row>
    <row r="39" spans="1:21" x14ac:dyDescent="0.3">
      <c r="A39" s="525"/>
      <c r="B39" s="228" t="s">
        <v>167</v>
      </c>
      <c r="C39" s="259"/>
      <c r="D39" s="264" t="s">
        <v>315</v>
      </c>
      <c r="E39" s="236" t="s">
        <v>17</v>
      </c>
      <c r="F39" s="264"/>
      <c r="G39" s="265"/>
      <c r="H39" s="350">
        <f>SUM(H40:H41)</f>
        <v>0</v>
      </c>
      <c r="I39" s="351">
        <f>SUM(I40:I41)</f>
        <v>0</v>
      </c>
      <c r="J39" s="349">
        <f>SUM(J40:J41)</f>
        <v>0</v>
      </c>
      <c r="K39" s="349">
        <f t="shared" si="0"/>
        <v>0</v>
      </c>
      <c r="L39" s="302" t="str">
        <f>IFERROR(IF(AND(H39=0,I39=0,J39=0),"",IF(AND(H40&gt;=0,J40&gt;=0,H41&gt;=0,J41&gt;=0),"OK",$U$31)),"Review. Data with error/s.")</f>
        <v/>
      </c>
      <c r="S39" s="420">
        <f>IF(OR(ISNUMBER(SEARCH("REVIEW",L39)),ISNUMBER(SEARCH("error",L39))),1,0)</f>
        <v>0</v>
      </c>
      <c r="T39" s="420">
        <f>IF(_xlfn.ISFORMULA(L39),0,1)</f>
        <v>0</v>
      </c>
    </row>
    <row r="40" spans="1:21" x14ac:dyDescent="0.3">
      <c r="A40" s="525"/>
      <c r="B40" s="228" t="s">
        <v>20</v>
      </c>
      <c r="C40" s="235"/>
      <c r="D40" s="264"/>
      <c r="E40" s="238" t="s">
        <v>1016</v>
      </c>
      <c r="F40" s="264"/>
      <c r="G40" s="237"/>
      <c r="H40" s="311"/>
      <c r="I40" s="308"/>
      <c r="J40" s="307"/>
      <c r="K40" s="349">
        <f t="shared" si="0"/>
        <v>0</v>
      </c>
      <c r="S40" s="462"/>
      <c r="T40" s="462"/>
    </row>
    <row r="41" spans="1:21" x14ac:dyDescent="0.3">
      <c r="A41" s="525"/>
      <c r="B41" s="228" t="s">
        <v>23</v>
      </c>
      <c r="C41" s="235"/>
      <c r="D41" s="264"/>
      <c r="E41" s="238" t="s">
        <v>1017</v>
      </c>
      <c r="F41" s="264"/>
      <c r="G41" s="237"/>
      <c r="H41" s="311"/>
      <c r="I41" s="308"/>
      <c r="J41" s="307"/>
      <c r="K41" s="349">
        <f t="shared" si="0"/>
        <v>0</v>
      </c>
      <c r="S41" s="462"/>
      <c r="T41" s="462"/>
    </row>
    <row r="42" spans="1:21" x14ac:dyDescent="0.3">
      <c r="A42" s="525"/>
      <c r="B42" s="228" t="s">
        <v>170</v>
      </c>
      <c r="C42" s="235"/>
      <c r="D42" s="264" t="s">
        <v>330</v>
      </c>
      <c r="E42" s="236" t="s">
        <v>565</v>
      </c>
      <c r="F42" s="264"/>
      <c r="G42" s="265"/>
      <c r="H42" s="350">
        <f>SUM(H43:H44)</f>
        <v>0</v>
      </c>
      <c r="I42" s="351">
        <f>SUM(I43:I44)</f>
        <v>0</v>
      </c>
      <c r="J42" s="349">
        <f>SUM(J43:J44)</f>
        <v>0</v>
      </c>
      <c r="K42" s="349">
        <f t="shared" si="0"/>
        <v>0</v>
      </c>
      <c r="L42" s="302" t="str">
        <f>IFERROR(IF(AND(H42=0,I42=0,J42=0),"",IF(AND(H43&lt;=0,J43&lt;=0,H44&lt;=0,J44&lt;=0),"OK",$U$8)),"Review. Data with error/s.")</f>
        <v/>
      </c>
      <c r="S42" s="420">
        <f>IF(OR(ISNUMBER(SEARCH("REVIEW",L42)),ISNUMBER(SEARCH("error",L42))),1,0)</f>
        <v>0</v>
      </c>
      <c r="T42" s="420">
        <f>IF(_xlfn.ISFORMULA(L42),0,1)</f>
        <v>0</v>
      </c>
    </row>
    <row r="43" spans="1:21" x14ac:dyDescent="0.3">
      <c r="A43" s="525"/>
      <c r="B43" s="228" t="s">
        <v>566</v>
      </c>
      <c r="C43" s="235"/>
      <c r="D43" s="264"/>
      <c r="E43" s="238" t="s">
        <v>1016</v>
      </c>
      <c r="F43" s="264"/>
      <c r="G43" s="237"/>
      <c r="H43" s="311"/>
      <c r="I43" s="308"/>
      <c r="J43" s="307"/>
      <c r="K43" s="349">
        <f t="shared" si="0"/>
        <v>0</v>
      </c>
      <c r="S43" s="462"/>
      <c r="T43" s="462"/>
    </row>
    <row r="44" spans="1:21" x14ac:dyDescent="0.3">
      <c r="A44" s="525"/>
      <c r="B44" s="228" t="s">
        <v>567</v>
      </c>
      <c r="C44" s="235"/>
      <c r="D44" s="264"/>
      <c r="E44" s="238" t="s">
        <v>1017</v>
      </c>
      <c r="F44" s="264"/>
      <c r="G44" s="237"/>
      <c r="H44" s="311"/>
      <c r="I44" s="308"/>
      <c r="J44" s="307"/>
      <c r="K44" s="349">
        <f t="shared" si="0"/>
        <v>0</v>
      </c>
      <c r="M44" s="357">
        <f>SUM(M46:M47,M49:M50)-H174</f>
        <v>0</v>
      </c>
      <c r="N44" s="357">
        <f>SUM(N46:N47,N49:N50)-I174</f>
        <v>0</v>
      </c>
      <c r="O44" s="357">
        <f>SUM(O46:O47,O49:O50)-J174</f>
        <v>0</v>
      </c>
      <c r="P44" s="458" t="s">
        <v>1018</v>
      </c>
      <c r="S44" s="462"/>
      <c r="T44" s="462"/>
    </row>
    <row r="45" spans="1:21" x14ac:dyDescent="0.3">
      <c r="A45" s="525"/>
      <c r="B45" s="228" t="s">
        <v>172</v>
      </c>
      <c r="C45" s="235"/>
      <c r="D45" s="264" t="s">
        <v>359</v>
      </c>
      <c r="E45" s="236" t="s">
        <v>36</v>
      </c>
      <c r="F45" s="264"/>
      <c r="G45" s="265"/>
      <c r="H45" s="350">
        <f>SUM(H46:H47)</f>
        <v>0</v>
      </c>
      <c r="I45" s="351">
        <f>SUM(I46:I47)</f>
        <v>0</v>
      </c>
      <c r="J45" s="349">
        <f>SUM(J46:J47)</f>
        <v>0</v>
      </c>
      <c r="K45" s="349">
        <f t="shared" si="0"/>
        <v>0</v>
      </c>
      <c r="M45" s="358">
        <f>MAX($H$46:$H$47,$H$49:$H$50)</f>
        <v>0</v>
      </c>
      <c r="N45" s="358">
        <f>MAX($I$46:$I$47,$I$49:$I$50)</f>
        <v>0</v>
      </c>
      <c r="O45" s="358">
        <f>MAX($J$46:$J$47,$J$49:$J$50)</f>
        <v>0</v>
      </c>
      <c r="S45" s="462"/>
      <c r="T45" s="462"/>
    </row>
    <row r="46" spans="1:21" x14ac:dyDescent="0.3">
      <c r="A46" s="525"/>
      <c r="B46" s="228" t="s">
        <v>37</v>
      </c>
      <c r="C46" s="235"/>
      <c r="D46" s="264"/>
      <c r="E46" s="238" t="s">
        <v>1016</v>
      </c>
      <c r="F46" s="264"/>
      <c r="G46" s="237"/>
      <c r="H46" s="311"/>
      <c r="I46" s="308"/>
      <c r="J46" s="307"/>
      <c r="K46" s="349">
        <f t="shared" si="0"/>
        <v>0</v>
      </c>
      <c r="M46" s="354">
        <f>IF(H46=$M$45,$H$174,"")</f>
        <v>0</v>
      </c>
      <c r="N46" s="354">
        <f>IF(I46=$N$45,$I$174,"")</f>
        <v>0</v>
      </c>
      <c r="O46" s="354">
        <f>IF(J46=$O$45,$J$174,"")</f>
        <v>0</v>
      </c>
      <c r="S46" s="462"/>
      <c r="T46" s="462"/>
    </row>
    <row r="47" spans="1:21" x14ac:dyDescent="0.3">
      <c r="A47" s="525"/>
      <c r="B47" s="228" t="s">
        <v>39</v>
      </c>
      <c r="C47" s="235"/>
      <c r="D47" s="264"/>
      <c r="E47" s="238" t="s">
        <v>1017</v>
      </c>
      <c r="F47" s="264"/>
      <c r="G47" s="237"/>
      <c r="H47" s="311"/>
      <c r="I47" s="308"/>
      <c r="J47" s="307"/>
      <c r="K47" s="349">
        <f t="shared" si="0"/>
        <v>0</v>
      </c>
      <c r="M47" s="354">
        <f>IF(H47=$M$45,$H$174,"")</f>
        <v>0</v>
      </c>
      <c r="N47" s="354">
        <f>IF(I47=$N$45,$I$174,"")</f>
        <v>0</v>
      </c>
      <c r="O47" s="354">
        <f>IF(J47=$O$45,$J$174,"")</f>
        <v>0</v>
      </c>
      <c r="S47" s="462"/>
      <c r="T47" s="462"/>
    </row>
    <row r="48" spans="1:21" x14ac:dyDescent="0.3">
      <c r="A48" s="525"/>
      <c r="B48" s="228" t="s">
        <v>174</v>
      </c>
      <c r="C48" s="235"/>
      <c r="D48" s="264" t="s">
        <v>368</v>
      </c>
      <c r="E48" s="236" t="s">
        <v>1382</v>
      </c>
      <c r="F48" s="264"/>
      <c r="G48" s="265"/>
      <c r="H48" s="350">
        <f>SUM(H49:H50)</f>
        <v>0</v>
      </c>
      <c r="I48" s="351">
        <f>SUM(I49:I50)</f>
        <v>0</v>
      </c>
      <c r="J48" s="349">
        <f>SUM(J49:J50)</f>
        <v>0</v>
      </c>
      <c r="K48" s="349">
        <f t="shared" si="0"/>
        <v>0</v>
      </c>
      <c r="M48" s="358"/>
      <c r="N48" s="358"/>
      <c r="O48" s="358"/>
      <c r="S48" s="462"/>
      <c r="T48" s="462"/>
    </row>
    <row r="49" spans="1:21" x14ac:dyDescent="0.3">
      <c r="A49" s="525"/>
      <c r="B49" s="228" t="s">
        <v>44</v>
      </c>
      <c r="C49" s="235"/>
      <c r="D49" s="238"/>
      <c r="E49" s="238" t="s">
        <v>1016</v>
      </c>
      <c r="F49" s="238"/>
      <c r="G49" s="237"/>
      <c r="H49" s="311"/>
      <c r="I49" s="308"/>
      <c r="J49" s="307"/>
      <c r="K49" s="349">
        <f t="shared" si="0"/>
        <v>0</v>
      </c>
      <c r="M49" s="354">
        <f>IF(H49=$M$45,$H$174,"")</f>
        <v>0</v>
      </c>
      <c r="N49" s="354">
        <f>IF(I49=$N$45,$I$174,"")</f>
        <v>0</v>
      </c>
      <c r="O49" s="354">
        <f>IF(J49=$O$45,$J$174,"")</f>
        <v>0</v>
      </c>
      <c r="S49" s="462"/>
      <c r="T49" s="462"/>
    </row>
    <row r="50" spans="1:21" x14ac:dyDescent="0.3">
      <c r="A50" s="525"/>
      <c r="B50" s="228" t="s">
        <v>46</v>
      </c>
      <c r="C50" s="235"/>
      <c r="D50" s="238"/>
      <c r="E50" s="238" t="s">
        <v>1017</v>
      </c>
      <c r="F50" s="238"/>
      <c r="G50" s="237"/>
      <c r="H50" s="311"/>
      <c r="I50" s="308"/>
      <c r="J50" s="307"/>
      <c r="K50" s="349">
        <f t="shared" si="0"/>
        <v>0</v>
      </c>
      <c r="M50" s="354">
        <f>IF(H50=$M$45,$H$174,"")</f>
        <v>0</v>
      </c>
      <c r="N50" s="354">
        <f>IF(I50=$N$45,$I$174,"")</f>
        <v>0</v>
      </c>
      <c r="O50" s="354">
        <f>IF(J50=$O$45,$J$174,"")</f>
        <v>0</v>
      </c>
      <c r="S50" s="462"/>
      <c r="T50" s="462"/>
    </row>
    <row r="51" spans="1:21" x14ac:dyDescent="0.3">
      <c r="A51" s="525">
        <v>5</v>
      </c>
      <c r="B51" s="228"/>
      <c r="C51" s="538" t="s">
        <v>1353</v>
      </c>
      <c r="D51" s="539" t="s">
        <v>1353</v>
      </c>
      <c r="E51" s="539" t="s">
        <v>1353</v>
      </c>
      <c r="F51" s="539" t="s">
        <v>1353</v>
      </c>
      <c r="G51" s="540" t="s">
        <v>1353</v>
      </c>
      <c r="H51" s="350">
        <f>H52-H56</f>
        <v>0</v>
      </c>
      <c r="I51" s="351">
        <f>I52-I56</f>
        <v>0</v>
      </c>
      <c r="J51" s="349">
        <f>J52-J56</f>
        <v>0</v>
      </c>
      <c r="K51" s="349">
        <f t="shared" si="0"/>
        <v>0</v>
      </c>
      <c r="S51" s="462"/>
      <c r="T51" s="462"/>
    </row>
    <row r="52" spans="1:21" x14ac:dyDescent="0.3">
      <c r="A52" s="525"/>
      <c r="B52" s="228" t="s">
        <v>236</v>
      </c>
      <c r="C52" s="266" t="s">
        <v>1383</v>
      </c>
      <c r="D52" s="267"/>
      <c r="E52" s="267"/>
      <c r="F52" s="268"/>
      <c r="G52" s="269"/>
      <c r="H52" s="350">
        <f>SUM(H53:H55)</f>
        <v>0</v>
      </c>
      <c r="I52" s="351">
        <f>SUM(I53:I55)</f>
        <v>0</v>
      </c>
      <c r="J52" s="349">
        <f>SUM(J53:J55)</f>
        <v>0</v>
      </c>
      <c r="K52" s="349">
        <f t="shared" si="0"/>
        <v>0</v>
      </c>
      <c r="S52" s="462"/>
      <c r="T52" s="462"/>
    </row>
    <row r="53" spans="1:21" x14ac:dyDescent="0.3">
      <c r="A53" s="525"/>
      <c r="B53" s="228" t="s">
        <v>218</v>
      </c>
      <c r="C53" s="235"/>
      <c r="D53" s="238" t="s">
        <v>1021</v>
      </c>
      <c r="E53" s="236"/>
      <c r="F53" s="238"/>
      <c r="G53" s="237"/>
      <c r="H53" s="311"/>
      <c r="I53" s="308"/>
      <c r="J53" s="307"/>
      <c r="K53" s="349">
        <f t="shared" si="0"/>
        <v>0</v>
      </c>
      <c r="S53" s="462"/>
      <c r="T53" s="462"/>
    </row>
    <row r="54" spans="1:21" x14ac:dyDescent="0.3">
      <c r="A54" s="525"/>
      <c r="B54" s="228" t="s">
        <v>223</v>
      </c>
      <c r="C54" s="235"/>
      <c r="D54" s="238" t="s">
        <v>1022</v>
      </c>
      <c r="E54" s="236"/>
      <c r="F54" s="238"/>
      <c r="G54" s="237"/>
      <c r="H54" s="311"/>
      <c r="I54" s="308"/>
      <c r="J54" s="307"/>
      <c r="K54" s="349">
        <f t="shared" si="0"/>
        <v>0</v>
      </c>
      <c r="S54" s="462"/>
      <c r="T54" s="462"/>
    </row>
    <row r="55" spans="1:21" x14ac:dyDescent="0.3">
      <c r="A55" s="525"/>
      <c r="B55" s="228" t="s">
        <v>227</v>
      </c>
      <c r="C55" s="235"/>
      <c r="D55" s="238" t="s">
        <v>25</v>
      </c>
      <c r="E55" s="236"/>
      <c r="F55" s="238"/>
      <c r="G55" s="237"/>
      <c r="H55" s="311"/>
      <c r="I55" s="308"/>
      <c r="J55" s="307"/>
      <c r="K55" s="349">
        <f t="shared" si="0"/>
        <v>0</v>
      </c>
      <c r="S55" s="462"/>
      <c r="T55" s="462"/>
    </row>
    <row r="56" spans="1:21" s="12" customFormat="1" x14ac:dyDescent="0.3">
      <c r="A56" s="525"/>
      <c r="B56" s="257" t="s">
        <v>778</v>
      </c>
      <c r="C56" s="260" t="s">
        <v>1415</v>
      </c>
      <c r="D56" s="261"/>
      <c r="E56" s="261"/>
      <c r="F56" s="262"/>
      <c r="G56" s="263"/>
      <c r="H56" s="312"/>
      <c r="I56" s="313"/>
      <c r="J56" s="314"/>
      <c r="K56" s="349">
        <f t="shared" si="0"/>
        <v>0</v>
      </c>
      <c r="L56" s="302" t="str">
        <f>IFERROR(IF(K56=0,"",IF(AND(H56&gt;=0,I56&gt;=0,J56&gt;=0),"OK",$U$32)),"Review. Data with error/s.")</f>
        <v/>
      </c>
      <c r="M56" s="459"/>
      <c r="N56" s="459"/>
      <c r="O56" s="459"/>
      <c r="P56" s="459"/>
      <c r="Q56" s="459"/>
      <c r="R56" s="459"/>
      <c r="S56" s="420">
        <f>IF(OR(ISNUMBER(SEARCH("REVIEW",L56)),ISNUMBER(SEARCH("error",L56))),1,0)</f>
        <v>0</v>
      </c>
      <c r="T56" s="420">
        <f>IF(_xlfn.ISFORMULA(L56),0,1)</f>
        <v>0</v>
      </c>
      <c r="U56" s="459"/>
    </row>
    <row r="57" spans="1:21" x14ac:dyDescent="0.3">
      <c r="A57" s="525">
        <v>6</v>
      </c>
      <c r="B57" s="228"/>
      <c r="C57" s="232" t="s">
        <v>1354</v>
      </c>
      <c r="D57" s="233"/>
      <c r="E57" s="233"/>
      <c r="F57" s="241"/>
      <c r="G57" s="234"/>
      <c r="H57" s="350">
        <f>SUM(H58,H62)</f>
        <v>0</v>
      </c>
      <c r="I57" s="351">
        <f>SUM(I58,I62)</f>
        <v>0</v>
      </c>
      <c r="J57" s="349">
        <f>SUM(J58,J62)</f>
        <v>0</v>
      </c>
      <c r="K57" s="349">
        <f t="shared" si="0"/>
        <v>0</v>
      </c>
      <c r="M57" s="353">
        <f>SUM(M59:M61,M63:M64)-H175</f>
        <v>0</v>
      </c>
      <c r="N57" s="353">
        <f>SUM(N59:N61,N63:N64)-I175</f>
        <v>0</v>
      </c>
      <c r="O57" s="353">
        <f>SUM(O59:O61,O63:O64)-J175</f>
        <v>0</v>
      </c>
      <c r="P57" s="458" t="s">
        <v>1018</v>
      </c>
      <c r="S57" s="462"/>
      <c r="T57" s="462"/>
    </row>
    <row r="58" spans="1:21" x14ac:dyDescent="0.3">
      <c r="A58" s="525"/>
      <c r="B58" s="228" t="s">
        <v>176</v>
      </c>
      <c r="C58" s="259" t="s">
        <v>380</v>
      </c>
      <c r="D58" s="236" t="s">
        <v>1384</v>
      </c>
      <c r="E58" s="236"/>
      <c r="F58" s="236"/>
      <c r="G58" s="265"/>
      <c r="H58" s="350">
        <f>SUM(H59:H61)</f>
        <v>0</v>
      </c>
      <c r="I58" s="351">
        <f>SUM(I59:I61)</f>
        <v>0</v>
      </c>
      <c r="J58" s="349">
        <f>SUM(J59:J61)</f>
        <v>0</v>
      </c>
      <c r="K58" s="349">
        <f t="shared" si="0"/>
        <v>0</v>
      </c>
      <c r="M58" s="359">
        <f>MAX($H$59:$H$61,$H$63:$H$64)</f>
        <v>0</v>
      </c>
      <c r="N58" s="359">
        <f>MAX($I$59:$I$61,$I$63:$I$64)</f>
        <v>0</v>
      </c>
      <c r="O58" s="359">
        <f>MAX($J$59:$J$61,$J$63:$J$64)</f>
        <v>0</v>
      </c>
      <c r="S58" s="462"/>
      <c r="T58" s="462"/>
    </row>
    <row r="59" spans="1:21" x14ac:dyDescent="0.3">
      <c r="A59" s="525"/>
      <c r="B59" s="228" t="s">
        <v>55</v>
      </c>
      <c r="C59" s="259"/>
      <c r="D59" s="238"/>
      <c r="E59" s="238" t="s">
        <v>57</v>
      </c>
      <c r="F59" s="238"/>
      <c r="G59" s="237"/>
      <c r="H59" s="311"/>
      <c r="I59" s="308"/>
      <c r="J59" s="307"/>
      <c r="K59" s="349">
        <f t="shared" si="0"/>
        <v>0</v>
      </c>
      <c r="M59" s="355">
        <f>IF(H59=$M$58,$H$175,"")</f>
        <v>0</v>
      </c>
      <c r="N59" s="355">
        <f>IF(I59=$N$58,$I$175,"")</f>
        <v>0</v>
      </c>
      <c r="O59" s="355">
        <f>IF(J59=$O$58,$J$175,"")</f>
        <v>0</v>
      </c>
      <c r="S59" s="462"/>
      <c r="T59" s="462"/>
    </row>
    <row r="60" spans="1:21" x14ac:dyDescent="0.3">
      <c r="A60" s="525"/>
      <c r="B60" s="228" t="s">
        <v>58</v>
      </c>
      <c r="C60" s="259"/>
      <c r="D60" s="238"/>
      <c r="E60" s="238" t="s">
        <v>22</v>
      </c>
      <c r="F60" s="238"/>
      <c r="G60" s="237"/>
      <c r="H60" s="311"/>
      <c r="I60" s="308"/>
      <c r="J60" s="307"/>
      <c r="K60" s="349">
        <f t="shared" si="0"/>
        <v>0</v>
      </c>
      <c r="M60" s="355">
        <f>IF(H60=$M$58,$H$175,"")</f>
        <v>0</v>
      </c>
      <c r="N60" s="355">
        <f>IF(I60=$N$58,$I$175,"")</f>
        <v>0</v>
      </c>
      <c r="O60" s="355">
        <f>IF(J60=$O$58,$J$175,"")</f>
        <v>0</v>
      </c>
      <c r="S60" s="462"/>
      <c r="T60" s="462"/>
    </row>
    <row r="61" spans="1:21" x14ac:dyDescent="0.3">
      <c r="A61" s="525"/>
      <c r="B61" s="228" t="s">
        <v>60</v>
      </c>
      <c r="C61" s="259"/>
      <c r="D61" s="238"/>
      <c r="E61" s="238" t="s">
        <v>25</v>
      </c>
      <c r="F61" s="238"/>
      <c r="G61" s="237"/>
      <c r="H61" s="311"/>
      <c r="I61" s="308"/>
      <c r="J61" s="307"/>
      <c r="K61" s="349">
        <f t="shared" si="0"/>
        <v>0</v>
      </c>
      <c r="M61" s="355">
        <f>IF(H61=$M$58,$H$175,"")</f>
        <v>0</v>
      </c>
      <c r="N61" s="355">
        <f>IF(I61=$N$58,$I$175,"")</f>
        <v>0</v>
      </c>
      <c r="O61" s="355">
        <f>IF(J61=$O$58,$J$175,"")</f>
        <v>0</v>
      </c>
      <c r="S61" s="462"/>
      <c r="T61" s="462"/>
    </row>
    <row r="62" spans="1:21" x14ac:dyDescent="0.3">
      <c r="A62" s="525"/>
      <c r="B62" s="228"/>
      <c r="C62" s="259" t="s">
        <v>418</v>
      </c>
      <c r="D62" s="236" t="s">
        <v>1382</v>
      </c>
      <c r="E62" s="238"/>
      <c r="F62" s="236"/>
      <c r="G62" s="237"/>
      <c r="H62" s="350">
        <f>SUM(H63:H64)</f>
        <v>0</v>
      </c>
      <c r="I62" s="351">
        <f>SUM(I63:I64)</f>
        <v>0</v>
      </c>
      <c r="J62" s="349">
        <f>SUM(J63:J64)</f>
        <v>0</v>
      </c>
      <c r="K62" s="349">
        <f t="shared" si="0"/>
        <v>0</v>
      </c>
      <c r="M62" s="359"/>
      <c r="N62" s="359"/>
      <c r="O62" s="359"/>
      <c r="S62" s="462"/>
      <c r="T62" s="462"/>
    </row>
    <row r="63" spans="1:21" x14ac:dyDescent="0.3">
      <c r="A63" s="525"/>
      <c r="B63" s="228" t="s">
        <v>1088</v>
      </c>
      <c r="C63" s="235"/>
      <c r="D63" s="238" t="s">
        <v>1016</v>
      </c>
      <c r="E63" s="238"/>
      <c r="F63" s="238"/>
      <c r="G63" s="237"/>
      <c r="H63" s="311"/>
      <c r="I63" s="308"/>
      <c r="J63" s="307"/>
      <c r="K63" s="349">
        <f t="shared" si="0"/>
        <v>0</v>
      </c>
      <c r="M63" s="355">
        <f>IF(H63=$M$58,$H$175,"")</f>
        <v>0</v>
      </c>
      <c r="N63" s="355">
        <f>IF(I63=$N$58,$I$175,"")</f>
        <v>0</v>
      </c>
      <c r="O63" s="355">
        <f>IF(J63=$O$58,$J$175,"")</f>
        <v>0</v>
      </c>
      <c r="S63" s="462"/>
      <c r="T63" s="462"/>
    </row>
    <row r="64" spans="1:21" x14ac:dyDescent="0.3">
      <c r="A64" s="525"/>
      <c r="B64" s="228" t="s">
        <v>1089</v>
      </c>
      <c r="C64" s="235"/>
      <c r="D64" s="238" t="s">
        <v>1017</v>
      </c>
      <c r="E64" s="238"/>
      <c r="F64" s="238"/>
      <c r="G64" s="237"/>
      <c r="H64" s="311"/>
      <c r="I64" s="308"/>
      <c r="J64" s="307"/>
      <c r="K64" s="349">
        <f t="shared" si="0"/>
        <v>0</v>
      </c>
      <c r="M64" s="355">
        <f>IF(H64=$M$58,$H$175,"")</f>
        <v>0</v>
      </c>
      <c r="N64" s="355">
        <f>IF(I64=$N$58,$I$175,"")</f>
        <v>0</v>
      </c>
      <c r="O64" s="355">
        <f>IF(J64=$O$58,$J$175,"")</f>
        <v>0</v>
      </c>
      <c r="S64" s="462"/>
      <c r="T64" s="462"/>
    </row>
    <row r="65" spans="1:21" x14ac:dyDescent="0.3">
      <c r="A65" s="525">
        <v>7</v>
      </c>
      <c r="B65" s="228" t="s">
        <v>266</v>
      </c>
      <c r="C65" s="232" t="s">
        <v>1355</v>
      </c>
      <c r="D65" s="233"/>
      <c r="E65" s="233"/>
      <c r="F65" s="241"/>
      <c r="G65" s="234"/>
      <c r="H65" s="350">
        <f>SUM(H66,H73)-H80</f>
        <v>0</v>
      </c>
      <c r="I65" s="351">
        <f>SUM(I66,I73)-I80</f>
        <v>0</v>
      </c>
      <c r="J65" s="349">
        <f>SUM(J66,J73)-J80</f>
        <v>0</v>
      </c>
      <c r="K65" s="349">
        <f t="shared" si="0"/>
        <v>0</v>
      </c>
      <c r="M65" s="360">
        <f>SUM(M67:M79)-H177</f>
        <v>0</v>
      </c>
      <c r="N65" s="360">
        <f>SUM(N67:N79)-I177</f>
        <v>0</v>
      </c>
      <c r="O65" s="360">
        <f>SUM(O67:O79)-J177</f>
        <v>0</v>
      </c>
      <c r="P65" s="458" t="s">
        <v>1018</v>
      </c>
      <c r="S65" s="462"/>
      <c r="T65" s="462"/>
    </row>
    <row r="66" spans="1:21" x14ac:dyDescent="0.3">
      <c r="A66" s="525"/>
      <c r="B66" s="228" t="s">
        <v>268</v>
      </c>
      <c r="C66" s="259" t="s">
        <v>380</v>
      </c>
      <c r="D66" s="236" t="s">
        <v>1385</v>
      </c>
      <c r="E66" s="238"/>
      <c r="F66" s="236"/>
      <c r="G66" s="237"/>
      <c r="H66" s="350">
        <f>SUM(H67:H71)</f>
        <v>0</v>
      </c>
      <c r="I66" s="351">
        <f>SUM(I67:I71)</f>
        <v>0</v>
      </c>
      <c r="J66" s="349">
        <f>SUM(J67:J71)</f>
        <v>0</v>
      </c>
      <c r="K66" s="349">
        <f t="shared" si="0"/>
        <v>0</v>
      </c>
      <c r="M66" s="352">
        <f>MAX(H67:H71,H74:H78)</f>
        <v>0</v>
      </c>
      <c r="N66" s="352">
        <f>MAX(I67:I71,I74:I78)</f>
        <v>0</v>
      </c>
      <c r="O66" s="352">
        <f>MAX(J67:J71,J74:J78)</f>
        <v>0</v>
      </c>
      <c r="S66" s="462"/>
      <c r="T66" s="462"/>
    </row>
    <row r="67" spans="1:21" x14ac:dyDescent="0.3">
      <c r="A67" s="525"/>
      <c r="B67" s="231" t="s">
        <v>87</v>
      </c>
      <c r="C67" s="259"/>
      <c r="D67" s="238"/>
      <c r="E67" s="238" t="s">
        <v>22</v>
      </c>
      <c r="F67" s="238"/>
      <c r="G67" s="237"/>
      <c r="H67" s="311"/>
      <c r="I67" s="308"/>
      <c r="J67" s="307"/>
      <c r="K67" s="349">
        <f t="shared" si="0"/>
        <v>0</v>
      </c>
      <c r="M67" s="361">
        <f t="shared" ref="M67:M71" si="7">IF(H67=$M$66,$H$177,"")</f>
        <v>0</v>
      </c>
      <c r="N67" s="361">
        <f>IF(I67=$N$66,$I$177,"")</f>
        <v>0</v>
      </c>
      <c r="O67" s="361">
        <f t="shared" ref="O67:O71" si="8">IF(J67=$O$66,$J$177,"")</f>
        <v>0</v>
      </c>
      <c r="S67" s="462"/>
      <c r="T67" s="462"/>
    </row>
    <row r="68" spans="1:21" x14ac:dyDescent="0.3">
      <c r="A68" s="525"/>
      <c r="B68" s="231" t="s">
        <v>90</v>
      </c>
      <c r="C68" s="259"/>
      <c r="D68" s="238"/>
      <c r="E68" s="238" t="s">
        <v>30</v>
      </c>
      <c r="F68" s="238"/>
      <c r="G68" s="237"/>
      <c r="H68" s="311"/>
      <c r="I68" s="308"/>
      <c r="J68" s="307"/>
      <c r="K68" s="349">
        <f t="shared" si="0"/>
        <v>0</v>
      </c>
      <c r="M68" s="361">
        <f t="shared" si="7"/>
        <v>0</v>
      </c>
      <c r="N68" s="361">
        <f t="shared" ref="N68:N71" si="9">IF(I68=$N$66,$I$177,"")</f>
        <v>0</v>
      </c>
      <c r="O68" s="361">
        <f t="shared" si="8"/>
        <v>0</v>
      </c>
      <c r="S68" s="462"/>
      <c r="T68" s="462"/>
    </row>
    <row r="69" spans="1:21" x14ac:dyDescent="0.3">
      <c r="A69" s="525"/>
      <c r="B69" s="231" t="s">
        <v>93</v>
      </c>
      <c r="C69" s="259"/>
      <c r="D69" s="238"/>
      <c r="E69" s="238" t="s">
        <v>70</v>
      </c>
      <c r="F69" s="238"/>
      <c r="G69" s="237"/>
      <c r="H69" s="311"/>
      <c r="I69" s="308"/>
      <c r="J69" s="307"/>
      <c r="K69" s="349">
        <f t="shared" si="0"/>
        <v>0</v>
      </c>
      <c r="M69" s="361">
        <f t="shared" si="7"/>
        <v>0</v>
      </c>
      <c r="N69" s="361">
        <f t="shared" si="9"/>
        <v>0</v>
      </c>
      <c r="O69" s="361">
        <f t="shared" si="8"/>
        <v>0</v>
      </c>
      <c r="S69" s="462"/>
      <c r="T69" s="462"/>
    </row>
    <row r="70" spans="1:21" x14ac:dyDescent="0.3">
      <c r="A70" s="525"/>
      <c r="B70" s="231" t="s">
        <v>95</v>
      </c>
      <c r="C70" s="259"/>
      <c r="D70" s="238"/>
      <c r="E70" s="238" t="s">
        <v>96</v>
      </c>
      <c r="F70" s="238"/>
      <c r="G70" s="237"/>
      <c r="H70" s="311"/>
      <c r="I70" s="308"/>
      <c r="J70" s="307"/>
      <c r="K70" s="349">
        <f t="shared" si="0"/>
        <v>0</v>
      </c>
      <c r="M70" s="361">
        <f t="shared" si="7"/>
        <v>0</v>
      </c>
      <c r="N70" s="361">
        <f t="shared" si="9"/>
        <v>0</v>
      </c>
      <c r="O70" s="361">
        <f t="shared" si="8"/>
        <v>0</v>
      </c>
      <c r="S70" s="462"/>
      <c r="T70" s="462"/>
    </row>
    <row r="71" spans="1:21" x14ac:dyDescent="0.3">
      <c r="A71" s="525"/>
      <c r="B71" s="231" t="s">
        <v>98</v>
      </c>
      <c r="C71" s="259"/>
      <c r="D71" s="238"/>
      <c r="E71" s="238" t="s">
        <v>25</v>
      </c>
      <c r="F71" s="238"/>
      <c r="G71" s="237"/>
      <c r="H71" s="311"/>
      <c r="I71" s="308"/>
      <c r="J71" s="307"/>
      <c r="K71" s="349">
        <f t="shared" si="0"/>
        <v>0</v>
      </c>
      <c r="M71" s="361">
        <f t="shared" si="7"/>
        <v>0</v>
      </c>
      <c r="N71" s="361">
        <f t="shared" si="9"/>
        <v>0</v>
      </c>
      <c r="O71" s="361">
        <f t="shared" si="8"/>
        <v>0</v>
      </c>
      <c r="S71" s="462"/>
      <c r="T71" s="462"/>
    </row>
    <row r="72" spans="1:21" s="13" customFormat="1" x14ac:dyDescent="0.3">
      <c r="A72" s="534"/>
      <c r="B72" s="231" t="s">
        <v>1184</v>
      </c>
      <c r="C72" s="270"/>
      <c r="D72" s="253"/>
      <c r="E72" s="253" t="s">
        <v>1019</v>
      </c>
      <c r="F72" s="253"/>
      <c r="G72" s="240"/>
      <c r="H72" s="315"/>
      <c r="I72" s="316"/>
      <c r="J72" s="317"/>
      <c r="K72" s="349">
        <f t="shared" si="0"/>
        <v>0</v>
      </c>
      <c r="L72" s="457"/>
      <c r="M72" s="361"/>
      <c r="N72" s="361"/>
      <c r="O72" s="361"/>
      <c r="P72" s="460"/>
      <c r="Q72" s="460"/>
      <c r="R72" s="460"/>
      <c r="S72" s="462"/>
      <c r="T72" s="462"/>
      <c r="U72" s="460"/>
    </row>
    <row r="73" spans="1:21" x14ac:dyDescent="0.3">
      <c r="A73" s="525"/>
      <c r="B73" s="228" t="s">
        <v>272</v>
      </c>
      <c r="C73" s="259" t="s">
        <v>418</v>
      </c>
      <c r="D73" s="236" t="s">
        <v>1386</v>
      </c>
      <c r="E73" s="238"/>
      <c r="F73" s="236"/>
      <c r="G73" s="237"/>
      <c r="H73" s="350">
        <f>SUM(H74:H78)</f>
        <v>0</v>
      </c>
      <c r="I73" s="351">
        <f>SUM(I74:I78)</f>
        <v>0</v>
      </c>
      <c r="J73" s="349">
        <f>SUM(J74:J78)</f>
        <v>0</v>
      </c>
      <c r="K73" s="349">
        <f t="shared" si="0"/>
        <v>0</v>
      </c>
      <c r="M73" s="352"/>
      <c r="N73" s="352"/>
      <c r="O73" s="352"/>
      <c r="S73" s="462"/>
      <c r="T73" s="462"/>
    </row>
    <row r="74" spans="1:21" x14ac:dyDescent="0.3">
      <c r="A74" s="525"/>
      <c r="B74" s="231" t="s">
        <v>120</v>
      </c>
      <c r="C74" s="259"/>
      <c r="D74" s="238"/>
      <c r="E74" s="238" t="s">
        <v>22</v>
      </c>
      <c r="F74" s="238"/>
      <c r="G74" s="237"/>
      <c r="H74" s="311"/>
      <c r="I74" s="308"/>
      <c r="J74" s="307"/>
      <c r="K74" s="349">
        <f t="shared" si="0"/>
        <v>0</v>
      </c>
      <c r="M74" s="361">
        <f t="shared" ref="M74:M78" si="10">IF(H74=$M$66,$H$177,"")</f>
        <v>0</v>
      </c>
      <c r="N74" s="361">
        <f t="shared" ref="N74:N78" si="11">IF(I74=$N$66,$I$177,"")</f>
        <v>0</v>
      </c>
      <c r="O74" s="361">
        <f t="shared" ref="O74:O78" si="12">IF(J74=$O$66,$J$177,"")</f>
        <v>0</v>
      </c>
      <c r="S74" s="462"/>
      <c r="T74" s="462"/>
    </row>
    <row r="75" spans="1:21" x14ac:dyDescent="0.3">
      <c r="A75" s="525"/>
      <c r="B75" s="231" t="s">
        <v>122</v>
      </c>
      <c r="C75" s="235"/>
      <c r="D75" s="238"/>
      <c r="E75" s="238" t="s">
        <v>30</v>
      </c>
      <c r="F75" s="238"/>
      <c r="G75" s="237"/>
      <c r="H75" s="311"/>
      <c r="I75" s="308"/>
      <c r="J75" s="307"/>
      <c r="K75" s="349">
        <f t="shared" si="0"/>
        <v>0</v>
      </c>
      <c r="M75" s="361">
        <f t="shared" si="10"/>
        <v>0</v>
      </c>
      <c r="N75" s="361">
        <f t="shared" si="11"/>
        <v>0</v>
      </c>
      <c r="O75" s="361">
        <f t="shared" si="12"/>
        <v>0</v>
      </c>
      <c r="S75" s="462"/>
      <c r="T75" s="462"/>
    </row>
    <row r="76" spans="1:21" x14ac:dyDescent="0.3">
      <c r="A76" s="525"/>
      <c r="B76" s="231" t="s">
        <v>125</v>
      </c>
      <c r="C76" s="235"/>
      <c r="D76" s="238"/>
      <c r="E76" s="238" t="s">
        <v>70</v>
      </c>
      <c r="F76" s="238"/>
      <c r="G76" s="237"/>
      <c r="H76" s="311"/>
      <c r="I76" s="308"/>
      <c r="J76" s="307"/>
      <c r="K76" s="349">
        <f t="shared" si="0"/>
        <v>0</v>
      </c>
      <c r="M76" s="361">
        <f t="shared" si="10"/>
        <v>0</v>
      </c>
      <c r="N76" s="361">
        <f t="shared" si="11"/>
        <v>0</v>
      </c>
      <c r="O76" s="361">
        <f t="shared" si="12"/>
        <v>0</v>
      </c>
      <c r="S76" s="462"/>
      <c r="T76" s="462"/>
    </row>
    <row r="77" spans="1:21" x14ac:dyDescent="0.3">
      <c r="A77" s="525"/>
      <c r="B77" s="231" t="s">
        <v>127</v>
      </c>
      <c r="C77" s="235"/>
      <c r="D77" s="238"/>
      <c r="E77" s="238" t="s">
        <v>96</v>
      </c>
      <c r="F77" s="238"/>
      <c r="G77" s="237"/>
      <c r="H77" s="311"/>
      <c r="I77" s="308"/>
      <c r="J77" s="307"/>
      <c r="K77" s="349">
        <f t="shared" si="0"/>
        <v>0</v>
      </c>
      <c r="M77" s="361">
        <f t="shared" si="10"/>
        <v>0</v>
      </c>
      <c r="N77" s="361">
        <f t="shared" si="11"/>
        <v>0</v>
      </c>
      <c r="O77" s="361">
        <f t="shared" si="12"/>
        <v>0</v>
      </c>
      <c r="S77" s="462"/>
      <c r="T77" s="462"/>
    </row>
    <row r="78" spans="1:21" x14ac:dyDescent="0.3">
      <c r="A78" s="525"/>
      <c r="B78" s="231" t="s">
        <v>129</v>
      </c>
      <c r="C78" s="235"/>
      <c r="D78" s="238"/>
      <c r="E78" s="238" t="s">
        <v>25</v>
      </c>
      <c r="F78" s="238"/>
      <c r="G78" s="237"/>
      <c r="H78" s="311"/>
      <c r="I78" s="308"/>
      <c r="J78" s="307"/>
      <c r="K78" s="349">
        <f t="shared" si="0"/>
        <v>0</v>
      </c>
      <c r="M78" s="361">
        <f t="shared" si="10"/>
        <v>0</v>
      </c>
      <c r="N78" s="361">
        <f t="shared" si="11"/>
        <v>0</v>
      </c>
      <c r="O78" s="361">
        <f t="shared" si="12"/>
        <v>0</v>
      </c>
      <c r="S78" s="462"/>
      <c r="T78" s="462"/>
    </row>
    <row r="79" spans="1:21" s="13" customFormat="1" x14ac:dyDescent="0.3">
      <c r="A79" s="534"/>
      <c r="B79" s="231" t="s">
        <v>1185</v>
      </c>
      <c r="C79" s="254"/>
      <c r="D79" s="253"/>
      <c r="E79" s="253" t="s">
        <v>1019</v>
      </c>
      <c r="F79" s="253"/>
      <c r="G79" s="240"/>
      <c r="H79" s="315"/>
      <c r="I79" s="316"/>
      <c r="J79" s="317"/>
      <c r="K79" s="349">
        <f t="shared" si="0"/>
        <v>0</v>
      </c>
      <c r="L79" s="457"/>
      <c r="M79" s="361"/>
      <c r="N79" s="361"/>
      <c r="O79" s="361"/>
      <c r="P79" s="460"/>
      <c r="Q79" s="460"/>
      <c r="R79" s="460"/>
      <c r="S79" s="462"/>
      <c r="T79" s="462"/>
      <c r="U79" s="460"/>
    </row>
    <row r="80" spans="1:21" s="12" customFormat="1" x14ac:dyDescent="0.3">
      <c r="A80" s="525"/>
      <c r="B80" s="257" t="s">
        <v>781</v>
      </c>
      <c r="C80" s="260" t="s">
        <v>1416</v>
      </c>
      <c r="D80" s="261"/>
      <c r="E80" s="261"/>
      <c r="F80" s="262"/>
      <c r="G80" s="263"/>
      <c r="H80" s="312"/>
      <c r="I80" s="313"/>
      <c r="J80" s="314"/>
      <c r="K80" s="349">
        <f t="shared" si="0"/>
        <v>0</v>
      </c>
      <c r="L80" s="302" t="str">
        <f>IFERROR(IF(K80=0,"",IF(AND(H80&gt;=0,I80&gt;=0,J80&gt;=0),"OK",$U$32)),"Review. Data with error/s.")</f>
        <v/>
      </c>
      <c r="M80" s="459"/>
      <c r="N80" s="459"/>
      <c r="O80" s="459"/>
      <c r="P80" s="459"/>
      <c r="Q80" s="459"/>
      <c r="R80" s="459"/>
      <c r="S80" s="420">
        <f>IF(OR(ISNUMBER(SEARCH("REVIEW",L80)),ISNUMBER(SEARCH("error",L80))),1,0)</f>
        <v>0</v>
      </c>
      <c r="T80" s="420">
        <f>IF(_xlfn.ISFORMULA(L80),0,1)</f>
        <v>0</v>
      </c>
      <c r="U80" s="459"/>
    </row>
    <row r="81" spans="1:22" x14ac:dyDescent="0.3">
      <c r="A81" s="525">
        <v>8</v>
      </c>
      <c r="B81" s="228" t="s">
        <v>967</v>
      </c>
      <c r="C81" s="232" t="s">
        <v>1426</v>
      </c>
      <c r="D81" s="233"/>
      <c r="E81" s="233"/>
      <c r="F81" s="241"/>
      <c r="G81" s="234"/>
      <c r="H81" s="350">
        <f>+H82-H90</f>
        <v>0</v>
      </c>
      <c r="I81" s="351">
        <f>+I82-I90</f>
        <v>0</v>
      </c>
      <c r="J81" s="349">
        <f>+J82-J90</f>
        <v>0</v>
      </c>
      <c r="K81" s="349">
        <f t="shared" si="0"/>
        <v>0</v>
      </c>
      <c r="S81" s="462"/>
      <c r="T81" s="462"/>
    </row>
    <row r="82" spans="1:22" x14ac:dyDescent="0.3">
      <c r="A82" s="525"/>
      <c r="B82" s="228"/>
      <c r="C82" s="235" t="s">
        <v>1413</v>
      </c>
      <c r="D82" s="236"/>
      <c r="E82" s="236"/>
      <c r="F82" s="236"/>
      <c r="G82" s="237"/>
      <c r="H82" s="350">
        <f>SUM(H83,H86)-H89</f>
        <v>0</v>
      </c>
      <c r="I82" s="351">
        <f>SUM(I83,I86)-I89</f>
        <v>0</v>
      </c>
      <c r="J82" s="349">
        <f>SUM(J83,J86)-J89</f>
        <v>0</v>
      </c>
      <c r="K82" s="349">
        <f t="shared" si="0"/>
        <v>0</v>
      </c>
      <c r="S82" s="462"/>
      <c r="T82" s="462"/>
    </row>
    <row r="83" spans="1:22" x14ac:dyDescent="0.3">
      <c r="A83" s="525"/>
      <c r="B83" s="228"/>
      <c r="C83" s="259" t="s">
        <v>380</v>
      </c>
      <c r="D83" s="236" t="s">
        <v>1110</v>
      </c>
      <c r="E83" s="236"/>
      <c r="F83" s="236"/>
      <c r="G83" s="265"/>
      <c r="H83" s="350">
        <f>SUM(H84:H85)</f>
        <v>0</v>
      </c>
      <c r="I83" s="351">
        <f>SUM(I84:I85)</f>
        <v>0</v>
      </c>
      <c r="J83" s="349">
        <f>SUM(J84:J85)</f>
        <v>0</v>
      </c>
      <c r="K83" s="349">
        <f t="shared" si="0"/>
        <v>0</v>
      </c>
      <c r="S83" s="462"/>
      <c r="T83" s="462"/>
    </row>
    <row r="84" spans="1:22" x14ac:dyDescent="0.3">
      <c r="A84" s="525"/>
      <c r="B84" s="228" t="s">
        <v>1100</v>
      </c>
      <c r="C84" s="259"/>
      <c r="D84" s="271" t="s">
        <v>315</v>
      </c>
      <c r="E84" s="238" t="s">
        <v>1427</v>
      </c>
      <c r="F84" s="238"/>
      <c r="G84" s="237"/>
      <c r="H84" s="311"/>
      <c r="I84" s="308"/>
      <c r="J84" s="307"/>
      <c r="K84" s="349">
        <f t="shared" ref="K84:K147" si="13">SUM(H84,J84)</f>
        <v>0</v>
      </c>
      <c r="S84" s="462"/>
      <c r="T84" s="462"/>
    </row>
    <row r="85" spans="1:22" x14ac:dyDescent="0.3">
      <c r="A85" s="525"/>
      <c r="B85" s="228" t="s">
        <v>1102</v>
      </c>
      <c r="C85" s="259"/>
      <c r="D85" s="271" t="s">
        <v>330</v>
      </c>
      <c r="E85" s="238" t="s">
        <v>1428</v>
      </c>
      <c r="F85" s="238"/>
      <c r="G85" s="237"/>
      <c r="H85" s="311"/>
      <c r="I85" s="308"/>
      <c r="J85" s="307"/>
      <c r="K85" s="349">
        <f t="shared" si="13"/>
        <v>0</v>
      </c>
      <c r="S85" s="462"/>
      <c r="T85" s="462"/>
    </row>
    <row r="86" spans="1:22" x14ac:dyDescent="0.3">
      <c r="A86" s="525"/>
      <c r="B86" s="228" t="s">
        <v>1098</v>
      </c>
      <c r="C86" s="259" t="s">
        <v>418</v>
      </c>
      <c r="D86" s="236" t="s">
        <v>1111</v>
      </c>
      <c r="E86" s="236"/>
      <c r="F86" s="236"/>
      <c r="G86" s="265"/>
      <c r="H86" s="350">
        <f>SUM(H87:H88)</f>
        <v>0</v>
      </c>
      <c r="I86" s="351">
        <f>SUM(I87:I88)</f>
        <v>0</v>
      </c>
      <c r="J86" s="349">
        <f>SUM(J87:J88)</f>
        <v>0</v>
      </c>
      <c r="K86" s="349">
        <f t="shared" si="13"/>
        <v>0</v>
      </c>
      <c r="S86" s="462"/>
      <c r="T86" s="462"/>
    </row>
    <row r="87" spans="1:22" x14ac:dyDescent="0.3">
      <c r="A87" s="525"/>
      <c r="B87" s="228" t="s">
        <v>1112</v>
      </c>
      <c r="C87" s="235"/>
      <c r="D87" s="271" t="s">
        <v>315</v>
      </c>
      <c r="E87" s="238" t="s">
        <v>1427</v>
      </c>
      <c r="F87" s="238"/>
      <c r="G87" s="237"/>
      <c r="H87" s="311"/>
      <c r="I87" s="308"/>
      <c r="J87" s="307"/>
      <c r="K87" s="349">
        <f t="shared" si="13"/>
        <v>0</v>
      </c>
      <c r="S87" s="462"/>
      <c r="T87" s="462"/>
    </row>
    <row r="88" spans="1:22" x14ac:dyDescent="0.3">
      <c r="A88" s="525"/>
      <c r="B88" s="228" t="s">
        <v>1113</v>
      </c>
      <c r="C88" s="235"/>
      <c r="D88" s="271" t="s">
        <v>330</v>
      </c>
      <c r="E88" s="238" t="s">
        <v>1428</v>
      </c>
      <c r="F88" s="238"/>
      <c r="G88" s="237"/>
      <c r="H88" s="311"/>
      <c r="I88" s="308"/>
      <c r="J88" s="307"/>
      <c r="K88" s="349">
        <f t="shared" si="13"/>
        <v>0</v>
      </c>
      <c r="S88" s="462"/>
      <c r="T88" s="462"/>
    </row>
    <row r="89" spans="1:22" s="12" customFormat="1" x14ac:dyDescent="0.3">
      <c r="A89" s="525"/>
      <c r="B89" s="257" t="s">
        <v>1104</v>
      </c>
      <c r="C89" s="260" t="s">
        <v>1429</v>
      </c>
      <c r="D89" s="261"/>
      <c r="E89" s="261"/>
      <c r="F89" s="261"/>
      <c r="G89" s="272"/>
      <c r="H89" s="312"/>
      <c r="I89" s="313"/>
      <c r="J89" s="314"/>
      <c r="K89" s="349">
        <f t="shared" si="13"/>
        <v>0</v>
      </c>
      <c r="L89" s="302" t="str">
        <f>IFERROR(IF(K89=0,"",IF(AND(H89&gt;=0,I89&gt;=0,J89&gt;=0),"OK",$U$33)),"Review. Data with error/s.")</f>
        <v/>
      </c>
      <c r="M89" s="459"/>
      <c r="N89" s="459"/>
      <c r="O89" s="459"/>
      <c r="P89" s="459"/>
      <c r="Q89" s="459"/>
      <c r="R89" s="459"/>
      <c r="S89" s="420">
        <f t="shared" ref="S89:S90" si="14">IF(OR(ISNUMBER(SEARCH("REVIEW",L89)),ISNUMBER(SEARCH("error",L89))),1,0)</f>
        <v>0</v>
      </c>
      <c r="T89" s="420">
        <f t="shared" ref="T89:T90" si="15">IF(_xlfn.ISFORMULA(L89),0,1)</f>
        <v>0</v>
      </c>
      <c r="U89" s="459"/>
    </row>
    <row r="90" spans="1:22" s="12" customFormat="1" x14ac:dyDescent="0.3">
      <c r="A90" s="525"/>
      <c r="B90" s="257" t="s">
        <v>1114</v>
      </c>
      <c r="C90" s="260" t="s">
        <v>1430</v>
      </c>
      <c r="D90" s="261"/>
      <c r="E90" s="261"/>
      <c r="F90" s="262"/>
      <c r="G90" s="263"/>
      <c r="H90" s="312"/>
      <c r="I90" s="313"/>
      <c r="J90" s="314"/>
      <c r="K90" s="349">
        <f t="shared" si="13"/>
        <v>0</v>
      </c>
      <c r="L90" s="302" t="str">
        <f>IFERROR(IF(K90=0,"",IF(AND(H90&gt;=0,I90&gt;=0,J90&gt;=0),"OK",$U$32)),"Review. Data with error/s.")</f>
        <v/>
      </c>
      <c r="M90" s="459"/>
      <c r="N90" s="459"/>
      <c r="O90" s="459"/>
      <c r="P90" s="459"/>
      <c r="Q90" s="459"/>
      <c r="R90" s="459"/>
      <c r="S90" s="420">
        <f t="shared" si="14"/>
        <v>0</v>
      </c>
      <c r="T90" s="420">
        <f t="shared" si="15"/>
        <v>0</v>
      </c>
      <c r="U90" s="459"/>
    </row>
    <row r="91" spans="1:22" x14ac:dyDescent="0.3">
      <c r="A91" s="525">
        <v>9</v>
      </c>
      <c r="B91" s="228" t="s">
        <v>1020</v>
      </c>
      <c r="C91" s="232" t="s">
        <v>1356</v>
      </c>
      <c r="D91" s="233"/>
      <c r="E91" s="233"/>
      <c r="F91" s="241"/>
      <c r="G91" s="234"/>
      <c r="H91" s="350">
        <f>H92-H99</f>
        <v>0</v>
      </c>
      <c r="I91" s="351">
        <f>I92-I99</f>
        <v>0</v>
      </c>
      <c r="J91" s="349">
        <f>J92-J99</f>
        <v>0</v>
      </c>
      <c r="K91" s="349">
        <f t="shared" si="13"/>
        <v>0</v>
      </c>
      <c r="S91" s="462"/>
      <c r="T91" s="462"/>
    </row>
    <row r="92" spans="1:22" s="14" customFormat="1" x14ac:dyDescent="0.3">
      <c r="A92" s="525"/>
      <c r="B92" s="247"/>
      <c r="C92" s="273" t="s">
        <v>1115</v>
      </c>
      <c r="D92" s="274"/>
      <c r="E92" s="274"/>
      <c r="F92" s="274"/>
      <c r="G92" s="275"/>
      <c r="H92" s="350">
        <f>SUM(H93,H96)</f>
        <v>0</v>
      </c>
      <c r="I92" s="351">
        <f>SUM(I93,I96)</f>
        <v>0</v>
      </c>
      <c r="J92" s="349">
        <f>SUM(J93,J96)</f>
        <v>0</v>
      </c>
      <c r="K92" s="349">
        <f t="shared" si="13"/>
        <v>0</v>
      </c>
      <c r="L92" s="457"/>
      <c r="M92" s="362">
        <f>SUM(M94:M98)-H180</f>
        <v>0</v>
      </c>
      <c r="N92" s="362">
        <f>SUM(N94:N98)-I180</f>
        <v>0</v>
      </c>
      <c r="O92" s="362">
        <f>SUM(O94:O98)-J180</f>
        <v>0</v>
      </c>
      <c r="P92" s="458" t="s">
        <v>1018</v>
      </c>
      <c r="Q92" s="294"/>
      <c r="R92" s="294"/>
      <c r="S92" s="462"/>
      <c r="T92" s="462"/>
      <c r="U92" s="294"/>
    </row>
    <row r="93" spans="1:22" s="14" customFormat="1" x14ac:dyDescent="0.3">
      <c r="A93" s="525"/>
      <c r="B93" s="247" t="s">
        <v>455</v>
      </c>
      <c r="C93" s="276" t="s">
        <v>380</v>
      </c>
      <c r="D93" s="274" t="s">
        <v>1116</v>
      </c>
      <c r="E93" s="274"/>
      <c r="F93" s="274"/>
      <c r="G93" s="277"/>
      <c r="H93" s="350">
        <f>SUM(H94:H95)</f>
        <v>0</v>
      </c>
      <c r="I93" s="351">
        <f>SUM(I94:I95)</f>
        <v>0</v>
      </c>
      <c r="J93" s="349">
        <f>SUM(J94:J95)</f>
        <v>0</v>
      </c>
      <c r="K93" s="349">
        <f t="shared" si="13"/>
        <v>0</v>
      </c>
      <c r="L93" s="457"/>
      <c r="M93" s="359">
        <f>MAX(H94:H95,H97:H98)</f>
        <v>0</v>
      </c>
      <c r="N93" s="359">
        <f>MAX(I94:I95,I97:I98)</f>
        <v>0</v>
      </c>
      <c r="O93" s="359">
        <f>MAX(J94:J95,J97:J98)</f>
        <v>0</v>
      </c>
      <c r="P93" s="294"/>
      <c r="Q93" s="294"/>
      <c r="R93" s="294"/>
      <c r="S93" s="462"/>
      <c r="T93" s="462"/>
      <c r="U93" s="293"/>
    </row>
    <row r="94" spans="1:22" s="14" customFormat="1" x14ac:dyDescent="0.3">
      <c r="A94" s="525"/>
      <c r="B94" s="247" t="s">
        <v>195</v>
      </c>
      <c r="C94" s="276"/>
      <c r="D94" s="278" t="s">
        <v>315</v>
      </c>
      <c r="E94" s="288" t="s">
        <v>1387</v>
      </c>
      <c r="F94" s="278"/>
      <c r="G94" s="279"/>
      <c r="H94" s="311"/>
      <c r="I94" s="308"/>
      <c r="J94" s="307"/>
      <c r="K94" s="349">
        <f t="shared" si="13"/>
        <v>0</v>
      </c>
      <c r="L94" s="457"/>
      <c r="M94" s="354">
        <f>IF(H94=$M$93,$H$180,"")</f>
        <v>0</v>
      </c>
      <c r="N94" s="354">
        <f>IF(I94=$N$93,$I$180,"")</f>
        <v>0</v>
      </c>
      <c r="O94" s="354">
        <f>IF(J94=$O$93,$J$180,"")</f>
        <v>0</v>
      </c>
      <c r="P94" s="294"/>
      <c r="Q94" s="294"/>
      <c r="R94" s="294"/>
      <c r="S94" s="462"/>
      <c r="T94" s="462"/>
      <c r="U94" s="293"/>
      <c r="V94" s="2"/>
    </row>
    <row r="95" spans="1:22" s="14" customFormat="1" x14ac:dyDescent="0.3">
      <c r="A95" s="525"/>
      <c r="B95" s="247" t="s">
        <v>197</v>
      </c>
      <c r="C95" s="276"/>
      <c r="D95" s="278" t="s">
        <v>330</v>
      </c>
      <c r="E95" s="288" t="s">
        <v>1388</v>
      </c>
      <c r="F95" s="278"/>
      <c r="G95" s="280"/>
      <c r="H95" s="311"/>
      <c r="I95" s="308"/>
      <c r="J95" s="307"/>
      <c r="K95" s="349">
        <f t="shared" si="13"/>
        <v>0</v>
      </c>
      <c r="L95" s="457"/>
      <c r="M95" s="354">
        <f>IF(H95=$M$93,$H$180,"")</f>
        <v>0</v>
      </c>
      <c r="N95" s="354">
        <f>IF(I95=$N$93,$I$180,"")</f>
        <v>0</v>
      </c>
      <c r="O95" s="354">
        <f>IF(J95=$O$93,$J$180,"")</f>
        <v>0</v>
      </c>
      <c r="P95" s="294"/>
      <c r="Q95" s="294"/>
      <c r="R95" s="294"/>
      <c r="S95" s="462"/>
      <c r="T95" s="462"/>
      <c r="U95" s="293"/>
    </row>
    <row r="96" spans="1:22" s="14" customFormat="1" x14ac:dyDescent="0.3">
      <c r="A96" s="525"/>
      <c r="B96" s="247" t="s">
        <v>459</v>
      </c>
      <c r="C96" s="276" t="s">
        <v>418</v>
      </c>
      <c r="D96" s="274" t="s">
        <v>1117</v>
      </c>
      <c r="E96" s="274"/>
      <c r="F96" s="274"/>
      <c r="G96" s="277"/>
      <c r="H96" s="350">
        <f>SUM(H97:H98)</f>
        <v>0</v>
      </c>
      <c r="I96" s="351">
        <f>SUM(I97:I98)</f>
        <v>0</v>
      </c>
      <c r="J96" s="349">
        <f>SUM(J97:J98)</f>
        <v>0</v>
      </c>
      <c r="K96" s="349">
        <f t="shared" si="13"/>
        <v>0</v>
      </c>
      <c r="L96" s="457"/>
      <c r="M96" s="359"/>
      <c r="N96" s="359"/>
      <c r="O96" s="359"/>
      <c r="P96" s="294"/>
      <c r="Q96" s="294"/>
      <c r="R96" s="294"/>
      <c r="S96" s="462"/>
      <c r="T96" s="462"/>
      <c r="U96" s="293"/>
    </row>
    <row r="97" spans="1:21" s="14" customFormat="1" x14ac:dyDescent="0.3">
      <c r="A97" s="525"/>
      <c r="B97" s="247" t="s">
        <v>166</v>
      </c>
      <c r="C97" s="273"/>
      <c r="D97" s="278" t="s">
        <v>315</v>
      </c>
      <c r="E97" s="288" t="s">
        <v>1387</v>
      </c>
      <c r="F97" s="278"/>
      <c r="G97" s="279"/>
      <c r="H97" s="311"/>
      <c r="I97" s="308"/>
      <c r="J97" s="307"/>
      <c r="K97" s="349">
        <f t="shared" si="13"/>
        <v>0</v>
      </c>
      <c r="L97" s="457"/>
      <c r="M97" s="354">
        <f>IF(H97=$M$93,$H$180,"")</f>
        <v>0</v>
      </c>
      <c r="N97" s="354">
        <f t="shared" ref="N97:N98" si="16">IF(I97=$N$93,$I$180,"")</f>
        <v>0</v>
      </c>
      <c r="O97" s="354">
        <f>IF(J97=$O$93,$J$180,"")</f>
        <v>0</v>
      </c>
      <c r="P97" s="294"/>
      <c r="Q97" s="294"/>
      <c r="R97" s="294"/>
      <c r="S97" s="462"/>
      <c r="T97" s="462"/>
      <c r="U97" s="293"/>
    </row>
    <row r="98" spans="1:21" s="14" customFormat="1" x14ac:dyDescent="0.3">
      <c r="A98" s="525"/>
      <c r="B98" s="247" t="s">
        <v>169</v>
      </c>
      <c r="C98" s="273"/>
      <c r="D98" s="278" t="s">
        <v>330</v>
      </c>
      <c r="E98" s="288" t="s">
        <v>1388</v>
      </c>
      <c r="F98" s="278"/>
      <c r="G98" s="280"/>
      <c r="H98" s="311"/>
      <c r="I98" s="308"/>
      <c r="J98" s="307"/>
      <c r="K98" s="349">
        <f t="shared" si="13"/>
        <v>0</v>
      </c>
      <c r="L98" s="457"/>
      <c r="M98" s="354">
        <f>IF(H98=$M$93,$H$180,"")</f>
        <v>0</v>
      </c>
      <c r="N98" s="354">
        <f t="shared" si="16"/>
        <v>0</v>
      </c>
      <c r="O98" s="354">
        <f>IF(J98=$O$93,$J$180,"")</f>
        <v>0</v>
      </c>
      <c r="P98" s="294"/>
      <c r="Q98" s="294"/>
      <c r="R98" s="294"/>
      <c r="S98" s="462"/>
      <c r="T98" s="462"/>
      <c r="U98" s="293"/>
    </row>
    <row r="99" spans="1:21" s="12" customFormat="1" x14ac:dyDescent="0.3">
      <c r="A99" s="525"/>
      <c r="B99" s="257" t="s">
        <v>768</v>
      </c>
      <c r="C99" s="260" t="s">
        <v>1417</v>
      </c>
      <c r="D99" s="261"/>
      <c r="E99" s="261"/>
      <c r="F99" s="262"/>
      <c r="G99" s="263"/>
      <c r="H99" s="312"/>
      <c r="I99" s="313"/>
      <c r="J99" s="314"/>
      <c r="K99" s="349">
        <f t="shared" si="13"/>
        <v>0</v>
      </c>
      <c r="L99" s="302" t="str">
        <f>IFERROR(IF(K99=0,"",IF(AND(H99&gt;=0,I99&gt;=0,J99&gt;=0),"OK",$U$32)),"Review. Data with error/s.")</f>
        <v/>
      </c>
      <c r="M99" s="293"/>
      <c r="N99" s="293"/>
      <c r="O99" s="293"/>
      <c r="P99" s="459"/>
      <c r="Q99" s="459"/>
      <c r="R99" s="459"/>
      <c r="S99" s="420">
        <f>IF(OR(ISNUMBER(SEARCH("REVIEW",L99)),ISNUMBER(SEARCH("error",L99))),1,0)</f>
        <v>0</v>
      </c>
      <c r="T99" s="420">
        <f>IF(_xlfn.ISFORMULA(L99),0,1)</f>
        <v>0</v>
      </c>
      <c r="U99" s="459"/>
    </row>
    <row r="100" spans="1:21" x14ac:dyDescent="0.3">
      <c r="A100" s="525">
        <v>10</v>
      </c>
      <c r="B100" s="228"/>
      <c r="C100" s="535" t="s">
        <v>1357</v>
      </c>
      <c r="D100" s="536" t="s">
        <v>1357</v>
      </c>
      <c r="E100" s="536" t="s">
        <v>1357</v>
      </c>
      <c r="F100" s="536" t="s">
        <v>1357</v>
      </c>
      <c r="G100" s="537" t="s">
        <v>1357</v>
      </c>
      <c r="H100" s="350">
        <f>H101-H139</f>
        <v>0</v>
      </c>
      <c r="I100" s="351">
        <f>I101-I139</f>
        <v>0</v>
      </c>
      <c r="J100" s="349">
        <f>J101-J139</f>
        <v>0</v>
      </c>
      <c r="K100" s="349">
        <f t="shared" si="13"/>
        <v>0</v>
      </c>
      <c r="S100" s="462"/>
      <c r="T100" s="462"/>
    </row>
    <row r="101" spans="1:21" x14ac:dyDescent="0.3">
      <c r="A101" s="525"/>
      <c r="B101" s="228" t="s">
        <v>383</v>
      </c>
      <c r="C101" s="528" t="s">
        <v>1389</v>
      </c>
      <c r="D101" s="529"/>
      <c r="E101" s="529"/>
      <c r="F101" s="529"/>
      <c r="G101" s="530"/>
      <c r="H101" s="350">
        <f>SUM(H102,H111,H120,H122,H132)</f>
        <v>0</v>
      </c>
      <c r="I101" s="351">
        <f>SUM(I102,I111,I120,I122,I132)</f>
        <v>0</v>
      </c>
      <c r="J101" s="349">
        <f>SUM(J102,J111,J120,J122,J132)</f>
        <v>0</v>
      </c>
      <c r="K101" s="349">
        <f t="shared" si="13"/>
        <v>0</v>
      </c>
      <c r="S101" s="462"/>
      <c r="T101" s="462"/>
    </row>
    <row r="102" spans="1:21" x14ac:dyDescent="0.3">
      <c r="A102" s="525"/>
      <c r="B102" s="228" t="s">
        <v>185</v>
      </c>
      <c r="C102" s="259" t="s">
        <v>380</v>
      </c>
      <c r="D102" s="236" t="s">
        <v>1392</v>
      </c>
      <c r="E102" s="236"/>
      <c r="F102" s="236"/>
      <c r="G102" s="265"/>
      <c r="H102" s="350">
        <f>SUM(H103:H109)</f>
        <v>0</v>
      </c>
      <c r="I102" s="351">
        <f>SUM(I103:I109)</f>
        <v>0</v>
      </c>
      <c r="J102" s="349">
        <f>SUM(J103:J109)</f>
        <v>0</v>
      </c>
      <c r="K102" s="349">
        <f t="shared" si="13"/>
        <v>0</v>
      </c>
      <c r="S102" s="462"/>
      <c r="T102" s="462"/>
    </row>
    <row r="103" spans="1:21" x14ac:dyDescent="0.3">
      <c r="A103" s="525"/>
      <c r="B103" s="231" t="s">
        <v>73</v>
      </c>
      <c r="C103" s="259"/>
      <c r="D103" s="236"/>
      <c r="E103" s="238" t="s">
        <v>22</v>
      </c>
      <c r="F103" s="236"/>
      <c r="G103" s="237"/>
      <c r="H103" s="311"/>
      <c r="I103" s="308"/>
      <c r="J103" s="307"/>
      <c r="K103" s="349">
        <f t="shared" si="13"/>
        <v>0</v>
      </c>
      <c r="S103" s="462"/>
      <c r="T103" s="462"/>
    </row>
    <row r="104" spans="1:21" x14ac:dyDescent="0.3">
      <c r="A104" s="525"/>
      <c r="B104" s="231" t="s">
        <v>75</v>
      </c>
      <c r="C104" s="259"/>
      <c r="D104" s="236"/>
      <c r="E104" s="238" t="s">
        <v>30</v>
      </c>
      <c r="F104" s="236"/>
      <c r="G104" s="237"/>
      <c r="H104" s="311"/>
      <c r="I104" s="308"/>
      <c r="J104" s="307"/>
      <c r="K104" s="349">
        <f t="shared" si="13"/>
        <v>0</v>
      </c>
      <c r="S104" s="462"/>
      <c r="T104" s="462"/>
    </row>
    <row r="105" spans="1:21" x14ac:dyDescent="0.3">
      <c r="A105" s="525"/>
      <c r="B105" s="231" t="s">
        <v>77</v>
      </c>
      <c r="C105" s="259"/>
      <c r="D105" s="236"/>
      <c r="E105" s="238" t="s">
        <v>67</v>
      </c>
      <c r="F105" s="236"/>
      <c r="G105" s="237"/>
      <c r="H105" s="311"/>
      <c r="I105" s="308"/>
      <c r="J105" s="307"/>
      <c r="K105" s="349">
        <f t="shared" si="13"/>
        <v>0</v>
      </c>
      <c r="S105" s="462"/>
      <c r="T105" s="462"/>
    </row>
    <row r="106" spans="1:21" x14ac:dyDescent="0.3">
      <c r="A106" s="525"/>
      <c r="B106" s="231" t="s">
        <v>79</v>
      </c>
      <c r="C106" s="259"/>
      <c r="D106" s="236"/>
      <c r="E106" s="238" t="s">
        <v>68</v>
      </c>
      <c r="F106" s="236"/>
      <c r="G106" s="237"/>
      <c r="H106" s="311"/>
      <c r="I106" s="308"/>
      <c r="J106" s="307"/>
      <c r="K106" s="349">
        <f t="shared" si="13"/>
        <v>0</v>
      </c>
      <c r="S106" s="462"/>
      <c r="T106" s="462"/>
    </row>
    <row r="107" spans="1:21" x14ac:dyDescent="0.3">
      <c r="A107" s="525"/>
      <c r="B107" s="231" t="s">
        <v>81</v>
      </c>
      <c r="C107" s="259"/>
      <c r="D107" s="236"/>
      <c r="E107" s="238" t="s">
        <v>69</v>
      </c>
      <c r="F107" s="236"/>
      <c r="G107" s="237"/>
      <c r="H107" s="311"/>
      <c r="I107" s="308"/>
      <c r="J107" s="307"/>
      <c r="K107" s="349">
        <f t="shared" si="13"/>
        <v>0</v>
      </c>
      <c r="S107" s="462"/>
      <c r="T107" s="462"/>
    </row>
    <row r="108" spans="1:21" x14ac:dyDescent="0.3">
      <c r="A108" s="525"/>
      <c r="B108" s="231" t="s">
        <v>83</v>
      </c>
      <c r="C108" s="259"/>
      <c r="D108" s="236"/>
      <c r="E108" s="238" t="s">
        <v>70</v>
      </c>
      <c r="F108" s="236"/>
      <c r="G108" s="237"/>
      <c r="H108" s="311"/>
      <c r="I108" s="308"/>
      <c r="J108" s="307"/>
      <c r="K108" s="349">
        <f t="shared" si="13"/>
        <v>0</v>
      </c>
      <c r="S108" s="462"/>
      <c r="T108" s="462"/>
    </row>
    <row r="109" spans="1:21" x14ac:dyDescent="0.3">
      <c r="A109" s="525"/>
      <c r="B109" s="231" t="s">
        <v>247</v>
      </c>
      <c r="C109" s="259"/>
      <c r="D109" s="236"/>
      <c r="E109" s="238" t="s">
        <v>25</v>
      </c>
      <c r="F109" s="236"/>
      <c r="G109" s="237"/>
      <c r="H109" s="311"/>
      <c r="I109" s="308"/>
      <c r="J109" s="307"/>
      <c r="K109" s="349">
        <f t="shared" si="13"/>
        <v>0</v>
      </c>
      <c r="S109" s="462"/>
      <c r="T109" s="462"/>
    </row>
    <row r="110" spans="1:21" s="13" customFormat="1" x14ac:dyDescent="0.3">
      <c r="A110" s="534"/>
      <c r="B110" s="231" t="s">
        <v>1192</v>
      </c>
      <c r="C110" s="270"/>
      <c r="D110" s="236"/>
      <c r="E110" s="253"/>
      <c r="F110" s="253" t="s">
        <v>1152</v>
      </c>
      <c r="G110" s="240"/>
      <c r="H110" s="315"/>
      <c r="I110" s="316"/>
      <c r="J110" s="317"/>
      <c r="K110" s="349">
        <f t="shared" si="13"/>
        <v>0</v>
      </c>
      <c r="L110" s="457"/>
      <c r="M110" s="460"/>
      <c r="N110" s="460"/>
      <c r="O110" s="460"/>
      <c r="P110" s="460"/>
      <c r="Q110" s="460"/>
      <c r="R110" s="460"/>
      <c r="S110" s="462"/>
      <c r="T110" s="462"/>
      <c r="U110" s="460"/>
    </row>
    <row r="111" spans="1:21" x14ac:dyDescent="0.3">
      <c r="A111" s="525"/>
      <c r="B111" s="228" t="s">
        <v>188</v>
      </c>
      <c r="C111" s="259" t="s">
        <v>418</v>
      </c>
      <c r="D111" s="236" t="s">
        <v>1390</v>
      </c>
      <c r="E111" s="236"/>
      <c r="F111" s="236"/>
      <c r="G111" s="265"/>
      <c r="H111" s="350">
        <f>SUM(H112:H118)</f>
        <v>0</v>
      </c>
      <c r="I111" s="351">
        <f>SUM(I112:I118)</f>
        <v>0</v>
      </c>
      <c r="J111" s="349">
        <f>SUM(J112:J118)</f>
        <v>0</v>
      </c>
      <c r="K111" s="349">
        <f t="shared" si="13"/>
        <v>0</v>
      </c>
      <c r="S111" s="462"/>
      <c r="T111" s="462"/>
    </row>
    <row r="112" spans="1:21" x14ac:dyDescent="0.3">
      <c r="A112" s="525"/>
      <c r="B112" s="231" t="s">
        <v>100</v>
      </c>
      <c r="C112" s="259"/>
      <c r="D112" s="236"/>
      <c r="E112" s="238" t="s">
        <v>22</v>
      </c>
      <c r="F112" s="236"/>
      <c r="G112" s="237"/>
      <c r="H112" s="311"/>
      <c r="I112" s="308"/>
      <c r="J112" s="307"/>
      <c r="K112" s="349">
        <f t="shared" si="13"/>
        <v>0</v>
      </c>
      <c r="S112" s="462"/>
      <c r="T112" s="462"/>
    </row>
    <row r="113" spans="1:21" x14ac:dyDescent="0.3">
      <c r="A113" s="525"/>
      <c r="B113" s="231" t="s">
        <v>104</v>
      </c>
      <c r="C113" s="259"/>
      <c r="D113" s="236"/>
      <c r="E113" s="238" t="s">
        <v>30</v>
      </c>
      <c r="F113" s="236"/>
      <c r="G113" s="237"/>
      <c r="H113" s="311"/>
      <c r="I113" s="308"/>
      <c r="J113" s="307"/>
      <c r="K113" s="349">
        <f t="shared" si="13"/>
        <v>0</v>
      </c>
      <c r="S113" s="462"/>
      <c r="T113" s="462"/>
    </row>
    <row r="114" spans="1:21" x14ac:dyDescent="0.3">
      <c r="A114" s="525"/>
      <c r="B114" s="231" t="s">
        <v>107</v>
      </c>
      <c r="C114" s="259"/>
      <c r="D114" s="236"/>
      <c r="E114" s="238" t="s">
        <v>67</v>
      </c>
      <c r="F114" s="236"/>
      <c r="G114" s="237"/>
      <c r="H114" s="311"/>
      <c r="I114" s="308"/>
      <c r="J114" s="307"/>
      <c r="K114" s="349">
        <f t="shared" si="13"/>
        <v>0</v>
      </c>
      <c r="S114" s="462"/>
      <c r="T114" s="462"/>
    </row>
    <row r="115" spans="1:21" x14ac:dyDescent="0.3">
      <c r="A115" s="525"/>
      <c r="B115" s="231" t="s">
        <v>110</v>
      </c>
      <c r="C115" s="259"/>
      <c r="D115" s="236"/>
      <c r="E115" s="238" t="s">
        <v>68</v>
      </c>
      <c r="F115" s="236"/>
      <c r="G115" s="237"/>
      <c r="H115" s="311"/>
      <c r="I115" s="308"/>
      <c r="J115" s="307"/>
      <c r="K115" s="349">
        <f t="shared" si="13"/>
        <v>0</v>
      </c>
      <c r="S115" s="462"/>
      <c r="T115" s="462"/>
    </row>
    <row r="116" spans="1:21" x14ac:dyDescent="0.3">
      <c r="A116" s="525"/>
      <c r="B116" s="231" t="s">
        <v>113</v>
      </c>
      <c r="C116" s="259"/>
      <c r="D116" s="236"/>
      <c r="E116" s="238" t="s">
        <v>69</v>
      </c>
      <c r="F116" s="236"/>
      <c r="G116" s="237"/>
      <c r="H116" s="311"/>
      <c r="I116" s="308"/>
      <c r="J116" s="307"/>
      <c r="K116" s="349">
        <f t="shared" si="13"/>
        <v>0</v>
      </c>
      <c r="S116" s="462"/>
      <c r="T116" s="462"/>
    </row>
    <row r="117" spans="1:21" x14ac:dyDescent="0.3">
      <c r="A117" s="525"/>
      <c r="B117" s="231" t="s">
        <v>116</v>
      </c>
      <c r="C117" s="259"/>
      <c r="D117" s="236"/>
      <c r="E117" s="238" t="s">
        <v>70</v>
      </c>
      <c r="F117" s="236"/>
      <c r="G117" s="237"/>
      <c r="H117" s="311"/>
      <c r="I117" s="308"/>
      <c r="J117" s="307"/>
      <c r="K117" s="349">
        <f t="shared" si="13"/>
        <v>0</v>
      </c>
      <c r="S117" s="462"/>
      <c r="T117" s="462"/>
    </row>
    <row r="118" spans="1:21" x14ac:dyDescent="0.3">
      <c r="A118" s="525"/>
      <c r="B118" s="231" t="s">
        <v>179</v>
      </c>
      <c r="C118" s="259"/>
      <c r="D118" s="236"/>
      <c r="E118" s="238" t="s">
        <v>25</v>
      </c>
      <c r="F118" s="236"/>
      <c r="G118" s="237"/>
      <c r="H118" s="311"/>
      <c r="I118" s="308"/>
      <c r="J118" s="307"/>
      <c r="K118" s="349">
        <f t="shared" si="13"/>
        <v>0</v>
      </c>
      <c r="S118" s="462"/>
      <c r="T118" s="462"/>
    </row>
    <row r="119" spans="1:21" s="13" customFormat="1" x14ac:dyDescent="0.3">
      <c r="A119" s="534"/>
      <c r="B119" s="231" t="s">
        <v>1188</v>
      </c>
      <c r="C119" s="270"/>
      <c r="D119" s="236"/>
      <c r="E119" s="253"/>
      <c r="F119" s="253" t="s">
        <v>1152</v>
      </c>
      <c r="G119" s="240"/>
      <c r="H119" s="315"/>
      <c r="I119" s="316"/>
      <c r="J119" s="317"/>
      <c r="K119" s="349">
        <f t="shared" si="13"/>
        <v>0</v>
      </c>
      <c r="L119" s="457"/>
      <c r="M119" s="460"/>
      <c r="N119" s="460"/>
      <c r="O119" s="460"/>
      <c r="P119" s="460"/>
      <c r="Q119" s="460"/>
      <c r="R119" s="460"/>
      <c r="S119" s="462"/>
      <c r="T119" s="462"/>
      <c r="U119" s="460"/>
    </row>
    <row r="120" spans="1:21" x14ac:dyDescent="0.3">
      <c r="A120" s="525"/>
      <c r="B120" s="228" t="s">
        <v>190</v>
      </c>
      <c r="C120" s="259" t="s">
        <v>422</v>
      </c>
      <c r="D120" s="236" t="s">
        <v>250</v>
      </c>
      <c r="E120" s="236"/>
      <c r="F120" s="236"/>
      <c r="G120" s="265"/>
      <c r="H120" s="350">
        <f>H121</f>
        <v>0</v>
      </c>
      <c r="I120" s="351">
        <f>I121</f>
        <v>0</v>
      </c>
      <c r="J120" s="349">
        <f>J121</f>
        <v>0</v>
      </c>
      <c r="K120" s="349">
        <f t="shared" si="13"/>
        <v>0</v>
      </c>
      <c r="S120" s="462"/>
      <c r="T120" s="462"/>
    </row>
    <row r="121" spans="1:21" x14ac:dyDescent="0.3">
      <c r="A121" s="525"/>
      <c r="B121" s="228"/>
      <c r="C121" s="259"/>
      <c r="D121" s="236"/>
      <c r="E121" s="238" t="s">
        <v>96</v>
      </c>
      <c r="F121" s="236"/>
      <c r="G121" s="237"/>
      <c r="H121" s="311"/>
      <c r="I121" s="308"/>
      <c r="J121" s="307"/>
      <c r="K121" s="349">
        <f t="shared" si="13"/>
        <v>0</v>
      </c>
      <c r="S121" s="462"/>
      <c r="T121" s="462"/>
    </row>
    <row r="122" spans="1:21" x14ac:dyDescent="0.3">
      <c r="A122" s="525"/>
      <c r="B122" s="228" t="s">
        <v>191</v>
      </c>
      <c r="C122" s="259" t="s">
        <v>442</v>
      </c>
      <c r="D122" s="236" t="s">
        <v>1391</v>
      </c>
      <c r="E122" s="236"/>
      <c r="F122" s="236"/>
      <c r="G122" s="265"/>
      <c r="H122" s="350">
        <f>SUM(H123:H130)</f>
        <v>0</v>
      </c>
      <c r="I122" s="351">
        <f>SUM(I123:I130)</f>
        <v>0</v>
      </c>
      <c r="J122" s="349">
        <f>SUM(J123:J130)</f>
        <v>0</v>
      </c>
      <c r="K122" s="349">
        <f t="shared" si="13"/>
        <v>0</v>
      </c>
      <c r="S122" s="462"/>
      <c r="T122" s="462"/>
    </row>
    <row r="123" spans="1:21" x14ac:dyDescent="0.3">
      <c r="A123" s="525"/>
      <c r="B123" s="231" t="s">
        <v>86</v>
      </c>
      <c r="C123" s="259"/>
      <c r="D123" s="236"/>
      <c r="E123" s="238" t="s">
        <v>22</v>
      </c>
      <c r="F123" s="236"/>
      <c r="G123" s="237"/>
      <c r="H123" s="311"/>
      <c r="I123" s="308"/>
      <c r="J123" s="307"/>
      <c r="K123" s="349">
        <f t="shared" si="13"/>
        <v>0</v>
      </c>
      <c r="S123" s="462"/>
      <c r="T123" s="462"/>
    </row>
    <row r="124" spans="1:21" x14ac:dyDescent="0.3">
      <c r="A124" s="525"/>
      <c r="B124" s="231" t="s">
        <v>89</v>
      </c>
      <c r="C124" s="259"/>
      <c r="D124" s="236"/>
      <c r="E124" s="238" t="s">
        <v>30</v>
      </c>
      <c r="F124" s="236"/>
      <c r="G124" s="237"/>
      <c r="H124" s="311"/>
      <c r="I124" s="308"/>
      <c r="J124" s="307"/>
      <c r="K124" s="349">
        <f t="shared" si="13"/>
        <v>0</v>
      </c>
      <c r="S124" s="462"/>
      <c r="T124" s="462"/>
    </row>
    <row r="125" spans="1:21" x14ac:dyDescent="0.3">
      <c r="A125" s="525"/>
      <c r="B125" s="231" t="s">
        <v>92</v>
      </c>
      <c r="C125" s="259"/>
      <c r="D125" s="236"/>
      <c r="E125" s="238" t="s">
        <v>66</v>
      </c>
      <c r="F125" s="236"/>
      <c r="G125" s="237"/>
      <c r="H125" s="311"/>
      <c r="I125" s="308"/>
      <c r="J125" s="307"/>
      <c r="K125" s="349">
        <f t="shared" si="13"/>
        <v>0</v>
      </c>
      <c r="S125" s="462"/>
      <c r="T125" s="462"/>
    </row>
    <row r="126" spans="1:21" x14ac:dyDescent="0.3">
      <c r="A126" s="525"/>
      <c r="B126" s="231" t="s">
        <v>94</v>
      </c>
      <c r="C126" s="259"/>
      <c r="D126" s="236"/>
      <c r="E126" s="238" t="s">
        <v>67</v>
      </c>
      <c r="F126" s="236"/>
      <c r="G126" s="237"/>
      <c r="H126" s="311"/>
      <c r="I126" s="308"/>
      <c r="J126" s="307"/>
      <c r="K126" s="349">
        <f t="shared" si="13"/>
        <v>0</v>
      </c>
      <c r="S126" s="462"/>
      <c r="T126" s="462"/>
    </row>
    <row r="127" spans="1:21" x14ac:dyDescent="0.3">
      <c r="A127" s="525"/>
      <c r="B127" s="231" t="s">
        <v>97</v>
      </c>
      <c r="C127" s="259"/>
      <c r="D127" s="236"/>
      <c r="E127" s="238" t="s">
        <v>68</v>
      </c>
      <c r="F127" s="236"/>
      <c r="G127" s="237"/>
      <c r="H127" s="311"/>
      <c r="I127" s="308"/>
      <c r="J127" s="307"/>
      <c r="K127" s="349">
        <f t="shared" si="13"/>
        <v>0</v>
      </c>
      <c r="S127" s="462"/>
      <c r="T127" s="462"/>
    </row>
    <row r="128" spans="1:21" x14ac:dyDescent="0.3">
      <c r="A128" s="525"/>
      <c r="B128" s="231" t="s">
        <v>259</v>
      </c>
      <c r="C128" s="259"/>
      <c r="D128" s="236"/>
      <c r="E128" s="238" t="s">
        <v>69</v>
      </c>
      <c r="F128" s="236"/>
      <c r="G128" s="237"/>
      <c r="H128" s="311"/>
      <c r="I128" s="308"/>
      <c r="J128" s="307"/>
      <c r="K128" s="349">
        <f t="shared" si="13"/>
        <v>0</v>
      </c>
      <c r="S128" s="462"/>
      <c r="T128" s="462"/>
    </row>
    <row r="129" spans="1:21" x14ac:dyDescent="0.3">
      <c r="A129" s="525"/>
      <c r="B129" s="231" t="s">
        <v>261</v>
      </c>
      <c r="C129" s="259"/>
      <c r="D129" s="236"/>
      <c r="E129" s="238" t="s">
        <v>70</v>
      </c>
      <c r="F129" s="236"/>
      <c r="G129" s="237"/>
      <c r="H129" s="311"/>
      <c r="I129" s="308"/>
      <c r="J129" s="307"/>
      <c r="K129" s="349">
        <f t="shared" si="13"/>
        <v>0</v>
      </c>
      <c r="S129" s="462"/>
      <c r="T129" s="462"/>
    </row>
    <row r="130" spans="1:21" x14ac:dyDescent="0.3">
      <c r="A130" s="525"/>
      <c r="B130" s="231" t="s">
        <v>263</v>
      </c>
      <c r="C130" s="259"/>
      <c r="D130" s="236"/>
      <c r="E130" s="238" t="s">
        <v>25</v>
      </c>
      <c r="F130" s="236"/>
      <c r="G130" s="237"/>
      <c r="H130" s="311"/>
      <c r="I130" s="308"/>
      <c r="J130" s="307"/>
      <c r="K130" s="349">
        <f t="shared" si="13"/>
        <v>0</v>
      </c>
      <c r="S130" s="462"/>
      <c r="T130" s="462"/>
    </row>
    <row r="131" spans="1:21" s="13" customFormat="1" x14ac:dyDescent="0.3">
      <c r="A131" s="534"/>
      <c r="B131" s="231" t="s">
        <v>1193</v>
      </c>
      <c r="C131" s="270"/>
      <c r="D131" s="236"/>
      <c r="E131" s="253"/>
      <c r="F131" s="253" t="s">
        <v>1152</v>
      </c>
      <c r="G131" s="240"/>
      <c r="H131" s="315"/>
      <c r="I131" s="316"/>
      <c r="J131" s="317"/>
      <c r="K131" s="349">
        <f t="shared" si="13"/>
        <v>0</v>
      </c>
      <c r="L131" s="457"/>
      <c r="M131" s="460"/>
      <c r="N131" s="460"/>
      <c r="O131" s="460"/>
      <c r="P131" s="460"/>
      <c r="Q131" s="460"/>
      <c r="R131" s="460"/>
      <c r="S131" s="462"/>
      <c r="T131" s="462"/>
      <c r="U131" s="460"/>
    </row>
    <row r="132" spans="1:21" s="13" customFormat="1" x14ac:dyDescent="0.3">
      <c r="A132" s="534"/>
      <c r="B132" s="228" t="s">
        <v>1118</v>
      </c>
      <c r="C132" s="259" t="s">
        <v>444</v>
      </c>
      <c r="D132" s="236" t="s">
        <v>836</v>
      </c>
      <c r="E132" s="236"/>
      <c r="F132" s="236"/>
      <c r="G132" s="265"/>
      <c r="H132" s="350">
        <f>SUM(H133:H137)</f>
        <v>0</v>
      </c>
      <c r="I132" s="351">
        <f>SUM(I133:I137)</f>
        <v>0</v>
      </c>
      <c r="J132" s="349">
        <f>SUM(J133:J137)</f>
        <v>0</v>
      </c>
      <c r="K132" s="349">
        <f t="shared" si="13"/>
        <v>0</v>
      </c>
      <c r="L132" s="457"/>
      <c r="M132" s="460"/>
      <c r="N132" s="460"/>
      <c r="O132" s="460"/>
      <c r="P132" s="460"/>
      <c r="Q132" s="460"/>
      <c r="R132" s="460"/>
      <c r="S132" s="462"/>
      <c r="T132" s="462"/>
      <c r="U132" s="293"/>
    </row>
    <row r="133" spans="1:21" s="13" customFormat="1" x14ac:dyDescent="0.3">
      <c r="A133" s="534"/>
      <c r="B133" s="231" t="s">
        <v>395</v>
      </c>
      <c r="C133" s="254"/>
      <c r="D133" s="253"/>
      <c r="E133" s="238" t="s">
        <v>22</v>
      </c>
      <c r="F133" s="253"/>
      <c r="G133" s="237"/>
      <c r="H133" s="311"/>
      <c r="I133" s="308"/>
      <c r="J133" s="307"/>
      <c r="K133" s="349">
        <f t="shared" si="13"/>
        <v>0</v>
      </c>
      <c r="L133" s="457"/>
      <c r="M133" s="460"/>
      <c r="N133" s="460"/>
      <c r="O133" s="460"/>
      <c r="P133" s="460"/>
      <c r="Q133" s="460"/>
      <c r="R133" s="460"/>
      <c r="S133" s="462"/>
      <c r="T133" s="462"/>
      <c r="U133" s="460"/>
    </row>
    <row r="134" spans="1:21" s="13" customFormat="1" x14ac:dyDescent="0.3">
      <c r="A134" s="534"/>
      <c r="B134" s="231" t="s">
        <v>397</v>
      </c>
      <c r="C134" s="254"/>
      <c r="D134" s="253"/>
      <c r="E134" s="238" t="s">
        <v>30</v>
      </c>
      <c r="F134" s="253"/>
      <c r="G134" s="237"/>
      <c r="H134" s="311"/>
      <c r="I134" s="308"/>
      <c r="J134" s="307"/>
      <c r="K134" s="349">
        <f t="shared" si="13"/>
        <v>0</v>
      </c>
      <c r="L134" s="457"/>
      <c r="M134" s="460"/>
      <c r="N134" s="460"/>
      <c r="O134" s="460"/>
      <c r="P134" s="460"/>
      <c r="Q134" s="460"/>
      <c r="R134" s="460"/>
      <c r="S134" s="462"/>
      <c r="T134" s="462"/>
      <c r="U134" s="460"/>
    </row>
    <row r="135" spans="1:21" s="13" customFormat="1" x14ac:dyDescent="0.3">
      <c r="A135" s="534"/>
      <c r="B135" s="231" t="s">
        <v>402</v>
      </c>
      <c r="C135" s="254"/>
      <c r="D135" s="253"/>
      <c r="E135" s="238" t="s">
        <v>69</v>
      </c>
      <c r="F135" s="253"/>
      <c r="G135" s="237"/>
      <c r="H135" s="311"/>
      <c r="I135" s="308"/>
      <c r="J135" s="307"/>
      <c r="K135" s="349">
        <f t="shared" si="13"/>
        <v>0</v>
      </c>
      <c r="L135" s="457"/>
      <c r="M135" s="460"/>
      <c r="N135" s="460"/>
      <c r="O135" s="460"/>
      <c r="P135" s="460"/>
      <c r="Q135" s="460"/>
      <c r="R135" s="460"/>
      <c r="S135" s="462"/>
      <c r="T135" s="462"/>
      <c r="U135" s="460"/>
    </row>
    <row r="136" spans="1:21" s="13" customFormat="1" x14ac:dyDescent="0.3">
      <c r="A136" s="534"/>
      <c r="B136" s="231" t="s">
        <v>404</v>
      </c>
      <c r="C136" s="254"/>
      <c r="D136" s="253"/>
      <c r="E136" s="238" t="s">
        <v>70</v>
      </c>
      <c r="F136" s="253"/>
      <c r="G136" s="237"/>
      <c r="H136" s="311"/>
      <c r="I136" s="308"/>
      <c r="J136" s="307"/>
      <c r="K136" s="349">
        <f t="shared" si="13"/>
        <v>0</v>
      </c>
      <c r="L136" s="457"/>
      <c r="M136" s="460"/>
      <c r="N136" s="460"/>
      <c r="O136" s="460"/>
      <c r="P136" s="460"/>
      <c r="Q136" s="460"/>
      <c r="R136" s="460"/>
      <c r="S136" s="462"/>
      <c r="T136" s="462"/>
      <c r="U136" s="460"/>
    </row>
    <row r="137" spans="1:21" s="13" customFormat="1" x14ac:dyDescent="0.3">
      <c r="A137" s="534"/>
      <c r="B137" s="231" t="s">
        <v>407</v>
      </c>
      <c r="C137" s="254"/>
      <c r="D137" s="253"/>
      <c r="E137" s="238" t="s">
        <v>25</v>
      </c>
      <c r="F137" s="253"/>
      <c r="G137" s="237"/>
      <c r="H137" s="311"/>
      <c r="I137" s="308"/>
      <c r="J137" s="307"/>
      <c r="K137" s="349">
        <f t="shared" si="13"/>
        <v>0</v>
      </c>
      <c r="L137" s="457"/>
      <c r="M137" s="460"/>
      <c r="N137" s="460"/>
      <c r="O137" s="460"/>
      <c r="P137" s="460"/>
      <c r="Q137" s="460"/>
      <c r="R137" s="460"/>
      <c r="S137" s="462"/>
      <c r="T137" s="462"/>
      <c r="U137" s="460"/>
    </row>
    <row r="138" spans="1:21" s="13" customFormat="1" x14ac:dyDescent="0.3">
      <c r="A138" s="534"/>
      <c r="B138" s="228"/>
      <c r="C138" s="254"/>
      <c r="D138" s="253"/>
      <c r="E138" s="253"/>
      <c r="F138" s="253" t="s">
        <v>1152</v>
      </c>
      <c r="G138" s="240"/>
      <c r="H138" s="315"/>
      <c r="I138" s="316"/>
      <c r="J138" s="317"/>
      <c r="K138" s="349">
        <f t="shared" si="13"/>
        <v>0</v>
      </c>
      <c r="L138" s="457"/>
      <c r="M138" s="460"/>
      <c r="N138" s="460"/>
      <c r="O138" s="460"/>
      <c r="P138" s="460"/>
      <c r="Q138" s="460"/>
      <c r="R138" s="460"/>
      <c r="S138" s="462"/>
      <c r="T138" s="462"/>
      <c r="U138" s="460"/>
    </row>
    <row r="139" spans="1:21" s="12" customFormat="1" x14ac:dyDescent="0.3">
      <c r="A139" s="525"/>
      <c r="B139" s="257" t="s">
        <v>788</v>
      </c>
      <c r="C139" s="531" t="s">
        <v>1431</v>
      </c>
      <c r="D139" s="532"/>
      <c r="E139" s="532"/>
      <c r="F139" s="532"/>
      <c r="G139" s="533"/>
      <c r="H139" s="312"/>
      <c r="I139" s="313"/>
      <c r="J139" s="314"/>
      <c r="K139" s="349">
        <f t="shared" si="13"/>
        <v>0</v>
      </c>
      <c r="L139" s="302" t="str">
        <f>IFERROR(IF(K139=0,"",IF(AND(H139&gt;=0,I139&gt;=0,J139&gt;=0),"OK",$U$32)),"Review. Data with error/s.")</f>
        <v/>
      </c>
      <c r="M139" s="459"/>
      <c r="N139" s="459"/>
      <c r="O139" s="459"/>
      <c r="P139" s="459"/>
      <c r="Q139" s="459"/>
      <c r="R139" s="459"/>
      <c r="S139" s="420">
        <f>IF(OR(ISNUMBER(SEARCH("REVIEW",L139)),ISNUMBER(SEARCH("error",L139))),1,0)</f>
        <v>0</v>
      </c>
      <c r="T139" s="420">
        <f>IF(_xlfn.ISFORMULA(L139),0,1)</f>
        <v>0</v>
      </c>
      <c r="U139" s="459"/>
    </row>
    <row r="140" spans="1:21" x14ac:dyDescent="0.3">
      <c r="A140" s="525">
        <v>11</v>
      </c>
      <c r="B140" s="228"/>
      <c r="C140" s="232" t="s">
        <v>1358</v>
      </c>
      <c r="D140" s="233"/>
      <c r="E140" s="233"/>
      <c r="F140" s="241"/>
      <c r="G140" s="234"/>
      <c r="H140" s="350">
        <f>H141-H145</f>
        <v>0</v>
      </c>
      <c r="I140" s="351">
        <f>I141-I145</f>
        <v>0</v>
      </c>
      <c r="J140" s="349">
        <f>J141-J145</f>
        <v>0</v>
      </c>
      <c r="K140" s="349">
        <f t="shared" si="13"/>
        <v>0</v>
      </c>
      <c r="S140" s="462"/>
      <c r="T140" s="462"/>
    </row>
    <row r="141" spans="1:21" x14ac:dyDescent="0.3">
      <c r="A141" s="525"/>
      <c r="B141" s="228" t="s">
        <v>384</v>
      </c>
      <c r="C141" s="235" t="s">
        <v>1393</v>
      </c>
      <c r="D141" s="236"/>
      <c r="E141" s="238"/>
      <c r="F141" s="236"/>
      <c r="G141" s="237"/>
      <c r="H141" s="350">
        <f>SUM(H142:H144)</f>
        <v>0</v>
      </c>
      <c r="I141" s="351">
        <f>SUM(I142:I144)</f>
        <v>0</v>
      </c>
      <c r="J141" s="349">
        <f>SUM(J142:J144)</f>
        <v>0</v>
      </c>
      <c r="K141" s="349">
        <f t="shared" si="13"/>
        <v>0</v>
      </c>
      <c r="S141" s="462"/>
      <c r="T141" s="462"/>
    </row>
    <row r="142" spans="1:21" x14ac:dyDescent="0.3">
      <c r="A142" s="525"/>
      <c r="B142" s="231" t="s">
        <v>217</v>
      </c>
      <c r="C142" s="235"/>
      <c r="D142" s="271" t="s">
        <v>380</v>
      </c>
      <c r="E142" s="238" t="s">
        <v>335</v>
      </c>
      <c r="F142" s="238"/>
      <c r="G142" s="237"/>
      <c r="H142" s="311"/>
      <c r="I142" s="308"/>
      <c r="J142" s="307"/>
      <c r="K142" s="349">
        <f t="shared" si="13"/>
        <v>0</v>
      </c>
      <c r="S142" s="462"/>
      <c r="T142" s="462"/>
    </row>
    <row r="143" spans="1:21" x14ac:dyDescent="0.3">
      <c r="A143" s="525"/>
      <c r="B143" s="231" t="s">
        <v>222</v>
      </c>
      <c r="C143" s="235"/>
      <c r="D143" s="271" t="s">
        <v>418</v>
      </c>
      <c r="E143" s="238" t="s">
        <v>1394</v>
      </c>
      <c r="F143" s="238"/>
      <c r="G143" s="237"/>
      <c r="H143" s="311"/>
      <c r="I143" s="308"/>
      <c r="J143" s="307"/>
      <c r="K143" s="349">
        <f t="shared" si="13"/>
        <v>0</v>
      </c>
      <c r="S143" s="462"/>
      <c r="T143" s="462"/>
    </row>
    <row r="144" spans="1:21" x14ac:dyDescent="0.3">
      <c r="A144" s="525"/>
      <c r="B144" s="231" t="s">
        <v>226</v>
      </c>
      <c r="C144" s="235"/>
      <c r="D144" s="271" t="s">
        <v>422</v>
      </c>
      <c r="E144" s="238" t="s">
        <v>338</v>
      </c>
      <c r="F144" s="238"/>
      <c r="G144" s="237"/>
      <c r="H144" s="311"/>
      <c r="I144" s="308"/>
      <c r="J144" s="307"/>
      <c r="K144" s="349">
        <f t="shared" si="13"/>
        <v>0</v>
      </c>
      <c r="S144" s="462"/>
      <c r="T144" s="462"/>
    </row>
    <row r="145" spans="1:21" s="12" customFormat="1" x14ac:dyDescent="0.3">
      <c r="A145" s="525"/>
      <c r="B145" s="257" t="s">
        <v>799</v>
      </c>
      <c r="C145" s="260" t="s">
        <v>1418</v>
      </c>
      <c r="D145" s="262"/>
      <c r="E145" s="262"/>
      <c r="F145" s="262"/>
      <c r="G145" s="263"/>
      <c r="H145" s="312"/>
      <c r="I145" s="313"/>
      <c r="J145" s="314"/>
      <c r="K145" s="349">
        <f t="shared" si="13"/>
        <v>0</v>
      </c>
      <c r="L145" s="302" t="str">
        <f>IFERROR(IF(K145=0,"",IF(AND(H145&gt;=0,I145&gt;=0,J145&gt;=0),"OK",$U$32)),"Review. Data with error/s.")</f>
        <v/>
      </c>
      <c r="M145" s="459"/>
      <c r="N145" s="459"/>
      <c r="O145" s="459"/>
      <c r="P145" s="459"/>
      <c r="Q145" s="459"/>
      <c r="R145" s="459"/>
      <c r="S145" s="420">
        <f>IF(OR(ISNUMBER(SEARCH("REVIEW",L145)),ISNUMBER(SEARCH("error",L145))),1,0)</f>
        <v>0</v>
      </c>
      <c r="T145" s="420">
        <f>IF(_xlfn.ISFORMULA(L145),0,1)</f>
        <v>0</v>
      </c>
      <c r="U145" s="459"/>
    </row>
    <row r="146" spans="1:21" x14ac:dyDescent="0.3">
      <c r="A146" s="256">
        <v>12</v>
      </c>
      <c r="B146" s="228" t="s">
        <v>447</v>
      </c>
      <c r="C146" s="232" t="s">
        <v>1359</v>
      </c>
      <c r="D146" s="233"/>
      <c r="E146" s="233"/>
      <c r="F146" s="241"/>
      <c r="G146" s="234"/>
      <c r="H146" s="311"/>
      <c r="I146" s="308"/>
      <c r="J146" s="307"/>
      <c r="K146" s="349">
        <f t="shared" si="13"/>
        <v>0</v>
      </c>
      <c r="S146" s="462"/>
      <c r="T146" s="462"/>
    </row>
    <row r="147" spans="1:21" x14ac:dyDescent="0.3">
      <c r="A147" s="525">
        <v>13</v>
      </c>
      <c r="B147" s="228" t="s">
        <v>968</v>
      </c>
      <c r="C147" s="232" t="s">
        <v>1360</v>
      </c>
      <c r="D147" s="233"/>
      <c r="E147" s="233"/>
      <c r="F147" s="241"/>
      <c r="G147" s="234"/>
      <c r="H147" s="350">
        <f>H148-H171</f>
        <v>0</v>
      </c>
      <c r="I147" s="351">
        <f>I148-I171</f>
        <v>0</v>
      </c>
      <c r="J147" s="349">
        <f>J148-J171</f>
        <v>0</v>
      </c>
      <c r="K147" s="349">
        <f t="shared" si="13"/>
        <v>0</v>
      </c>
      <c r="S147" s="462"/>
      <c r="T147" s="462"/>
    </row>
    <row r="148" spans="1:21" x14ac:dyDescent="0.3">
      <c r="A148" s="525"/>
      <c r="B148" s="228"/>
      <c r="C148" s="235" t="s">
        <v>1395</v>
      </c>
      <c r="D148" s="236"/>
      <c r="E148" s="238"/>
      <c r="F148" s="236"/>
      <c r="G148" s="237"/>
      <c r="H148" s="350">
        <f>SUM(H149,H160)</f>
        <v>0</v>
      </c>
      <c r="I148" s="351">
        <f>SUM(I149,I160)</f>
        <v>0</v>
      </c>
      <c r="J148" s="349">
        <f>SUM(J149,J160)</f>
        <v>0</v>
      </c>
      <c r="K148" s="349">
        <f t="shared" ref="K148:K213" si="17">SUM(H148,J148)</f>
        <v>0</v>
      </c>
      <c r="M148" s="357">
        <f>SUM(M150:M169)-H179</f>
        <v>0</v>
      </c>
      <c r="N148" s="357">
        <f>SUM(N150:N169)-I179</f>
        <v>0</v>
      </c>
      <c r="O148" s="357">
        <f>SUM(O150:O169)-J179</f>
        <v>0</v>
      </c>
      <c r="S148" s="462"/>
      <c r="T148" s="462"/>
    </row>
    <row r="149" spans="1:21" x14ac:dyDescent="0.3">
      <c r="A149" s="525"/>
      <c r="B149" s="228" t="s">
        <v>186</v>
      </c>
      <c r="C149" s="235" t="s">
        <v>380</v>
      </c>
      <c r="D149" s="236" t="s">
        <v>1396</v>
      </c>
      <c r="E149" s="238"/>
      <c r="F149" s="238"/>
      <c r="G149" s="265"/>
      <c r="H149" s="350">
        <f>SUM(H150:H158)</f>
        <v>0</v>
      </c>
      <c r="I149" s="351">
        <f>SUM(I150:I158)</f>
        <v>0</v>
      </c>
      <c r="J149" s="349">
        <f>SUM(J150:J158)</f>
        <v>0</v>
      </c>
      <c r="K149" s="349">
        <f t="shared" si="17"/>
        <v>0</v>
      </c>
      <c r="M149" s="358">
        <f>MAX(H150:H158,H161:H169)</f>
        <v>0</v>
      </c>
      <c r="N149" s="358">
        <f>MAX(I150:I158,I161:I169)</f>
        <v>0</v>
      </c>
      <c r="O149" s="358">
        <f>MAX(J150:J158,J161:J169)</f>
        <v>0</v>
      </c>
      <c r="S149" s="462"/>
      <c r="T149" s="462"/>
    </row>
    <row r="150" spans="1:21" x14ac:dyDescent="0.3">
      <c r="A150" s="525"/>
      <c r="B150" s="231" t="s">
        <v>132</v>
      </c>
      <c r="C150" s="235"/>
      <c r="D150" s="238"/>
      <c r="E150" s="238" t="s">
        <v>22</v>
      </c>
      <c r="F150" s="238"/>
      <c r="G150" s="237"/>
      <c r="H150" s="311"/>
      <c r="I150" s="308"/>
      <c r="J150" s="307"/>
      <c r="K150" s="349">
        <f t="shared" si="17"/>
        <v>0</v>
      </c>
      <c r="M150" s="361">
        <f>IF(H150=$M$149,$H$179,"")</f>
        <v>0</v>
      </c>
      <c r="N150" s="361">
        <f>IF(I150=$N$149,$I$179,"")</f>
        <v>0</v>
      </c>
      <c r="O150" s="361">
        <f>IF(J150=$O$149,$J$179,"")</f>
        <v>0</v>
      </c>
      <c r="S150" s="462"/>
      <c r="T150" s="462"/>
    </row>
    <row r="151" spans="1:21" x14ac:dyDescent="0.3">
      <c r="A151" s="525"/>
      <c r="B151" s="231" t="s">
        <v>133</v>
      </c>
      <c r="C151" s="235"/>
      <c r="D151" s="238"/>
      <c r="E151" s="238" t="s">
        <v>30</v>
      </c>
      <c r="F151" s="238"/>
      <c r="G151" s="237"/>
      <c r="H151" s="311"/>
      <c r="I151" s="308"/>
      <c r="J151" s="307"/>
      <c r="K151" s="349">
        <f t="shared" si="17"/>
        <v>0</v>
      </c>
      <c r="M151" s="361">
        <f t="shared" ref="M151:M158" si="18">IF(H151=$M$149,$H$179,"")</f>
        <v>0</v>
      </c>
      <c r="N151" s="361">
        <f t="shared" ref="N151:N158" si="19">IF(I151=$N$149,$I$179,"")</f>
        <v>0</v>
      </c>
      <c r="O151" s="361">
        <f t="shared" ref="O151:O158" si="20">IF(J151=$O$149,$J$179,"")</f>
        <v>0</v>
      </c>
      <c r="S151" s="462"/>
      <c r="T151" s="462"/>
    </row>
    <row r="152" spans="1:21" x14ac:dyDescent="0.3">
      <c r="A152" s="525"/>
      <c r="B152" s="231" t="s">
        <v>134</v>
      </c>
      <c r="C152" s="235"/>
      <c r="D152" s="238"/>
      <c r="E152" s="238" t="s">
        <v>66</v>
      </c>
      <c r="F152" s="238"/>
      <c r="G152" s="237"/>
      <c r="H152" s="311"/>
      <c r="I152" s="308"/>
      <c r="J152" s="307"/>
      <c r="K152" s="349">
        <f t="shared" si="17"/>
        <v>0</v>
      </c>
      <c r="M152" s="361">
        <f t="shared" si="18"/>
        <v>0</v>
      </c>
      <c r="N152" s="361">
        <f t="shared" si="19"/>
        <v>0</v>
      </c>
      <c r="O152" s="361">
        <f t="shared" si="20"/>
        <v>0</v>
      </c>
      <c r="S152" s="462"/>
      <c r="T152" s="462"/>
    </row>
    <row r="153" spans="1:21" x14ac:dyDescent="0.3">
      <c r="A153" s="525"/>
      <c r="B153" s="231" t="s">
        <v>135</v>
      </c>
      <c r="C153" s="235"/>
      <c r="D153" s="238"/>
      <c r="E153" s="238" t="s">
        <v>67</v>
      </c>
      <c r="F153" s="238"/>
      <c r="G153" s="237"/>
      <c r="H153" s="311"/>
      <c r="I153" s="308"/>
      <c r="J153" s="307"/>
      <c r="K153" s="349">
        <f t="shared" si="17"/>
        <v>0</v>
      </c>
      <c r="M153" s="361">
        <f t="shared" si="18"/>
        <v>0</v>
      </c>
      <c r="N153" s="361">
        <f t="shared" si="19"/>
        <v>0</v>
      </c>
      <c r="O153" s="361">
        <f t="shared" si="20"/>
        <v>0</v>
      </c>
      <c r="S153" s="462"/>
      <c r="T153" s="462"/>
    </row>
    <row r="154" spans="1:21" x14ac:dyDescent="0.3">
      <c r="A154" s="525"/>
      <c r="B154" s="231" t="s">
        <v>136</v>
      </c>
      <c r="C154" s="235"/>
      <c r="D154" s="238"/>
      <c r="E154" s="238" t="s">
        <v>68</v>
      </c>
      <c r="F154" s="238"/>
      <c r="G154" s="237"/>
      <c r="H154" s="311"/>
      <c r="I154" s="308"/>
      <c r="J154" s="307"/>
      <c r="K154" s="349">
        <f t="shared" si="17"/>
        <v>0</v>
      </c>
      <c r="M154" s="361">
        <f t="shared" si="18"/>
        <v>0</v>
      </c>
      <c r="N154" s="361">
        <f t="shared" si="19"/>
        <v>0</v>
      </c>
      <c r="O154" s="361">
        <f t="shared" si="20"/>
        <v>0</v>
      </c>
      <c r="S154" s="462"/>
      <c r="T154" s="462"/>
    </row>
    <row r="155" spans="1:21" x14ac:dyDescent="0.3">
      <c r="A155" s="525"/>
      <c r="B155" s="231" t="s">
        <v>137</v>
      </c>
      <c r="C155" s="235"/>
      <c r="D155" s="238"/>
      <c r="E155" s="238" t="s">
        <v>69</v>
      </c>
      <c r="F155" s="238"/>
      <c r="G155" s="237"/>
      <c r="H155" s="311"/>
      <c r="I155" s="308"/>
      <c r="J155" s="307"/>
      <c r="K155" s="349">
        <f t="shared" si="17"/>
        <v>0</v>
      </c>
      <c r="M155" s="361">
        <f t="shared" si="18"/>
        <v>0</v>
      </c>
      <c r="N155" s="361">
        <f t="shared" si="19"/>
        <v>0</v>
      </c>
      <c r="O155" s="361">
        <f t="shared" si="20"/>
        <v>0</v>
      </c>
      <c r="S155" s="462"/>
      <c r="T155" s="462"/>
    </row>
    <row r="156" spans="1:21" x14ac:dyDescent="0.3">
      <c r="A156" s="525"/>
      <c r="B156" s="231" t="s">
        <v>138</v>
      </c>
      <c r="C156" s="235"/>
      <c r="D156" s="238"/>
      <c r="E156" s="238" t="s">
        <v>70</v>
      </c>
      <c r="F156" s="238"/>
      <c r="G156" s="237"/>
      <c r="H156" s="311"/>
      <c r="I156" s="308"/>
      <c r="J156" s="307"/>
      <c r="K156" s="349">
        <f t="shared" si="17"/>
        <v>0</v>
      </c>
      <c r="M156" s="361">
        <f t="shared" si="18"/>
        <v>0</v>
      </c>
      <c r="N156" s="361">
        <f t="shared" si="19"/>
        <v>0</v>
      </c>
      <c r="O156" s="361">
        <f t="shared" si="20"/>
        <v>0</v>
      </c>
      <c r="S156" s="462"/>
      <c r="T156" s="462"/>
    </row>
    <row r="157" spans="1:21" x14ac:dyDescent="0.3">
      <c r="A157" s="525"/>
      <c r="B157" s="231" t="s">
        <v>139</v>
      </c>
      <c r="C157" s="235"/>
      <c r="D157" s="238"/>
      <c r="E157" s="238" t="s">
        <v>96</v>
      </c>
      <c r="F157" s="238"/>
      <c r="G157" s="237"/>
      <c r="H157" s="311"/>
      <c r="I157" s="308"/>
      <c r="J157" s="307"/>
      <c r="K157" s="349">
        <f t="shared" si="17"/>
        <v>0</v>
      </c>
      <c r="M157" s="361">
        <f t="shared" si="18"/>
        <v>0</v>
      </c>
      <c r="N157" s="361">
        <f t="shared" si="19"/>
        <v>0</v>
      </c>
      <c r="O157" s="361">
        <f t="shared" si="20"/>
        <v>0</v>
      </c>
      <c r="S157" s="462"/>
      <c r="T157" s="462"/>
    </row>
    <row r="158" spans="1:21" x14ac:dyDescent="0.3">
      <c r="A158" s="525"/>
      <c r="B158" s="231" t="s">
        <v>140</v>
      </c>
      <c r="C158" s="235"/>
      <c r="D158" s="238"/>
      <c r="E158" s="238" t="s">
        <v>25</v>
      </c>
      <c r="F158" s="238"/>
      <c r="G158" s="237"/>
      <c r="H158" s="311"/>
      <c r="I158" s="308"/>
      <c r="J158" s="307"/>
      <c r="K158" s="349">
        <f t="shared" si="17"/>
        <v>0</v>
      </c>
      <c r="M158" s="361">
        <f t="shared" si="18"/>
        <v>0</v>
      </c>
      <c r="N158" s="361">
        <f t="shared" si="19"/>
        <v>0</v>
      </c>
      <c r="O158" s="361">
        <f t="shared" si="20"/>
        <v>0</v>
      </c>
      <c r="S158" s="462"/>
      <c r="T158" s="462"/>
    </row>
    <row r="159" spans="1:21" s="13" customFormat="1" x14ac:dyDescent="0.3">
      <c r="A159" s="534"/>
      <c r="B159" s="231" t="s">
        <v>1186</v>
      </c>
      <c r="C159" s="254"/>
      <c r="D159" s="253"/>
      <c r="E159" s="253"/>
      <c r="F159" s="253" t="s">
        <v>1152</v>
      </c>
      <c r="G159" s="240"/>
      <c r="H159" s="315"/>
      <c r="I159" s="316"/>
      <c r="J159" s="317"/>
      <c r="K159" s="349">
        <f t="shared" si="17"/>
        <v>0</v>
      </c>
      <c r="L159" s="457"/>
      <c r="M159" s="361"/>
      <c r="N159" s="361"/>
      <c r="O159" s="361"/>
      <c r="P159" s="460"/>
      <c r="Q159" s="460"/>
      <c r="R159" s="460"/>
      <c r="S159" s="462"/>
      <c r="T159" s="462"/>
      <c r="U159" s="460"/>
    </row>
    <row r="160" spans="1:21" x14ac:dyDescent="0.3">
      <c r="A160" s="525"/>
      <c r="B160" s="228" t="s">
        <v>189</v>
      </c>
      <c r="C160" s="235" t="s">
        <v>418</v>
      </c>
      <c r="D160" s="236" t="s">
        <v>1397</v>
      </c>
      <c r="E160" s="236"/>
      <c r="F160" s="238"/>
      <c r="G160" s="265"/>
      <c r="H160" s="350">
        <f>SUM(H161:H169)</f>
        <v>0</v>
      </c>
      <c r="I160" s="351">
        <f>SUM(I161:I169)</f>
        <v>0</v>
      </c>
      <c r="J160" s="349">
        <f>SUM(J161:J169)</f>
        <v>0</v>
      </c>
      <c r="K160" s="349">
        <f t="shared" si="17"/>
        <v>0</v>
      </c>
      <c r="M160" s="352"/>
      <c r="N160" s="352"/>
      <c r="O160" s="352"/>
      <c r="S160" s="462"/>
      <c r="T160" s="462"/>
    </row>
    <row r="161" spans="1:21" x14ac:dyDescent="0.3">
      <c r="A161" s="525"/>
      <c r="B161" s="231" t="s">
        <v>142</v>
      </c>
      <c r="C161" s="235"/>
      <c r="D161" s="238"/>
      <c r="E161" s="238" t="s">
        <v>22</v>
      </c>
      <c r="F161" s="238"/>
      <c r="G161" s="237"/>
      <c r="H161" s="311"/>
      <c r="I161" s="308"/>
      <c r="J161" s="307"/>
      <c r="K161" s="349">
        <f t="shared" si="17"/>
        <v>0</v>
      </c>
      <c r="M161" s="361">
        <f t="shared" ref="M161:M169" si="21">IF(H161=$M$149,$H$179,"")</f>
        <v>0</v>
      </c>
      <c r="N161" s="361">
        <f t="shared" ref="N161:N162" si="22">IF(I161=$N$149,$I$179,"")</f>
        <v>0</v>
      </c>
      <c r="O161" s="361">
        <f t="shared" ref="O161:O169" si="23">IF(J161=$O$149,$J$179,"")</f>
        <v>0</v>
      </c>
      <c r="S161" s="462"/>
      <c r="T161" s="462"/>
    </row>
    <row r="162" spans="1:21" x14ac:dyDescent="0.3">
      <c r="A162" s="525"/>
      <c r="B162" s="231" t="s">
        <v>145</v>
      </c>
      <c r="C162" s="235"/>
      <c r="D162" s="238"/>
      <c r="E162" s="238" t="s">
        <v>30</v>
      </c>
      <c r="F162" s="238"/>
      <c r="G162" s="237"/>
      <c r="H162" s="311"/>
      <c r="I162" s="308"/>
      <c r="J162" s="307"/>
      <c r="K162" s="349">
        <f t="shared" si="17"/>
        <v>0</v>
      </c>
      <c r="M162" s="361">
        <f t="shared" si="21"/>
        <v>0</v>
      </c>
      <c r="N162" s="361">
        <f t="shared" si="22"/>
        <v>0</v>
      </c>
      <c r="O162" s="361">
        <f t="shared" si="23"/>
        <v>0</v>
      </c>
      <c r="S162" s="462"/>
      <c r="T162" s="462"/>
    </row>
    <row r="163" spans="1:21" x14ac:dyDescent="0.3">
      <c r="A163" s="525"/>
      <c r="B163" s="231" t="s">
        <v>148</v>
      </c>
      <c r="C163" s="235"/>
      <c r="D163" s="238"/>
      <c r="E163" s="238" t="s">
        <v>66</v>
      </c>
      <c r="F163" s="238"/>
      <c r="G163" s="237"/>
      <c r="H163" s="311"/>
      <c r="I163" s="308"/>
      <c r="J163" s="307"/>
      <c r="K163" s="349">
        <f t="shared" si="17"/>
        <v>0</v>
      </c>
      <c r="M163" s="361">
        <f t="shared" si="21"/>
        <v>0</v>
      </c>
      <c r="N163" s="361">
        <f>IF(I163=$N$149,$I$179,"")</f>
        <v>0</v>
      </c>
      <c r="O163" s="361">
        <f t="shared" si="23"/>
        <v>0</v>
      </c>
      <c r="S163" s="462"/>
      <c r="T163" s="462"/>
    </row>
    <row r="164" spans="1:21" x14ac:dyDescent="0.3">
      <c r="A164" s="525"/>
      <c r="B164" s="231" t="s">
        <v>151</v>
      </c>
      <c r="C164" s="235"/>
      <c r="D164" s="238"/>
      <c r="E164" s="238" t="s">
        <v>67</v>
      </c>
      <c r="F164" s="238"/>
      <c r="G164" s="237"/>
      <c r="H164" s="311"/>
      <c r="I164" s="308"/>
      <c r="J164" s="307"/>
      <c r="K164" s="349">
        <f t="shared" si="17"/>
        <v>0</v>
      </c>
      <c r="M164" s="361">
        <f t="shared" si="21"/>
        <v>0</v>
      </c>
      <c r="N164" s="361">
        <f t="shared" ref="N164:N169" si="24">IF(I164=$N$149,$I$179,"")</f>
        <v>0</v>
      </c>
      <c r="O164" s="361">
        <f t="shared" si="23"/>
        <v>0</v>
      </c>
      <c r="S164" s="462"/>
      <c r="T164" s="462"/>
    </row>
    <row r="165" spans="1:21" x14ac:dyDescent="0.3">
      <c r="A165" s="525"/>
      <c r="B165" s="231" t="s">
        <v>154</v>
      </c>
      <c r="C165" s="235"/>
      <c r="D165" s="238"/>
      <c r="E165" s="238" t="s">
        <v>68</v>
      </c>
      <c r="F165" s="238"/>
      <c r="G165" s="237"/>
      <c r="H165" s="311"/>
      <c r="I165" s="308"/>
      <c r="J165" s="307"/>
      <c r="K165" s="349">
        <f t="shared" si="17"/>
        <v>0</v>
      </c>
      <c r="M165" s="361">
        <f t="shared" si="21"/>
        <v>0</v>
      </c>
      <c r="N165" s="361">
        <f t="shared" si="24"/>
        <v>0</v>
      </c>
      <c r="O165" s="361">
        <f t="shared" si="23"/>
        <v>0</v>
      </c>
      <c r="S165" s="462"/>
      <c r="T165" s="462"/>
    </row>
    <row r="166" spans="1:21" x14ac:dyDescent="0.3">
      <c r="A166" s="525"/>
      <c r="B166" s="231" t="s">
        <v>156</v>
      </c>
      <c r="C166" s="235"/>
      <c r="D166" s="238"/>
      <c r="E166" s="238" t="s">
        <v>69</v>
      </c>
      <c r="F166" s="238"/>
      <c r="G166" s="237"/>
      <c r="H166" s="311"/>
      <c r="I166" s="308"/>
      <c r="J166" s="307"/>
      <c r="K166" s="349">
        <f t="shared" si="17"/>
        <v>0</v>
      </c>
      <c r="M166" s="361">
        <f t="shared" si="21"/>
        <v>0</v>
      </c>
      <c r="N166" s="361">
        <f t="shared" si="24"/>
        <v>0</v>
      </c>
      <c r="O166" s="361">
        <f t="shared" si="23"/>
        <v>0</v>
      </c>
      <c r="S166" s="462"/>
      <c r="T166" s="462"/>
    </row>
    <row r="167" spans="1:21" x14ac:dyDescent="0.3">
      <c r="A167" s="525"/>
      <c r="B167" s="231" t="s">
        <v>158</v>
      </c>
      <c r="C167" s="235"/>
      <c r="D167" s="238"/>
      <c r="E167" s="238" t="s">
        <v>70</v>
      </c>
      <c r="F167" s="238"/>
      <c r="G167" s="237"/>
      <c r="H167" s="311"/>
      <c r="I167" s="308"/>
      <c r="J167" s="307"/>
      <c r="K167" s="349">
        <f t="shared" si="17"/>
        <v>0</v>
      </c>
      <c r="M167" s="361">
        <f t="shared" si="21"/>
        <v>0</v>
      </c>
      <c r="N167" s="361">
        <f t="shared" si="24"/>
        <v>0</v>
      </c>
      <c r="O167" s="361">
        <f t="shared" si="23"/>
        <v>0</v>
      </c>
      <c r="S167" s="462"/>
      <c r="T167" s="462"/>
    </row>
    <row r="168" spans="1:21" x14ac:dyDescent="0.3">
      <c r="A168" s="525"/>
      <c r="B168" s="231" t="s">
        <v>160</v>
      </c>
      <c r="C168" s="235"/>
      <c r="D168" s="238"/>
      <c r="E168" s="238" t="s">
        <v>96</v>
      </c>
      <c r="F168" s="238"/>
      <c r="G168" s="237"/>
      <c r="H168" s="311"/>
      <c r="I168" s="308"/>
      <c r="J168" s="307"/>
      <c r="K168" s="349">
        <f t="shared" si="17"/>
        <v>0</v>
      </c>
      <c r="M168" s="361">
        <f t="shared" si="21"/>
        <v>0</v>
      </c>
      <c r="N168" s="361">
        <f t="shared" si="24"/>
        <v>0</v>
      </c>
      <c r="O168" s="361">
        <f t="shared" si="23"/>
        <v>0</v>
      </c>
      <c r="S168" s="462"/>
      <c r="T168" s="462"/>
    </row>
    <row r="169" spans="1:21" x14ac:dyDescent="0.3">
      <c r="A169" s="525"/>
      <c r="B169" s="231" t="s">
        <v>162</v>
      </c>
      <c r="C169" s="235"/>
      <c r="D169" s="238"/>
      <c r="E169" s="238" t="s">
        <v>25</v>
      </c>
      <c r="F169" s="238"/>
      <c r="G169" s="237"/>
      <c r="H169" s="311"/>
      <c r="I169" s="308"/>
      <c r="J169" s="307"/>
      <c r="K169" s="349">
        <f t="shared" si="17"/>
        <v>0</v>
      </c>
      <c r="M169" s="361">
        <f t="shared" si="21"/>
        <v>0</v>
      </c>
      <c r="N169" s="361">
        <f t="shared" si="24"/>
        <v>0</v>
      </c>
      <c r="O169" s="361">
        <f t="shared" si="23"/>
        <v>0</v>
      </c>
      <c r="S169" s="462"/>
      <c r="T169" s="462"/>
    </row>
    <row r="170" spans="1:21" s="13" customFormat="1" x14ac:dyDescent="0.3">
      <c r="A170" s="534"/>
      <c r="B170" s="231" t="s">
        <v>1187</v>
      </c>
      <c r="C170" s="254"/>
      <c r="D170" s="253"/>
      <c r="E170" s="253"/>
      <c r="F170" s="253" t="s">
        <v>1152</v>
      </c>
      <c r="G170" s="240"/>
      <c r="H170" s="315"/>
      <c r="I170" s="316"/>
      <c r="J170" s="317"/>
      <c r="K170" s="349">
        <f t="shared" si="17"/>
        <v>0</v>
      </c>
      <c r="L170" s="457"/>
      <c r="M170" s="460"/>
      <c r="N170" s="460"/>
      <c r="O170" s="460"/>
      <c r="P170" s="460"/>
      <c r="Q170" s="460"/>
      <c r="R170" s="460"/>
      <c r="S170" s="462"/>
      <c r="T170" s="462"/>
      <c r="U170" s="460"/>
    </row>
    <row r="171" spans="1:21" s="12" customFormat="1" x14ac:dyDescent="0.3">
      <c r="A171" s="525"/>
      <c r="B171" s="257" t="s">
        <v>765</v>
      </c>
      <c r="C171" s="260" t="s">
        <v>1419</v>
      </c>
      <c r="D171" s="262"/>
      <c r="E171" s="262"/>
      <c r="F171" s="262"/>
      <c r="G171" s="263"/>
      <c r="H171" s="312"/>
      <c r="I171" s="313"/>
      <c r="J171" s="314"/>
      <c r="K171" s="349">
        <f t="shared" si="17"/>
        <v>0</v>
      </c>
      <c r="L171" s="302" t="str">
        <f>IFERROR(IF(K171=0,"",IF(AND(H171&gt;=0,I171&gt;=0,J171&gt;=0),"OK",$U$32)),"Review. Data with error/s.")</f>
        <v/>
      </c>
      <c r="M171" s="459"/>
      <c r="N171" s="459"/>
      <c r="O171" s="459"/>
      <c r="P171" s="459"/>
      <c r="Q171" s="459"/>
      <c r="R171" s="459"/>
      <c r="S171" s="420">
        <f>IF(OR(ISNUMBER(SEARCH("REVIEW",L171)),ISNUMBER(SEARCH("error",L171))),1,0)</f>
        <v>0</v>
      </c>
      <c r="T171" s="420">
        <f>IF(_xlfn.ISFORMULA(L171),0,1)</f>
        <v>0</v>
      </c>
      <c r="U171" s="459"/>
    </row>
    <row r="172" spans="1:21" x14ac:dyDescent="0.3">
      <c r="A172" s="525">
        <v>14</v>
      </c>
      <c r="B172" s="230"/>
      <c r="C172" s="232" t="s">
        <v>1361</v>
      </c>
      <c r="D172" s="233"/>
      <c r="E172" s="233"/>
      <c r="F172" s="241"/>
      <c r="G172" s="234"/>
      <c r="H172" s="350">
        <f>H173-H182</f>
        <v>0</v>
      </c>
      <c r="I172" s="351">
        <f>I173-I182</f>
        <v>0</v>
      </c>
      <c r="J172" s="349">
        <f>J173-J182</f>
        <v>0</v>
      </c>
      <c r="K172" s="349">
        <f t="shared" si="17"/>
        <v>0</v>
      </c>
      <c r="S172" s="462"/>
      <c r="T172" s="462"/>
    </row>
    <row r="173" spans="1:21" x14ac:dyDescent="0.3">
      <c r="A173" s="525"/>
      <c r="B173" s="230" t="s">
        <v>460</v>
      </c>
      <c r="C173" s="235" t="s">
        <v>1398</v>
      </c>
      <c r="D173" s="238"/>
      <c r="E173" s="236"/>
      <c r="F173" s="236"/>
      <c r="G173" s="237"/>
      <c r="H173" s="350">
        <f>SUM(H174:H178,H181)</f>
        <v>0</v>
      </c>
      <c r="I173" s="351">
        <f t="shared" ref="I173:J173" si="25">SUM(I174:I178,I181)</f>
        <v>0</v>
      </c>
      <c r="J173" s="349">
        <f t="shared" si="25"/>
        <v>0</v>
      </c>
      <c r="K173" s="349">
        <f t="shared" si="17"/>
        <v>0</v>
      </c>
      <c r="M173" s="293" t="s">
        <v>1478</v>
      </c>
      <c r="S173" s="462"/>
      <c r="T173" s="462"/>
    </row>
    <row r="174" spans="1:21" x14ac:dyDescent="0.3">
      <c r="A174" s="525"/>
      <c r="B174" s="21" t="s">
        <v>1119</v>
      </c>
      <c r="C174" s="300" t="s">
        <v>380</v>
      </c>
      <c r="D174" s="245" t="s">
        <v>1479</v>
      </c>
      <c r="E174" s="244"/>
      <c r="F174" s="245"/>
      <c r="G174" s="246"/>
      <c r="H174" s="318"/>
      <c r="I174" s="308"/>
      <c r="J174" s="307"/>
      <c r="K174" s="349">
        <f t="shared" si="17"/>
        <v>0</v>
      </c>
      <c r="L174" s="295" t="str">
        <f>IFERROR(IF(K174=0,"",IF(COUNTIF(P174:R174,"*Review*")=0,
"OK",$U$14)),"Review. Data with error/s.")</f>
        <v/>
      </c>
      <c r="M174" s="361">
        <f>H45+H48</f>
        <v>0</v>
      </c>
      <c r="N174" s="361">
        <f>I45+I48</f>
        <v>0</v>
      </c>
      <c r="O174" s="361">
        <f>J45+J48</f>
        <v>0</v>
      </c>
      <c r="P174" s="293" t="str">
        <f t="shared" ref="P174:R174" si="26">IF(H174=0,"OK",IF(AND(M174&lt;&gt;0,OR(H174=0,H174&lt;&gt;0)),"OK","Review"))</f>
        <v>OK</v>
      </c>
      <c r="Q174" s="293" t="str">
        <f t="shared" si="26"/>
        <v>OK</v>
      </c>
      <c r="R174" s="293" t="str">
        <f t="shared" si="26"/>
        <v>OK</v>
      </c>
      <c r="S174" s="420">
        <f t="shared" ref="S174:S177" si="27">IF(OR(ISNUMBER(SEARCH("REVIEW",L174)),ISNUMBER(SEARCH("error",L174))),1,0)</f>
        <v>0</v>
      </c>
      <c r="T174" s="420">
        <f t="shared" ref="T174:T177" si="28">IF(_xlfn.ISFORMULA(L174),0,1)</f>
        <v>0</v>
      </c>
    </row>
    <row r="175" spans="1:21" x14ac:dyDescent="0.3">
      <c r="A175" s="525"/>
      <c r="B175" s="21" t="s">
        <v>1120</v>
      </c>
      <c r="C175" s="255" t="s">
        <v>418</v>
      </c>
      <c r="D175" s="238" t="s">
        <v>1399</v>
      </c>
      <c r="E175" s="236"/>
      <c r="F175" s="238"/>
      <c r="G175" s="237"/>
      <c r="H175" s="318"/>
      <c r="I175" s="308"/>
      <c r="J175" s="307"/>
      <c r="K175" s="349">
        <f t="shared" si="17"/>
        <v>0</v>
      </c>
      <c r="L175" s="295" t="str">
        <f t="shared" ref="L175:L177" si="29">IFERROR(IF(K175=0,"",IF(COUNTIF(P175:R175,"*Review*")=0,
"OK",$U$14)),"Review. Data with error/s.")</f>
        <v/>
      </c>
      <c r="M175" s="361">
        <f>H57</f>
        <v>0</v>
      </c>
      <c r="N175" s="361">
        <f>I57</f>
        <v>0</v>
      </c>
      <c r="O175" s="361">
        <f>J57</f>
        <v>0</v>
      </c>
      <c r="P175" s="293" t="str">
        <f t="shared" ref="P175:P177" si="30">IF(H175=0,"OK",IF(AND(M175&lt;&gt;0,OR(H175=0,H175&lt;&gt;0)),"OK","Review"))</f>
        <v>OK</v>
      </c>
      <c r="Q175" s="293" t="str">
        <f t="shared" ref="Q175:Q177" si="31">IF(I175=0,"OK",IF(AND(N175&lt;&gt;0,OR(I175=0,I175&lt;&gt;0)),"OK","Review"))</f>
        <v>OK</v>
      </c>
      <c r="R175" s="293" t="str">
        <f t="shared" ref="R175:R177" si="32">IF(J175=0,"OK",IF(AND(O175&lt;&gt;0,OR(J175=0,J175&lt;&gt;0)),"OK","Review"))</f>
        <v>OK</v>
      </c>
      <c r="S175" s="420">
        <f t="shared" si="27"/>
        <v>0</v>
      </c>
      <c r="T175" s="420">
        <f t="shared" si="28"/>
        <v>0</v>
      </c>
    </row>
    <row r="176" spans="1:21" x14ac:dyDescent="0.3">
      <c r="A176" s="525"/>
      <c r="B176" s="21" t="s">
        <v>1121</v>
      </c>
      <c r="C176" s="255" t="s">
        <v>422</v>
      </c>
      <c r="D176" s="238" t="s">
        <v>1122</v>
      </c>
      <c r="E176" s="236"/>
      <c r="F176" s="238"/>
      <c r="G176" s="237"/>
      <c r="H176" s="318"/>
      <c r="I176" s="308"/>
      <c r="J176" s="307"/>
      <c r="K176" s="349">
        <f t="shared" si="17"/>
        <v>0</v>
      </c>
      <c r="L176" s="295" t="str">
        <f t="shared" si="29"/>
        <v/>
      </c>
      <c r="M176" s="361">
        <f>+H21+H28</f>
        <v>0</v>
      </c>
      <c r="N176" s="361">
        <f t="shared" ref="N176:O176" si="33">+I21+I28</f>
        <v>0</v>
      </c>
      <c r="O176" s="361">
        <f t="shared" si="33"/>
        <v>0</v>
      </c>
      <c r="P176" s="293" t="str">
        <f t="shared" si="30"/>
        <v>OK</v>
      </c>
      <c r="Q176" s="293" t="str">
        <f t="shared" si="31"/>
        <v>OK</v>
      </c>
      <c r="R176" s="293" t="str">
        <f t="shared" si="32"/>
        <v>OK</v>
      </c>
      <c r="S176" s="420">
        <f t="shared" si="27"/>
        <v>0</v>
      </c>
      <c r="T176" s="420">
        <f t="shared" si="28"/>
        <v>0</v>
      </c>
    </row>
    <row r="177" spans="1:21" x14ac:dyDescent="0.3">
      <c r="A177" s="525"/>
      <c r="B177" s="21" t="s">
        <v>1123</v>
      </c>
      <c r="C177" s="255" t="s">
        <v>442</v>
      </c>
      <c r="D177" s="238" t="s">
        <v>1124</v>
      </c>
      <c r="E177" s="236"/>
      <c r="F177" s="238"/>
      <c r="G177" s="237"/>
      <c r="H177" s="318"/>
      <c r="I177" s="308"/>
      <c r="J177" s="307"/>
      <c r="K177" s="349">
        <f t="shared" si="17"/>
        <v>0</v>
      </c>
      <c r="L177" s="295" t="str">
        <f t="shared" si="29"/>
        <v/>
      </c>
      <c r="M177" s="361">
        <f>+H66+H73</f>
        <v>0</v>
      </c>
      <c r="N177" s="361">
        <f t="shared" ref="N177:O177" si="34">+I66+I73</f>
        <v>0</v>
      </c>
      <c r="O177" s="361">
        <f t="shared" si="34"/>
        <v>0</v>
      </c>
      <c r="P177" s="293" t="str">
        <f t="shared" si="30"/>
        <v>OK</v>
      </c>
      <c r="Q177" s="293" t="str">
        <f t="shared" si="31"/>
        <v>OK</v>
      </c>
      <c r="R177" s="293" t="str">
        <f t="shared" si="32"/>
        <v>OK</v>
      </c>
      <c r="S177" s="420">
        <f t="shared" si="27"/>
        <v>0</v>
      </c>
      <c r="T177" s="420">
        <f t="shared" si="28"/>
        <v>0</v>
      </c>
    </row>
    <row r="178" spans="1:21" x14ac:dyDescent="0.3">
      <c r="A178" s="525"/>
      <c r="B178" s="21" t="s">
        <v>1125</v>
      </c>
      <c r="C178" s="255" t="s">
        <v>444</v>
      </c>
      <c r="D178" s="238" t="s">
        <v>1400</v>
      </c>
      <c r="E178" s="236"/>
      <c r="F178" s="238"/>
      <c r="G178" s="237"/>
      <c r="H178" s="350">
        <f t="shared" ref="H178:J178" si="35">SUM(H179:H180)</f>
        <v>0</v>
      </c>
      <c r="I178" s="351">
        <f t="shared" si="35"/>
        <v>0</v>
      </c>
      <c r="J178" s="349">
        <f t="shared" si="35"/>
        <v>0</v>
      </c>
      <c r="K178" s="349">
        <f t="shared" si="17"/>
        <v>0</v>
      </c>
      <c r="S178" s="462"/>
      <c r="T178" s="462"/>
    </row>
    <row r="179" spans="1:21" x14ac:dyDescent="0.3">
      <c r="A179" s="525"/>
      <c r="B179" s="21" t="s">
        <v>1126</v>
      </c>
      <c r="C179" s="255"/>
      <c r="D179" s="238" t="s">
        <v>1401</v>
      </c>
      <c r="E179" s="236"/>
      <c r="F179" s="238"/>
      <c r="G179" s="237"/>
      <c r="H179" s="311"/>
      <c r="I179" s="308"/>
      <c r="J179" s="307"/>
      <c r="K179" s="349">
        <f t="shared" si="17"/>
        <v>0</v>
      </c>
      <c r="L179" s="295" t="str">
        <f t="shared" ref="L179:L180" si="36">IFERROR(IF(K179=0,"",IF(COUNTIF(P179:R179,"*Review*")=0,
"OK",$U$14)),"Review. Data with error/s.")</f>
        <v/>
      </c>
      <c r="M179" s="361">
        <f>H148</f>
        <v>0</v>
      </c>
      <c r="N179" s="361">
        <f t="shared" ref="N179:O179" si="37">I148</f>
        <v>0</v>
      </c>
      <c r="O179" s="361">
        <f t="shared" si="37"/>
        <v>0</v>
      </c>
      <c r="P179" s="293" t="str">
        <f t="shared" ref="P179:P180" si="38">IF(H179=0,"OK",IF(AND(M179&lt;&gt;0,OR(H179=0,H179&lt;&gt;0)),"OK","Review"))</f>
        <v>OK</v>
      </c>
      <c r="Q179" s="293" t="str">
        <f t="shared" ref="Q179:Q180" si="39">IF(I179=0,"OK",IF(AND(N179&lt;&gt;0,OR(I179=0,I179&lt;&gt;0)),"OK","Review"))</f>
        <v>OK</v>
      </c>
      <c r="R179" s="293" t="str">
        <f t="shared" ref="R179:R180" si="40">IF(J179=0,"OK",IF(AND(O179&lt;&gt;0,OR(J179=0,J179&lt;&gt;0)),"OK","Review"))</f>
        <v>OK</v>
      </c>
      <c r="S179" s="420">
        <f t="shared" ref="S179:S180" si="41">IF(OR(ISNUMBER(SEARCH("REVIEW",L179)),ISNUMBER(SEARCH("error",L179))),1,0)</f>
        <v>0</v>
      </c>
      <c r="T179" s="420">
        <f t="shared" ref="T179:T180" si="42">IF(_xlfn.ISFORMULA(L179),0,1)</f>
        <v>0</v>
      </c>
    </row>
    <row r="180" spans="1:21" x14ac:dyDescent="0.3">
      <c r="A180" s="525"/>
      <c r="B180" s="21" t="s">
        <v>1127</v>
      </c>
      <c r="C180" s="255"/>
      <c r="D180" s="238" t="s">
        <v>1402</v>
      </c>
      <c r="E180" s="236"/>
      <c r="F180" s="238"/>
      <c r="G180" s="237"/>
      <c r="H180" s="311"/>
      <c r="I180" s="308"/>
      <c r="J180" s="307"/>
      <c r="K180" s="349">
        <f t="shared" si="17"/>
        <v>0</v>
      </c>
      <c r="L180" s="295" t="str">
        <f t="shared" si="36"/>
        <v/>
      </c>
      <c r="M180" s="361">
        <f>H92</f>
        <v>0</v>
      </c>
      <c r="N180" s="361">
        <f>I92</f>
        <v>0</v>
      </c>
      <c r="O180" s="361">
        <f>J92</f>
        <v>0</v>
      </c>
      <c r="P180" s="293" t="str">
        <f t="shared" si="38"/>
        <v>OK</v>
      </c>
      <c r="Q180" s="293" t="str">
        <f t="shared" si="39"/>
        <v>OK</v>
      </c>
      <c r="R180" s="293" t="str">
        <f t="shared" si="40"/>
        <v>OK</v>
      </c>
      <c r="S180" s="420">
        <f t="shared" si="41"/>
        <v>0</v>
      </c>
      <c r="T180" s="420">
        <f t="shared" si="42"/>
        <v>0</v>
      </c>
    </row>
    <row r="181" spans="1:21" x14ac:dyDescent="0.3">
      <c r="A181" s="525"/>
      <c r="B181" s="21" t="s">
        <v>1092</v>
      </c>
      <c r="C181" s="255" t="s">
        <v>445</v>
      </c>
      <c r="D181" s="238" t="s">
        <v>1432</v>
      </c>
      <c r="E181" s="236"/>
      <c r="F181" s="238"/>
      <c r="G181" s="237"/>
      <c r="H181" s="311"/>
      <c r="I181" s="308"/>
      <c r="J181" s="307"/>
      <c r="K181" s="349">
        <f t="shared" si="17"/>
        <v>0</v>
      </c>
      <c r="S181" s="462"/>
      <c r="T181" s="462"/>
    </row>
    <row r="182" spans="1:21" x14ac:dyDescent="0.3">
      <c r="A182" s="525"/>
      <c r="B182" s="21" t="s">
        <v>1150</v>
      </c>
      <c r="C182" s="260" t="s">
        <v>1420</v>
      </c>
      <c r="D182" s="238"/>
      <c r="E182" s="236"/>
      <c r="F182" s="262"/>
      <c r="G182" s="237"/>
      <c r="H182" s="312"/>
      <c r="I182" s="313"/>
      <c r="J182" s="314"/>
      <c r="K182" s="349">
        <f t="shared" si="17"/>
        <v>0</v>
      </c>
      <c r="L182" s="302" t="str">
        <f>IFERROR(IF(K182=0,"",IF(AND(H182&gt;=0,I182&gt;=0,J182&gt;=0),"OK",$U$32)),"Review. Data with error/s.")</f>
        <v/>
      </c>
      <c r="S182" s="420">
        <f>IF(OR(ISNUMBER(SEARCH("REVIEW",L182)),ISNUMBER(SEARCH("error",L182))),1,0)</f>
        <v>0</v>
      </c>
      <c r="T182" s="420">
        <f>IF(_xlfn.ISFORMULA(L182),0,1)</f>
        <v>0</v>
      </c>
    </row>
    <row r="183" spans="1:21" x14ac:dyDescent="0.3">
      <c r="A183" s="525">
        <v>15</v>
      </c>
      <c r="B183" s="228"/>
      <c r="C183" s="232" t="s">
        <v>1362</v>
      </c>
      <c r="D183" s="233"/>
      <c r="E183" s="233"/>
      <c r="F183" s="241"/>
      <c r="G183" s="234"/>
      <c r="H183" s="350">
        <f>H184-H185</f>
        <v>0</v>
      </c>
      <c r="I183" s="351">
        <f>I184-I185</f>
        <v>0</v>
      </c>
      <c r="J183" s="349">
        <f>J184-J185</f>
        <v>0</v>
      </c>
      <c r="K183" s="349">
        <f t="shared" si="17"/>
        <v>0</v>
      </c>
      <c r="S183" s="462"/>
      <c r="T183" s="462"/>
    </row>
    <row r="184" spans="1:21" x14ac:dyDescent="0.3">
      <c r="A184" s="525"/>
      <c r="B184" s="228" t="s">
        <v>463</v>
      </c>
      <c r="C184" s="235" t="s">
        <v>1403</v>
      </c>
      <c r="D184" s="236"/>
      <c r="E184" s="236"/>
      <c r="F184" s="236"/>
      <c r="G184" s="237"/>
      <c r="H184" s="311"/>
      <c r="I184" s="308"/>
      <c r="J184" s="307"/>
      <c r="K184" s="349">
        <f t="shared" si="17"/>
        <v>0</v>
      </c>
      <c r="S184" s="462"/>
      <c r="T184" s="462"/>
    </row>
    <row r="185" spans="1:21" s="12" customFormat="1" x14ac:dyDescent="0.3">
      <c r="A185" s="525"/>
      <c r="B185" s="257" t="s">
        <v>810</v>
      </c>
      <c r="C185" s="260" t="s">
        <v>1421</v>
      </c>
      <c r="D185" s="261"/>
      <c r="E185" s="261"/>
      <c r="F185" s="262"/>
      <c r="G185" s="263"/>
      <c r="H185" s="312"/>
      <c r="I185" s="313"/>
      <c r="J185" s="314"/>
      <c r="K185" s="349">
        <f t="shared" si="17"/>
        <v>0</v>
      </c>
      <c r="L185" s="302" t="str">
        <f>IFERROR(IF(K185=0,"",IF(AND(H185&gt;=0,I185&gt;=0,J185&gt;=0),"OK",$U$32)),"Review. Data with error/s.")</f>
        <v/>
      </c>
      <c r="M185" s="459"/>
      <c r="N185" s="459"/>
      <c r="O185" s="459"/>
      <c r="P185" s="459"/>
      <c r="Q185" s="459"/>
      <c r="R185" s="459"/>
      <c r="S185" s="420">
        <f>IF(OR(ISNUMBER(SEARCH("REVIEW",L185)),ISNUMBER(SEARCH("error",L185))),1,0)</f>
        <v>0</v>
      </c>
      <c r="T185" s="420">
        <f>IF(_xlfn.ISFORMULA(L185),0,1)</f>
        <v>0</v>
      </c>
      <c r="U185" s="459"/>
    </row>
    <row r="186" spans="1:21" x14ac:dyDescent="0.3">
      <c r="A186" s="525">
        <v>16</v>
      </c>
      <c r="B186" s="228"/>
      <c r="C186" s="232" t="s">
        <v>1434</v>
      </c>
      <c r="D186" s="233"/>
      <c r="E186" s="233"/>
      <c r="F186" s="241"/>
      <c r="G186" s="234"/>
      <c r="H186" s="350">
        <f>H187-H191</f>
        <v>0</v>
      </c>
      <c r="I186" s="351">
        <f>I187-I191</f>
        <v>0</v>
      </c>
      <c r="J186" s="349">
        <f>J187-J191</f>
        <v>0</v>
      </c>
      <c r="K186" s="349">
        <f t="shared" si="17"/>
        <v>0</v>
      </c>
      <c r="S186" s="462"/>
      <c r="T186" s="462"/>
    </row>
    <row r="187" spans="1:21" x14ac:dyDescent="0.3">
      <c r="A187" s="525"/>
      <c r="B187" s="228" t="s">
        <v>285</v>
      </c>
      <c r="C187" s="235" t="s">
        <v>1404</v>
      </c>
      <c r="D187" s="236"/>
      <c r="E187" s="236"/>
      <c r="F187" s="236"/>
      <c r="G187" s="237"/>
      <c r="H187" s="350">
        <f>SUM(H188:H189)-H190</f>
        <v>0</v>
      </c>
      <c r="I187" s="351">
        <f>SUM(I188:I189)-I190</f>
        <v>0</v>
      </c>
      <c r="J187" s="349">
        <f>SUM(J188:J189)-J190</f>
        <v>0</v>
      </c>
      <c r="K187" s="349">
        <f t="shared" si="17"/>
        <v>0</v>
      </c>
      <c r="S187" s="462"/>
      <c r="T187" s="462"/>
    </row>
    <row r="188" spans="1:21" x14ac:dyDescent="0.3">
      <c r="A188" s="525"/>
      <c r="B188" s="228" t="s">
        <v>219</v>
      </c>
      <c r="C188" s="255" t="s">
        <v>380</v>
      </c>
      <c r="D188" s="238" t="s">
        <v>458</v>
      </c>
      <c r="E188" s="236"/>
      <c r="F188" s="238"/>
      <c r="G188" s="237"/>
      <c r="H188" s="311"/>
      <c r="I188" s="308"/>
      <c r="J188" s="307"/>
      <c r="K188" s="349">
        <f t="shared" si="17"/>
        <v>0</v>
      </c>
      <c r="S188" s="462"/>
      <c r="T188" s="462"/>
    </row>
    <row r="189" spans="1:21" x14ac:dyDescent="0.3">
      <c r="A189" s="525"/>
      <c r="B189" s="228" t="s">
        <v>224</v>
      </c>
      <c r="C189" s="281" t="s">
        <v>418</v>
      </c>
      <c r="D189" s="215" t="s">
        <v>1448</v>
      </c>
      <c r="E189" s="244"/>
      <c r="F189" s="245"/>
      <c r="G189" s="246"/>
      <c r="H189" s="311"/>
      <c r="I189" s="308"/>
      <c r="J189" s="307"/>
      <c r="K189" s="349">
        <f t="shared" si="17"/>
        <v>0</v>
      </c>
      <c r="S189" s="462"/>
      <c r="T189" s="462"/>
    </row>
    <row r="190" spans="1:21" s="12" customFormat="1" x14ac:dyDescent="0.3">
      <c r="A190" s="525"/>
      <c r="B190" s="257" t="s">
        <v>228</v>
      </c>
      <c r="C190" s="260" t="s">
        <v>1433</v>
      </c>
      <c r="D190" s="261"/>
      <c r="E190" s="261"/>
      <c r="F190" s="262"/>
      <c r="G190" s="272"/>
      <c r="H190" s="312"/>
      <c r="I190" s="313"/>
      <c r="J190" s="314"/>
      <c r="K190" s="349">
        <f t="shared" si="17"/>
        <v>0</v>
      </c>
      <c r="L190" s="302" t="str">
        <f>IFERROR(IF(K190=0,"",IF(AND(H190&gt;=0,I190&gt;=0,J190&gt;=0),"OK",$U$33)),"Review. Data with error/s.")</f>
        <v/>
      </c>
      <c r="M190" s="459"/>
      <c r="N190" s="459"/>
      <c r="O190" s="459"/>
      <c r="P190" s="459"/>
      <c r="Q190" s="459"/>
      <c r="R190" s="459"/>
      <c r="S190" s="420">
        <f t="shared" ref="S190:S191" si="43">IF(OR(ISNUMBER(SEARCH("REVIEW",L190)),ISNUMBER(SEARCH("error",L190))),1,0)</f>
        <v>0</v>
      </c>
      <c r="T190" s="420">
        <f t="shared" ref="T190:T191" si="44">IF(_xlfn.ISFORMULA(L190),0,1)</f>
        <v>0</v>
      </c>
      <c r="U190" s="459"/>
    </row>
    <row r="191" spans="1:21" s="12" customFormat="1" x14ac:dyDescent="0.3">
      <c r="A191" s="525"/>
      <c r="B191" s="257" t="s">
        <v>789</v>
      </c>
      <c r="C191" s="260" t="s">
        <v>1422</v>
      </c>
      <c r="D191" s="261"/>
      <c r="E191" s="261"/>
      <c r="F191" s="262"/>
      <c r="G191" s="263"/>
      <c r="H191" s="312"/>
      <c r="I191" s="313"/>
      <c r="J191" s="314"/>
      <c r="K191" s="349">
        <f t="shared" si="17"/>
        <v>0</v>
      </c>
      <c r="L191" s="302" t="str">
        <f>IFERROR(IF(K191=0,"",IF(AND(H191&gt;=0,I191&gt;=0,J191&gt;=0),"OK",$U$32)),"Review. Data with error/s.")</f>
        <v/>
      </c>
      <c r="M191" s="459"/>
      <c r="N191" s="459"/>
      <c r="O191" s="459"/>
      <c r="P191" s="459"/>
      <c r="Q191" s="459"/>
      <c r="R191" s="459"/>
      <c r="S191" s="420">
        <f t="shared" si="43"/>
        <v>0</v>
      </c>
      <c r="T191" s="420">
        <f t="shared" si="44"/>
        <v>0</v>
      </c>
      <c r="U191" s="459"/>
    </row>
    <row r="192" spans="1:21" x14ac:dyDescent="0.3">
      <c r="A192" s="525">
        <v>17</v>
      </c>
      <c r="B192" s="228" t="s">
        <v>449</v>
      </c>
      <c r="C192" s="232" t="s">
        <v>1435</v>
      </c>
      <c r="D192" s="233"/>
      <c r="E192" s="233"/>
      <c r="F192" s="241"/>
      <c r="G192" s="234"/>
      <c r="H192" s="350">
        <f>H193-H197</f>
        <v>0</v>
      </c>
      <c r="I192" s="351">
        <f>I193-I197</f>
        <v>0</v>
      </c>
      <c r="J192" s="349">
        <f>J193-J197</f>
        <v>0</v>
      </c>
      <c r="K192" s="349">
        <f t="shared" si="17"/>
        <v>0</v>
      </c>
      <c r="S192" s="462"/>
      <c r="T192" s="462"/>
    </row>
    <row r="193" spans="1:21" x14ac:dyDescent="0.3">
      <c r="A193" s="525"/>
      <c r="B193" s="228" t="s">
        <v>143</v>
      </c>
      <c r="C193" s="235" t="s">
        <v>1405</v>
      </c>
      <c r="D193" s="236"/>
      <c r="E193" s="236"/>
      <c r="F193" s="236" t="s">
        <v>1405</v>
      </c>
      <c r="G193" s="237"/>
      <c r="H193" s="350">
        <f>SUM(H194:H195)-H196</f>
        <v>0</v>
      </c>
      <c r="I193" s="351">
        <f>SUM(I194:I195)-I196</f>
        <v>0</v>
      </c>
      <c r="J193" s="349">
        <f>SUM(J194:J195)-J196</f>
        <v>0</v>
      </c>
      <c r="K193" s="349">
        <f t="shared" si="17"/>
        <v>0</v>
      </c>
      <c r="S193" s="462"/>
      <c r="T193" s="462"/>
    </row>
    <row r="194" spans="1:21" x14ac:dyDescent="0.3">
      <c r="A194" s="525"/>
      <c r="B194" s="228" t="s">
        <v>317</v>
      </c>
      <c r="C194" s="255" t="s">
        <v>380</v>
      </c>
      <c r="D194" s="238" t="s">
        <v>1406</v>
      </c>
      <c r="E194" s="236"/>
      <c r="F194" s="238"/>
      <c r="G194" s="237"/>
      <c r="H194" s="311"/>
      <c r="I194" s="308"/>
      <c r="J194" s="307"/>
      <c r="K194" s="349">
        <f t="shared" si="17"/>
        <v>0</v>
      </c>
      <c r="S194" s="462"/>
      <c r="T194" s="462"/>
    </row>
    <row r="195" spans="1:21" x14ac:dyDescent="0.3">
      <c r="A195" s="525"/>
      <c r="B195" s="228" t="s">
        <v>319</v>
      </c>
      <c r="C195" s="255" t="s">
        <v>418</v>
      </c>
      <c r="D195" s="238" t="s">
        <v>1024</v>
      </c>
      <c r="E195" s="236"/>
      <c r="F195" s="238"/>
      <c r="G195" s="237"/>
      <c r="H195" s="311"/>
      <c r="I195" s="308"/>
      <c r="J195" s="307"/>
      <c r="K195" s="349">
        <f t="shared" si="17"/>
        <v>0</v>
      </c>
      <c r="S195" s="462"/>
      <c r="T195" s="462"/>
    </row>
    <row r="196" spans="1:21" s="12" customFormat="1" x14ac:dyDescent="0.3">
      <c r="A196" s="525"/>
      <c r="B196" s="257" t="s">
        <v>146</v>
      </c>
      <c r="C196" s="260" t="s">
        <v>1437</v>
      </c>
      <c r="D196" s="261"/>
      <c r="E196" s="261"/>
      <c r="F196" s="262"/>
      <c r="G196" s="272"/>
      <c r="H196" s="312"/>
      <c r="I196" s="313"/>
      <c r="J196" s="314"/>
      <c r="K196" s="349">
        <f t="shared" si="17"/>
        <v>0</v>
      </c>
      <c r="L196" s="302" t="str">
        <f>IFERROR(IF(K196=0,"",IF(AND(H196&gt;=0,I196&gt;=0,J196&gt;=0),"OK",$U$33)),"Review. Data with error/s.")</f>
        <v/>
      </c>
      <c r="M196" s="459"/>
      <c r="N196" s="459"/>
      <c r="O196" s="459"/>
      <c r="P196" s="459"/>
      <c r="Q196" s="459"/>
      <c r="R196" s="459"/>
      <c r="S196" s="420">
        <f t="shared" ref="S196:S197" si="45">IF(OR(ISNUMBER(SEARCH("REVIEW",L196)),ISNUMBER(SEARCH("error",L196))),1,0)</f>
        <v>0</v>
      </c>
      <c r="T196" s="420">
        <f t="shared" ref="T196:T197" si="46">IF(_xlfn.ISFORMULA(L196),0,1)</f>
        <v>0</v>
      </c>
      <c r="U196" s="459"/>
    </row>
    <row r="197" spans="1:21" s="12" customFormat="1" x14ac:dyDescent="0.3">
      <c r="A197" s="525"/>
      <c r="B197" s="257" t="s">
        <v>149</v>
      </c>
      <c r="C197" s="260" t="s">
        <v>1423</v>
      </c>
      <c r="D197" s="261"/>
      <c r="E197" s="261"/>
      <c r="F197" s="262"/>
      <c r="G197" s="272"/>
      <c r="H197" s="312"/>
      <c r="I197" s="313"/>
      <c r="J197" s="314"/>
      <c r="K197" s="349">
        <f t="shared" si="17"/>
        <v>0</v>
      </c>
      <c r="L197" s="302" t="str">
        <f>IFERROR(IF(K197=0,"",IF(AND(H197&gt;=0,I197&gt;=0,J197&gt;=0),"OK",$U$32)),"Review. Data with error/s.")</f>
        <v/>
      </c>
      <c r="M197" s="459"/>
      <c r="N197" s="459"/>
      <c r="O197" s="459"/>
      <c r="P197" s="459"/>
      <c r="Q197" s="459"/>
      <c r="R197" s="459"/>
      <c r="S197" s="420">
        <f t="shared" si="45"/>
        <v>0</v>
      </c>
      <c r="T197" s="420">
        <f t="shared" si="46"/>
        <v>0</v>
      </c>
      <c r="U197" s="459"/>
    </row>
    <row r="198" spans="1:21" x14ac:dyDescent="0.3">
      <c r="A198" s="525">
        <v>18</v>
      </c>
      <c r="B198" s="228" t="s">
        <v>1023</v>
      </c>
      <c r="C198" s="232" t="s">
        <v>1436</v>
      </c>
      <c r="D198" s="233"/>
      <c r="E198" s="233"/>
      <c r="F198" s="241"/>
      <c r="G198" s="234"/>
      <c r="H198" s="350">
        <f>H199-H213</f>
        <v>0</v>
      </c>
      <c r="I198" s="351">
        <f>I199-I213</f>
        <v>0</v>
      </c>
      <c r="J198" s="349">
        <f>J199-J213</f>
        <v>0</v>
      </c>
      <c r="K198" s="349">
        <f t="shared" si="17"/>
        <v>0</v>
      </c>
      <c r="S198" s="462"/>
      <c r="T198" s="462"/>
    </row>
    <row r="199" spans="1:21" x14ac:dyDescent="0.3">
      <c r="A199" s="525"/>
      <c r="B199" s="258"/>
      <c r="C199" s="235" t="s">
        <v>1336</v>
      </c>
      <c r="D199" s="236"/>
      <c r="E199" s="236"/>
      <c r="F199" s="236"/>
      <c r="G199" s="237"/>
      <c r="H199" s="350">
        <f>SUM(H200:H203,H206)</f>
        <v>0</v>
      </c>
      <c r="I199" s="351">
        <f>SUM(I200:I203,I206)</f>
        <v>0</v>
      </c>
      <c r="J199" s="349">
        <f>SUM(J200:J203,J206)</f>
        <v>0</v>
      </c>
      <c r="K199" s="349">
        <f>SUM(H199,J199)</f>
        <v>0</v>
      </c>
      <c r="S199" s="462"/>
      <c r="T199" s="462"/>
    </row>
    <row r="200" spans="1:21" x14ac:dyDescent="0.3">
      <c r="A200" s="525"/>
      <c r="B200" s="228" t="s">
        <v>386</v>
      </c>
      <c r="C200" s="255" t="s">
        <v>380</v>
      </c>
      <c r="D200" s="238" t="s">
        <v>1407</v>
      </c>
      <c r="E200" s="236"/>
      <c r="F200" s="238"/>
      <c r="G200" s="237"/>
      <c r="H200" s="311"/>
      <c r="I200" s="308"/>
      <c r="J200" s="307"/>
      <c r="K200" s="349">
        <f t="shared" si="17"/>
        <v>0</v>
      </c>
      <c r="S200" s="462"/>
      <c r="T200" s="462"/>
    </row>
    <row r="201" spans="1:21" x14ac:dyDescent="0.3">
      <c r="A201" s="525"/>
      <c r="B201" s="228" t="s">
        <v>1346</v>
      </c>
      <c r="C201" s="255" t="s">
        <v>418</v>
      </c>
      <c r="D201" s="238" t="s">
        <v>1338</v>
      </c>
      <c r="E201" s="236"/>
      <c r="F201" s="238"/>
      <c r="G201" s="275"/>
      <c r="H201" s="311"/>
      <c r="I201" s="308"/>
      <c r="J201" s="307"/>
      <c r="K201" s="349">
        <f t="shared" si="17"/>
        <v>0</v>
      </c>
      <c r="S201" s="462"/>
      <c r="T201" s="462"/>
    </row>
    <row r="202" spans="1:21" x14ac:dyDescent="0.3">
      <c r="A202" s="525"/>
      <c r="B202" s="228" t="s">
        <v>1347</v>
      </c>
      <c r="C202" s="255" t="s">
        <v>422</v>
      </c>
      <c r="D202" s="238" t="s">
        <v>1339</v>
      </c>
      <c r="E202" s="236"/>
      <c r="F202" s="238"/>
      <c r="G202" s="275"/>
      <c r="H202" s="311"/>
      <c r="I202" s="308"/>
      <c r="J202" s="307"/>
      <c r="K202" s="349">
        <f t="shared" si="17"/>
        <v>0</v>
      </c>
      <c r="S202" s="462"/>
      <c r="T202" s="462"/>
    </row>
    <row r="203" spans="1:21" x14ac:dyDescent="0.3">
      <c r="A203" s="525"/>
      <c r="B203" s="228"/>
      <c r="C203" s="255" t="s">
        <v>442</v>
      </c>
      <c r="D203" s="238" t="s">
        <v>1408</v>
      </c>
      <c r="E203" s="236"/>
      <c r="F203" s="238"/>
      <c r="G203" s="237"/>
      <c r="H203" s="350">
        <f>H204-H205</f>
        <v>0</v>
      </c>
      <c r="I203" s="351">
        <f>I204-I205</f>
        <v>0</v>
      </c>
      <c r="J203" s="349">
        <f>J204-J205</f>
        <v>0</v>
      </c>
      <c r="K203" s="349">
        <f t="shared" si="17"/>
        <v>0</v>
      </c>
      <c r="S203" s="462"/>
      <c r="T203" s="462"/>
    </row>
    <row r="204" spans="1:21" x14ac:dyDescent="0.3">
      <c r="A204" s="525"/>
      <c r="B204" s="228" t="s">
        <v>415</v>
      </c>
      <c r="C204" s="255"/>
      <c r="D204" s="238" t="s">
        <v>1409</v>
      </c>
      <c r="E204" s="236"/>
      <c r="F204" s="238"/>
      <c r="G204" s="237"/>
      <c r="H204" s="311"/>
      <c r="I204" s="308"/>
      <c r="J204" s="307"/>
      <c r="K204" s="349">
        <f t="shared" si="17"/>
        <v>0</v>
      </c>
      <c r="S204" s="462"/>
      <c r="T204" s="462"/>
    </row>
    <row r="205" spans="1:21" x14ac:dyDescent="0.3">
      <c r="A205" s="525"/>
      <c r="B205" s="228" t="s">
        <v>1095</v>
      </c>
      <c r="C205" s="255" t="s">
        <v>444</v>
      </c>
      <c r="D205" s="238" t="s">
        <v>1337</v>
      </c>
      <c r="E205" s="236"/>
      <c r="F205" s="238"/>
      <c r="G205" s="263"/>
      <c r="H205" s="311"/>
      <c r="I205" s="308"/>
      <c r="J205" s="307"/>
      <c r="K205" s="349">
        <f t="shared" si="17"/>
        <v>0</v>
      </c>
      <c r="S205" s="462"/>
      <c r="T205" s="462"/>
    </row>
    <row r="206" spans="1:21" ht="27.6" customHeight="1" x14ac:dyDescent="0.3">
      <c r="A206" s="525"/>
      <c r="B206" s="228" t="s">
        <v>420</v>
      </c>
      <c r="C206" s="299" t="s">
        <v>445</v>
      </c>
      <c r="D206" s="290" t="s">
        <v>1438</v>
      </c>
      <c r="E206" s="236"/>
      <c r="F206" s="238"/>
      <c r="G206" s="237"/>
      <c r="H206" s="311"/>
      <c r="I206" s="308"/>
      <c r="J206" s="307"/>
      <c r="K206" s="349">
        <f t="shared" si="17"/>
        <v>0</v>
      </c>
      <c r="L206" s="297" t="str">
        <f>IFERROR(IF(AND(K206=0,K207=0),"",
IF(AND(K207&lt;&gt;0,K206=0),$U$11,
IF(AND((K206/K214)*100&lt;10,OR(K207=0,K206=K207)),$U$13,
IF(AND((K206/K214)*100&gt;10,K206&lt;&gt;K207),$U$10,
IF(AND((K206/K214)*100&gt;10,K206=K207),$U$9,
IF(AND((K207/K214)*100&gt;10,K206&lt;&gt;K207),$U$11,
IF(AND((K207/K214)*100&lt;10,K206=0),$U$11,
"Review the entries."))))))),"Review. Data with error/s.")</f>
        <v/>
      </c>
      <c r="S206" s="420">
        <f>IF(OR(ISNUMBER(SEARCH("REVIEW",L206)),ISNUMBER(SEARCH("error",L206))),1,0)</f>
        <v>0</v>
      </c>
      <c r="T206" s="420">
        <f>IF(_xlfn.ISFORMULA(L206),0,1)</f>
        <v>0</v>
      </c>
    </row>
    <row r="207" spans="1:21" x14ac:dyDescent="0.3">
      <c r="A207" s="525"/>
      <c r="B207" s="228"/>
      <c r="C207" s="452"/>
      <c r="D207" s="215"/>
      <c r="E207" s="298" t="s">
        <v>1439</v>
      </c>
      <c r="F207" s="245"/>
      <c r="G207" s="246"/>
      <c r="H207" s="350">
        <f>SUM(H208:H212)</f>
        <v>0</v>
      </c>
      <c r="I207" s="351">
        <f t="shared" ref="I207:J207" si="47">SUM(I208:I212)</f>
        <v>0</v>
      </c>
      <c r="J207" s="349">
        <f t="shared" si="47"/>
        <v>0</v>
      </c>
      <c r="K207" s="349">
        <f t="shared" ref="K207" si="48">SUM(H207,J207)</f>
        <v>0</v>
      </c>
      <c r="S207" s="462"/>
      <c r="T207" s="462"/>
    </row>
    <row r="208" spans="1:21" x14ac:dyDescent="0.3">
      <c r="A208" s="525"/>
      <c r="B208" s="231" t="s">
        <v>1128</v>
      </c>
      <c r="C208" s="248"/>
      <c r="D208" s="249"/>
      <c r="E208" s="249"/>
      <c r="F208" s="250"/>
      <c r="G208" s="251" t="s">
        <v>1025</v>
      </c>
      <c r="H208" s="311"/>
      <c r="I208" s="308"/>
      <c r="J208" s="307"/>
      <c r="K208" s="349">
        <f t="shared" si="17"/>
        <v>0</v>
      </c>
      <c r="M208" s="363">
        <f>H214+M211+M213-H42</f>
        <v>0</v>
      </c>
      <c r="N208" s="363"/>
      <c r="S208" s="462"/>
      <c r="T208" s="462"/>
    </row>
    <row r="209" spans="1:21" x14ac:dyDescent="0.3">
      <c r="A209" s="525"/>
      <c r="B209" s="231" t="s">
        <v>1129</v>
      </c>
      <c r="C209" s="248"/>
      <c r="D209" s="249"/>
      <c r="E209" s="249"/>
      <c r="F209" s="250"/>
      <c r="G209" s="251" t="s">
        <v>1025</v>
      </c>
      <c r="H209" s="311"/>
      <c r="I209" s="308"/>
      <c r="J209" s="307"/>
      <c r="K209" s="349">
        <f t="shared" si="17"/>
        <v>0</v>
      </c>
      <c r="S209" s="462"/>
      <c r="T209" s="462"/>
    </row>
    <row r="210" spans="1:21" x14ac:dyDescent="0.3">
      <c r="A210" s="525"/>
      <c r="B210" s="231" t="s">
        <v>1130</v>
      </c>
      <c r="C210" s="248"/>
      <c r="D210" s="249"/>
      <c r="E210" s="249"/>
      <c r="F210" s="250"/>
      <c r="G210" s="251" t="s">
        <v>1025</v>
      </c>
      <c r="H210" s="311"/>
      <c r="I210" s="308"/>
      <c r="J210" s="307"/>
      <c r="K210" s="349">
        <f t="shared" si="17"/>
        <v>0</v>
      </c>
      <c r="M210" s="293" t="s">
        <v>1036</v>
      </c>
      <c r="S210" s="462"/>
      <c r="T210" s="462"/>
    </row>
    <row r="211" spans="1:21" x14ac:dyDescent="0.3">
      <c r="A211" s="525"/>
      <c r="B211" s="231" t="s">
        <v>1131</v>
      </c>
      <c r="C211" s="248"/>
      <c r="D211" s="249"/>
      <c r="E211" s="249"/>
      <c r="F211" s="250"/>
      <c r="G211" s="251" t="s">
        <v>1025</v>
      </c>
      <c r="H211" s="311"/>
      <c r="I211" s="308"/>
      <c r="J211" s="307"/>
      <c r="K211" s="349">
        <f t="shared" si="17"/>
        <v>0</v>
      </c>
      <c r="M211" s="364">
        <f>SUM(H213,H197,H191,H185,H182,H171,H145,H139,H90,H80,H56,H35)</f>
        <v>0</v>
      </c>
      <c r="N211" s="364">
        <f>SUM(I213,I197,I191,I185,I182,I171,I145,I139,I90,I80,I56,I35)</f>
        <v>0</v>
      </c>
      <c r="O211" s="364">
        <f>SUM(J213,J197,J191,J185,J182,J171,J145,J139,J90,J80,J56,J35)</f>
        <v>0</v>
      </c>
      <c r="S211" s="462"/>
      <c r="T211" s="462"/>
    </row>
    <row r="212" spans="1:21" x14ac:dyDescent="0.3">
      <c r="A212" s="525"/>
      <c r="B212" s="231" t="s">
        <v>1132</v>
      </c>
      <c r="C212" s="248"/>
      <c r="D212" s="249"/>
      <c r="E212" s="249"/>
      <c r="F212" s="250"/>
      <c r="G212" s="251" t="s">
        <v>1025</v>
      </c>
      <c r="H212" s="311"/>
      <c r="I212" s="308"/>
      <c r="J212" s="307"/>
      <c r="K212" s="349">
        <f t="shared" si="17"/>
        <v>0</v>
      </c>
      <c r="M212" s="293" t="s">
        <v>1035</v>
      </c>
      <c r="S212" s="462"/>
      <c r="T212" s="462"/>
    </row>
    <row r="213" spans="1:21" s="12" customFormat="1" ht="15" thickBot="1" x14ac:dyDescent="0.35">
      <c r="A213" s="525"/>
      <c r="B213" s="257" t="s">
        <v>813</v>
      </c>
      <c r="C213" s="260" t="s">
        <v>1424</v>
      </c>
      <c r="D213" s="261"/>
      <c r="E213" s="261"/>
      <c r="F213" s="262"/>
      <c r="G213" s="263"/>
      <c r="H213" s="312"/>
      <c r="I213" s="313"/>
      <c r="J213" s="314"/>
      <c r="K213" s="349">
        <f t="shared" si="17"/>
        <v>0</v>
      </c>
      <c r="L213" s="302" t="str">
        <f>IFERROR(IF(K213=0,"",IF(AND(H213&gt;=0,I213&gt;=0,J213&gt;=0),"OK",$U$32)),"Review. Data with error/s.")</f>
        <v/>
      </c>
      <c r="M213" s="364">
        <f>SUM(H99)</f>
        <v>0</v>
      </c>
      <c r="N213" s="364">
        <f>SUM(I99)</f>
        <v>0</v>
      </c>
      <c r="O213" s="364">
        <f>SUM(J99)</f>
        <v>0</v>
      </c>
      <c r="P213" s="459"/>
      <c r="Q213" s="459"/>
      <c r="R213" s="459"/>
      <c r="S213" s="465">
        <f>IF(OR(ISNUMBER(SEARCH("REVIEW",L213)),ISNUMBER(SEARCH("error",L213))),1,0)</f>
        <v>0</v>
      </c>
      <c r="T213" s="465">
        <f>IF(_xlfn.ISFORMULA(L213),0,1)</f>
        <v>0</v>
      </c>
      <c r="U213" s="459"/>
    </row>
    <row r="214" spans="1:21" ht="15.75" customHeight="1" x14ac:dyDescent="0.3">
      <c r="A214" s="510" t="s">
        <v>470</v>
      </c>
      <c r="B214" s="527"/>
      <c r="C214" s="511"/>
      <c r="D214" s="511"/>
      <c r="E214" s="511"/>
      <c r="F214" s="511"/>
      <c r="G214" s="511"/>
      <c r="H214" s="365">
        <f>SUM(H17:H18,H20,H36,H51,H57,H65,H81,H91,H100,H140,H146,H147,H172,H183,H186,H192,H198)</f>
        <v>0</v>
      </c>
      <c r="I214" s="366">
        <f>SUM(I17:I18,I20,I36,I51,I57,I65,I81,I91,I100,I140,I146,I147,I172,I183,I186,I192,I198)</f>
        <v>0</v>
      </c>
      <c r="J214" s="365">
        <f>SUM(J17:J18,J20,J36,J51,J57,J65,J81,J91,J100,J140,J146,J147,J172,J183,J186,J192,J198)</f>
        <v>0</v>
      </c>
      <c r="K214" s="365">
        <f>SUM(H214,J214)</f>
        <v>0</v>
      </c>
      <c r="S214" s="462"/>
      <c r="T214" s="462"/>
    </row>
    <row r="215" spans="1:21" ht="15.75" customHeight="1" x14ac:dyDescent="0.3">
      <c r="A215" s="220" t="s">
        <v>1165</v>
      </c>
      <c r="B215" s="226"/>
      <c r="C215" s="282"/>
      <c r="D215" s="282"/>
      <c r="E215" s="282"/>
      <c r="F215" s="282"/>
      <c r="G215" s="282"/>
      <c r="H215" s="319"/>
      <c r="I215" s="319"/>
      <c r="J215" s="319"/>
      <c r="K215" s="319"/>
      <c r="S215" s="462"/>
      <c r="T215" s="462"/>
    </row>
    <row r="216" spans="1:21" x14ac:dyDescent="0.3">
      <c r="A216" s="229">
        <v>1</v>
      </c>
      <c r="B216" s="227" t="s">
        <v>472</v>
      </c>
      <c r="C216" s="232" t="s">
        <v>1363</v>
      </c>
      <c r="D216" s="233"/>
      <c r="E216" s="233"/>
      <c r="F216" s="241"/>
      <c r="G216" s="234"/>
      <c r="H216" s="311"/>
      <c r="I216" s="308"/>
      <c r="J216" s="307"/>
      <c r="K216" s="349">
        <f t="shared" ref="K216:K272" si="49">SUM(H216,J216)</f>
        <v>0</v>
      </c>
      <c r="S216" s="462"/>
      <c r="T216" s="462"/>
    </row>
    <row r="217" spans="1:21" x14ac:dyDescent="0.3">
      <c r="A217" s="229">
        <v>2</v>
      </c>
      <c r="B217" s="228" t="s">
        <v>498</v>
      </c>
      <c r="C217" s="232" t="s">
        <v>1364</v>
      </c>
      <c r="D217" s="233"/>
      <c r="E217" s="233"/>
      <c r="F217" s="241"/>
      <c r="G217" s="234"/>
      <c r="H217" s="311"/>
      <c r="I217" s="308"/>
      <c r="J217" s="307"/>
      <c r="K217" s="349">
        <f t="shared" si="49"/>
        <v>0</v>
      </c>
      <c r="S217" s="462"/>
      <c r="T217" s="462"/>
    </row>
    <row r="218" spans="1:21" x14ac:dyDescent="0.3">
      <c r="A218" s="229">
        <v>3</v>
      </c>
      <c r="B218" s="228" t="s">
        <v>560</v>
      </c>
      <c r="C218" s="232" t="s">
        <v>1365</v>
      </c>
      <c r="D218" s="233"/>
      <c r="E218" s="233"/>
      <c r="F218" s="241"/>
      <c r="G218" s="234"/>
      <c r="H218" s="311"/>
      <c r="I218" s="308"/>
      <c r="J218" s="307"/>
      <c r="K218" s="349">
        <f t="shared" si="49"/>
        <v>0</v>
      </c>
      <c r="S218" s="462"/>
      <c r="T218" s="462"/>
    </row>
    <row r="219" spans="1:21" x14ac:dyDescent="0.3">
      <c r="A219" s="229">
        <v>4</v>
      </c>
      <c r="B219" s="228" t="s">
        <v>496</v>
      </c>
      <c r="C219" s="232" t="s">
        <v>1366</v>
      </c>
      <c r="D219" s="233"/>
      <c r="E219" s="233"/>
      <c r="F219" s="241"/>
      <c r="G219" s="234"/>
      <c r="H219" s="311"/>
      <c r="I219" s="308"/>
      <c r="J219" s="307"/>
      <c r="K219" s="349">
        <f t="shared" si="49"/>
        <v>0</v>
      </c>
      <c r="S219" s="462"/>
      <c r="T219" s="462"/>
    </row>
    <row r="220" spans="1:21" x14ac:dyDescent="0.3">
      <c r="A220" s="229">
        <v>5</v>
      </c>
      <c r="B220" s="228" t="s">
        <v>576</v>
      </c>
      <c r="C220" s="232" t="s">
        <v>1367</v>
      </c>
      <c r="D220" s="233"/>
      <c r="E220" s="233"/>
      <c r="F220" s="241"/>
      <c r="G220" s="234"/>
      <c r="H220" s="311"/>
      <c r="I220" s="308"/>
      <c r="J220" s="307"/>
      <c r="K220" s="349">
        <f t="shared" si="49"/>
        <v>0</v>
      </c>
      <c r="S220" s="462"/>
      <c r="T220" s="462"/>
    </row>
    <row r="221" spans="1:21" ht="29.4" customHeight="1" x14ac:dyDescent="0.3">
      <c r="A221" s="523">
        <v>6</v>
      </c>
      <c r="B221" s="228" t="s">
        <v>696</v>
      </c>
      <c r="C221" s="422" t="s">
        <v>1368</v>
      </c>
      <c r="D221" s="423"/>
      <c r="E221" s="423"/>
      <c r="F221" s="423"/>
      <c r="G221" s="429"/>
      <c r="H221" s="430"/>
      <c r="I221" s="427"/>
      <c r="J221" s="426"/>
      <c r="K221" s="428">
        <f t="shared" si="49"/>
        <v>0</v>
      </c>
      <c r="L221" s="301" t="str">
        <f>IFERROR(IF(AND(K221=0,K222=0),"",
IF(AND(K222&lt;&gt;0,K221=0),$U$24,
IF(AND((K221/K273)*100&lt;10,OR(K222=0,K221=K222)),$U$26,
IF(AND((K221/K273)*100&gt;10,K221&lt;&gt;K222),$U$23,
IF(AND((K221/K273)*100&gt;10,K221=K222),$U$22,
IF(AND((K222/K273)*100&gt;10,K221&lt;&gt;K222),$U$24,
IF(AND((K222/K273)*100&lt;10,K221=0),$U$24,
"Review the entries."))))))),"Review. Data with error/s.")</f>
        <v/>
      </c>
      <c r="S221" s="420">
        <f>IF(OR(ISNUMBER(SEARCH("REVIEW",L221)),ISNUMBER(SEARCH("error",L221))),1,0)</f>
        <v>0</v>
      </c>
      <c r="T221" s="420">
        <f>IF(_xlfn.ISFORMULA(L221),0,1)</f>
        <v>0</v>
      </c>
    </row>
    <row r="222" spans="1:21" x14ac:dyDescent="0.3">
      <c r="A222" s="523"/>
      <c r="B222" s="228"/>
      <c r="C222" s="243"/>
      <c r="D222" s="245" t="s">
        <v>1440</v>
      </c>
      <c r="E222" s="244"/>
      <c r="F222" s="245"/>
      <c r="G222" s="246"/>
      <c r="H222" s="350">
        <f>SUM(H223:H227)</f>
        <v>0</v>
      </c>
      <c r="I222" s="349">
        <f>SUM(I223:I227)</f>
        <v>0</v>
      </c>
      <c r="J222" s="349">
        <f>SUM(J223:J227)</f>
        <v>0</v>
      </c>
      <c r="K222" s="349">
        <f t="shared" ref="K222" si="50">SUM(H222,J222)</f>
        <v>0</v>
      </c>
      <c r="S222" s="462"/>
      <c r="T222" s="462"/>
    </row>
    <row r="223" spans="1:21" x14ac:dyDescent="0.3">
      <c r="A223" s="523"/>
      <c r="B223" s="231" t="s">
        <v>1133</v>
      </c>
      <c r="C223" s="248"/>
      <c r="D223" s="249"/>
      <c r="E223" s="249"/>
      <c r="F223" s="250"/>
      <c r="G223" s="251" t="s">
        <v>1134</v>
      </c>
      <c r="H223" s="311"/>
      <c r="I223" s="308"/>
      <c r="J223" s="307"/>
      <c r="K223" s="349">
        <f t="shared" si="49"/>
        <v>0</v>
      </c>
      <c r="S223" s="462"/>
      <c r="T223" s="462"/>
    </row>
    <row r="224" spans="1:21" x14ac:dyDescent="0.3">
      <c r="A224" s="523"/>
      <c r="B224" s="231" t="s">
        <v>1135</v>
      </c>
      <c r="C224" s="248"/>
      <c r="D224" s="249"/>
      <c r="E224" s="249"/>
      <c r="F224" s="250"/>
      <c r="G224" s="251" t="s">
        <v>1134</v>
      </c>
      <c r="H224" s="311"/>
      <c r="I224" s="308"/>
      <c r="J224" s="307"/>
      <c r="K224" s="349">
        <f t="shared" si="49"/>
        <v>0</v>
      </c>
      <c r="S224" s="462"/>
      <c r="T224" s="462"/>
    </row>
    <row r="225" spans="1:20" x14ac:dyDescent="0.3">
      <c r="A225" s="523"/>
      <c r="B225" s="231" t="s">
        <v>1136</v>
      </c>
      <c r="C225" s="248"/>
      <c r="D225" s="249"/>
      <c r="E225" s="249"/>
      <c r="F225" s="250"/>
      <c r="G225" s="251" t="s">
        <v>1134</v>
      </c>
      <c r="H225" s="311"/>
      <c r="I225" s="308"/>
      <c r="J225" s="307"/>
      <c r="K225" s="349">
        <f t="shared" si="49"/>
        <v>0</v>
      </c>
      <c r="S225" s="462"/>
      <c r="T225" s="462"/>
    </row>
    <row r="226" spans="1:20" x14ac:dyDescent="0.3">
      <c r="A226" s="523"/>
      <c r="B226" s="231" t="s">
        <v>1137</v>
      </c>
      <c r="C226" s="248"/>
      <c r="D226" s="249"/>
      <c r="E226" s="249"/>
      <c r="F226" s="250"/>
      <c r="G226" s="251" t="s">
        <v>1134</v>
      </c>
      <c r="H226" s="311"/>
      <c r="I226" s="308"/>
      <c r="J226" s="307"/>
      <c r="K226" s="349">
        <f t="shared" si="49"/>
        <v>0</v>
      </c>
      <c r="S226" s="462"/>
      <c r="T226" s="462"/>
    </row>
    <row r="227" spans="1:20" x14ac:dyDescent="0.3">
      <c r="A227" s="523"/>
      <c r="B227" s="231" t="s">
        <v>1138</v>
      </c>
      <c r="C227" s="248"/>
      <c r="D227" s="249"/>
      <c r="E227" s="249"/>
      <c r="F227" s="250"/>
      <c r="G227" s="251" t="s">
        <v>1134</v>
      </c>
      <c r="H227" s="311"/>
      <c r="I227" s="308"/>
      <c r="J227" s="307"/>
      <c r="K227" s="349">
        <f t="shared" si="49"/>
        <v>0</v>
      </c>
      <c r="M227" s="357">
        <f>SUM(M229:M230)-H270</f>
        <v>0</v>
      </c>
      <c r="N227" s="357">
        <f>SUM(N229:N230)-I270</f>
        <v>0</v>
      </c>
      <c r="O227" s="357">
        <f>SUM(O229:O230)-J270</f>
        <v>0</v>
      </c>
      <c r="P227" s="458" t="s">
        <v>1018</v>
      </c>
      <c r="S227" s="462"/>
      <c r="T227" s="462"/>
    </row>
    <row r="228" spans="1:20" x14ac:dyDescent="0.3">
      <c r="A228" s="523">
        <v>7</v>
      </c>
      <c r="B228" s="228" t="s">
        <v>730</v>
      </c>
      <c r="C228" s="232" t="s">
        <v>1369</v>
      </c>
      <c r="D228" s="233"/>
      <c r="E228" s="233"/>
      <c r="F228" s="241"/>
      <c r="G228" s="234"/>
      <c r="H228" s="350">
        <f>SUM(H229:H230)</f>
        <v>0</v>
      </c>
      <c r="I228" s="351">
        <f>SUM(I229:I230)</f>
        <v>0</v>
      </c>
      <c r="J228" s="349">
        <f>SUM(J229:J230)</f>
        <v>0</v>
      </c>
      <c r="K228" s="349">
        <f t="shared" si="49"/>
        <v>0</v>
      </c>
      <c r="M228" s="359">
        <f>MAX(H229:H230)</f>
        <v>0</v>
      </c>
      <c r="N228" s="359">
        <f>MAX(I229:I230)</f>
        <v>0</v>
      </c>
      <c r="O228" s="359">
        <f>MAX(J229:J230)</f>
        <v>0</v>
      </c>
      <c r="S228" s="462"/>
      <c r="T228" s="462"/>
    </row>
    <row r="229" spans="1:20" x14ac:dyDescent="0.3">
      <c r="A229" s="523"/>
      <c r="B229" s="228" t="s">
        <v>684</v>
      </c>
      <c r="C229" s="252" t="s">
        <v>380</v>
      </c>
      <c r="D229" s="238" t="s">
        <v>1147</v>
      </c>
      <c r="E229" s="236"/>
      <c r="F229" s="238"/>
      <c r="G229" s="237"/>
      <c r="H229" s="311"/>
      <c r="I229" s="308"/>
      <c r="J229" s="307"/>
      <c r="K229" s="349">
        <f t="shared" si="49"/>
        <v>0</v>
      </c>
      <c r="M229" s="355">
        <f>IF(H229=$M$228,$H$270,"")</f>
        <v>0</v>
      </c>
      <c r="N229" s="355">
        <f>IF(I229=$N$228,$I$270,"")</f>
        <v>0</v>
      </c>
      <c r="O229" s="355">
        <f>IF(J229=$O$228,$J$270,"")</f>
        <v>0</v>
      </c>
      <c r="S229" s="462"/>
      <c r="T229" s="462"/>
    </row>
    <row r="230" spans="1:20" x14ac:dyDescent="0.3">
      <c r="A230" s="523"/>
      <c r="B230" s="228" t="s">
        <v>686</v>
      </c>
      <c r="C230" s="252" t="s">
        <v>418</v>
      </c>
      <c r="D230" s="238" t="s">
        <v>1148</v>
      </c>
      <c r="E230" s="236"/>
      <c r="F230" s="238"/>
      <c r="G230" s="237"/>
      <c r="H230" s="311"/>
      <c r="I230" s="308"/>
      <c r="J230" s="307"/>
      <c r="K230" s="349">
        <f t="shared" si="49"/>
        <v>0</v>
      </c>
      <c r="M230" s="355">
        <f>IF(H230=$M$228,$H$270,"")</f>
        <v>0</v>
      </c>
      <c r="N230" s="355">
        <f>IF(I230=$N$228,$I$270,"")</f>
        <v>0</v>
      </c>
      <c r="O230" s="355">
        <f>IF(J230=$O$228,$J$270,"")</f>
        <v>0</v>
      </c>
      <c r="S230" s="462"/>
      <c r="T230" s="462"/>
    </row>
    <row r="231" spans="1:20" x14ac:dyDescent="0.3">
      <c r="A231" s="523"/>
      <c r="B231" s="231"/>
      <c r="C231" s="252"/>
      <c r="D231" s="238"/>
      <c r="E231" s="253" t="s">
        <v>1441</v>
      </c>
      <c r="F231" s="238"/>
      <c r="G231" s="240"/>
      <c r="H231" s="311"/>
      <c r="I231" s="308"/>
      <c r="J231" s="307"/>
      <c r="K231" s="349">
        <f t="shared" si="49"/>
        <v>0</v>
      </c>
      <c r="S231" s="462"/>
      <c r="T231" s="462"/>
    </row>
    <row r="232" spans="1:20" x14ac:dyDescent="0.3">
      <c r="A232" s="523">
        <v>8</v>
      </c>
      <c r="B232" s="228" t="s">
        <v>1010</v>
      </c>
      <c r="C232" s="232" t="s">
        <v>1370</v>
      </c>
      <c r="D232" s="233"/>
      <c r="E232" s="233"/>
      <c r="F232" s="241"/>
      <c r="G232" s="234"/>
      <c r="H232" s="350">
        <f>SUM(H233,H244)</f>
        <v>0</v>
      </c>
      <c r="I232" s="351">
        <f>SUM(I233,I244)</f>
        <v>0</v>
      </c>
      <c r="J232" s="349">
        <f>SUM(J233,J244)</f>
        <v>0</v>
      </c>
      <c r="K232" s="349">
        <f t="shared" si="49"/>
        <v>0</v>
      </c>
      <c r="M232" s="357">
        <f>SUM(M234:M254)-H271</f>
        <v>0</v>
      </c>
      <c r="N232" s="357">
        <f>SUM(N234:N254)-I271</f>
        <v>0</v>
      </c>
      <c r="O232" s="357">
        <f>SUM(O234:O254)-J271</f>
        <v>0</v>
      </c>
      <c r="P232" s="458" t="s">
        <v>1018</v>
      </c>
      <c r="S232" s="462"/>
      <c r="T232" s="462"/>
    </row>
    <row r="233" spans="1:20" x14ac:dyDescent="0.3">
      <c r="A233" s="523"/>
      <c r="B233" s="228" t="s">
        <v>700</v>
      </c>
      <c r="C233" s="235" t="s">
        <v>380</v>
      </c>
      <c r="D233" s="236" t="s">
        <v>1410</v>
      </c>
      <c r="E233" s="236"/>
      <c r="F233" s="236"/>
      <c r="G233" s="237"/>
      <c r="H233" s="350">
        <f>SUM(H234:H242)</f>
        <v>0</v>
      </c>
      <c r="I233" s="351">
        <f>SUM(I234:I242)</f>
        <v>0</v>
      </c>
      <c r="J233" s="349">
        <f>SUM(J234:J242)</f>
        <v>0</v>
      </c>
      <c r="K233" s="349">
        <f t="shared" si="49"/>
        <v>0</v>
      </c>
      <c r="M233" s="359">
        <f>MAX(H234:H242,H245:H253)</f>
        <v>0</v>
      </c>
      <c r="N233" s="359">
        <f>MAX(I234:I242,I245:I253)</f>
        <v>0</v>
      </c>
      <c r="O233" s="359">
        <f>MAX(J234:J242,J245:J253)</f>
        <v>0</v>
      </c>
      <c r="S233" s="462"/>
      <c r="T233" s="462"/>
    </row>
    <row r="234" spans="1:20" x14ac:dyDescent="0.3">
      <c r="A234" s="523"/>
      <c r="B234" s="231" t="s">
        <v>502</v>
      </c>
      <c r="C234" s="235"/>
      <c r="D234" s="238"/>
      <c r="E234" s="238" t="s">
        <v>22</v>
      </c>
      <c r="F234" s="238"/>
      <c r="G234" s="237"/>
      <c r="H234" s="311"/>
      <c r="I234" s="308"/>
      <c r="J234" s="307"/>
      <c r="K234" s="349">
        <f t="shared" si="49"/>
        <v>0</v>
      </c>
      <c r="M234" s="355">
        <f t="shared" ref="M234:M243" si="51">IF(H234=$M$233,$H$271,"")</f>
        <v>0</v>
      </c>
      <c r="N234" s="355">
        <f t="shared" ref="N234:N242" si="52">IF(I234=$N$233,$I$271,"")</f>
        <v>0</v>
      </c>
      <c r="O234" s="355">
        <f t="shared" ref="O234:O242" si="53">IF(J234=$O$233,$J$271,"")</f>
        <v>0</v>
      </c>
      <c r="S234" s="462"/>
      <c r="T234" s="462"/>
    </row>
    <row r="235" spans="1:20" x14ac:dyDescent="0.3">
      <c r="A235" s="523"/>
      <c r="B235" s="231" t="s">
        <v>505</v>
      </c>
      <c r="C235" s="235"/>
      <c r="D235" s="238"/>
      <c r="E235" s="238" t="s">
        <v>30</v>
      </c>
      <c r="F235" s="238"/>
      <c r="G235" s="237"/>
      <c r="H235" s="311"/>
      <c r="I235" s="308"/>
      <c r="J235" s="307"/>
      <c r="K235" s="349">
        <f t="shared" si="49"/>
        <v>0</v>
      </c>
      <c r="M235" s="355">
        <f t="shared" si="51"/>
        <v>0</v>
      </c>
      <c r="N235" s="355">
        <f t="shared" si="52"/>
        <v>0</v>
      </c>
      <c r="O235" s="355">
        <f t="shared" si="53"/>
        <v>0</v>
      </c>
      <c r="S235" s="462"/>
      <c r="T235" s="462"/>
    </row>
    <row r="236" spans="1:20" x14ac:dyDescent="0.3">
      <c r="A236" s="523"/>
      <c r="B236" s="231" t="s">
        <v>507</v>
      </c>
      <c r="C236" s="235"/>
      <c r="D236" s="238"/>
      <c r="E236" s="238" t="s">
        <v>66</v>
      </c>
      <c r="F236" s="238"/>
      <c r="G236" s="237"/>
      <c r="H236" s="311"/>
      <c r="I236" s="308"/>
      <c r="J236" s="307"/>
      <c r="K236" s="349">
        <f t="shared" si="49"/>
        <v>0</v>
      </c>
      <c r="M236" s="355">
        <f t="shared" si="51"/>
        <v>0</v>
      </c>
      <c r="N236" s="355">
        <f t="shared" si="52"/>
        <v>0</v>
      </c>
      <c r="O236" s="355">
        <f t="shared" si="53"/>
        <v>0</v>
      </c>
      <c r="S236" s="462"/>
      <c r="T236" s="462"/>
    </row>
    <row r="237" spans="1:20" x14ac:dyDescent="0.3">
      <c r="A237" s="523"/>
      <c r="B237" s="231" t="s">
        <v>509</v>
      </c>
      <c r="C237" s="235"/>
      <c r="D237" s="238"/>
      <c r="E237" s="238" t="s">
        <v>67</v>
      </c>
      <c r="F237" s="238"/>
      <c r="G237" s="237"/>
      <c r="H237" s="311"/>
      <c r="I237" s="308"/>
      <c r="J237" s="307"/>
      <c r="K237" s="349">
        <f t="shared" si="49"/>
        <v>0</v>
      </c>
      <c r="M237" s="355">
        <f t="shared" si="51"/>
        <v>0</v>
      </c>
      <c r="N237" s="355">
        <f t="shared" si="52"/>
        <v>0</v>
      </c>
      <c r="O237" s="355">
        <f t="shared" si="53"/>
        <v>0</v>
      </c>
      <c r="S237" s="462"/>
      <c r="T237" s="462"/>
    </row>
    <row r="238" spans="1:20" x14ac:dyDescent="0.3">
      <c r="A238" s="523"/>
      <c r="B238" s="231" t="s">
        <v>511</v>
      </c>
      <c r="C238" s="235"/>
      <c r="D238" s="238"/>
      <c r="E238" s="238" t="s">
        <v>68</v>
      </c>
      <c r="F238" s="238"/>
      <c r="G238" s="237"/>
      <c r="H238" s="311"/>
      <c r="I238" s="308"/>
      <c r="J238" s="307"/>
      <c r="K238" s="349">
        <f t="shared" si="49"/>
        <v>0</v>
      </c>
      <c r="M238" s="355">
        <f t="shared" si="51"/>
        <v>0</v>
      </c>
      <c r="N238" s="355">
        <f t="shared" si="52"/>
        <v>0</v>
      </c>
      <c r="O238" s="355">
        <f t="shared" si="53"/>
        <v>0</v>
      </c>
      <c r="S238" s="462"/>
      <c r="T238" s="462"/>
    </row>
    <row r="239" spans="1:20" x14ac:dyDescent="0.3">
      <c r="A239" s="523"/>
      <c r="B239" s="231" t="s">
        <v>513</v>
      </c>
      <c r="C239" s="235"/>
      <c r="D239" s="238"/>
      <c r="E239" s="238" t="s">
        <v>69</v>
      </c>
      <c r="F239" s="238"/>
      <c r="G239" s="237"/>
      <c r="H239" s="311"/>
      <c r="I239" s="308"/>
      <c r="J239" s="307"/>
      <c r="K239" s="349">
        <f t="shared" si="49"/>
        <v>0</v>
      </c>
      <c r="M239" s="355">
        <f t="shared" si="51"/>
        <v>0</v>
      </c>
      <c r="N239" s="355">
        <f t="shared" si="52"/>
        <v>0</v>
      </c>
      <c r="O239" s="355">
        <f t="shared" si="53"/>
        <v>0</v>
      </c>
      <c r="S239" s="462"/>
      <c r="T239" s="462"/>
    </row>
    <row r="240" spans="1:20" x14ac:dyDescent="0.3">
      <c r="A240" s="523"/>
      <c r="B240" s="231" t="s">
        <v>515</v>
      </c>
      <c r="C240" s="235"/>
      <c r="D240" s="238"/>
      <c r="E240" s="238" t="s">
        <v>70</v>
      </c>
      <c r="F240" s="238"/>
      <c r="G240" s="237"/>
      <c r="H240" s="311"/>
      <c r="I240" s="308"/>
      <c r="J240" s="307"/>
      <c r="K240" s="349">
        <f t="shared" si="49"/>
        <v>0</v>
      </c>
      <c r="M240" s="355">
        <f t="shared" si="51"/>
        <v>0</v>
      </c>
      <c r="N240" s="355">
        <f t="shared" si="52"/>
        <v>0</v>
      </c>
      <c r="O240" s="355">
        <f t="shared" si="53"/>
        <v>0</v>
      </c>
      <c r="S240" s="462"/>
      <c r="T240" s="462"/>
    </row>
    <row r="241" spans="1:21" x14ac:dyDescent="0.3">
      <c r="A241" s="523"/>
      <c r="B241" s="231" t="s">
        <v>517</v>
      </c>
      <c r="C241" s="235"/>
      <c r="D241" s="238"/>
      <c r="E241" s="238" t="s">
        <v>96</v>
      </c>
      <c r="F241" s="238"/>
      <c r="G241" s="237"/>
      <c r="H241" s="311"/>
      <c r="I241" s="308"/>
      <c r="J241" s="307"/>
      <c r="K241" s="349">
        <f t="shared" si="49"/>
        <v>0</v>
      </c>
      <c r="M241" s="355">
        <f t="shared" si="51"/>
        <v>0</v>
      </c>
      <c r="N241" s="355">
        <f t="shared" si="52"/>
        <v>0</v>
      </c>
      <c r="O241" s="355">
        <f t="shared" si="53"/>
        <v>0</v>
      </c>
      <c r="S241" s="462"/>
      <c r="T241" s="462"/>
    </row>
    <row r="242" spans="1:21" x14ac:dyDescent="0.3">
      <c r="A242" s="523"/>
      <c r="B242" s="231" t="s">
        <v>519</v>
      </c>
      <c r="C242" s="235"/>
      <c r="D242" s="238"/>
      <c r="E242" s="238" t="s">
        <v>25</v>
      </c>
      <c r="F242" s="238"/>
      <c r="G242" s="237"/>
      <c r="H242" s="311"/>
      <c r="I242" s="308"/>
      <c r="J242" s="307"/>
      <c r="K242" s="349">
        <f t="shared" si="49"/>
        <v>0</v>
      </c>
      <c r="M242" s="355">
        <f t="shared" si="51"/>
        <v>0</v>
      </c>
      <c r="N242" s="355">
        <f t="shared" si="52"/>
        <v>0</v>
      </c>
      <c r="O242" s="355">
        <f t="shared" si="53"/>
        <v>0</v>
      </c>
      <c r="S242" s="462"/>
      <c r="T242" s="462"/>
    </row>
    <row r="243" spans="1:21" s="13" customFormat="1" x14ac:dyDescent="0.3">
      <c r="A243" s="526"/>
      <c r="B243" s="231" t="s">
        <v>1221</v>
      </c>
      <c r="C243" s="254"/>
      <c r="D243" s="253"/>
      <c r="E243" s="253"/>
      <c r="F243" s="253" t="s">
        <v>1152</v>
      </c>
      <c r="G243" s="240"/>
      <c r="H243" s="315"/>
      <c r="I243" s="316"/>
      <c r="J243" s="317"/>
      <c r="K243" s="349">
        <f t="shared" si="49"/>
        <v>0</v>
      </c>
      <c r="L243" s="457"/>
      <c r="M243" s="355">
        <f t="shared" si="51"/>
        <v>0</v>
      </c>
      <c r="N243" s="355"/>
      <c r="O243" s="355"/>
      <c r="P243" s="460"/>
      <c r="Q243" s="460"/>
      <c r="R243" s="460"/>
      <c r="S243" s="462"/>
      <c r="T243" s="462"/>
      <c r="U243" s="460"/>
    </row>
    <row r="244" spans="1:21" x14ac:dyDescent="0.3">
      <c r="A244" s="523"/>
      <c r="B244" s="228" t="s">
        <v>702</v>
      </c>
      <c r="C244" s="235" t="s">
        <v>418</v>
      </c>
      <c r="D244" s="236" t="s">
        <v>1411</v>
      </c>
      <c r="E244" s="236"/>
      <c r="F244" s="236"/>
      <c r="G244" s="237"/>
      <c r="H244" s="350">
        <f>SUM(H245:H253)</f>
        <v>0</v>
      </c>
      <c r="I244" s="351">
        <f>SUM(I245:I253)</f>
        <v>0</v>
      </c>
      <c r="J244" s="349">
        <f>SUM(J245:J253)</f>
        <v>0</v>
      </c>
      <c r="K244" s="349">
        <f t="shared" si="49"/>
        <v>0</v>
      </c>
      <c r="M244" s="359"/>
      <c r="N244" s="359"/>
      <c r="O244" s="359"/>
      <c r="S244" s="462"/>
      <c r="T244" s="462"/>
    </row>
    <row r="245" spans="1:21" x14ac:dyDescent="0.3">
      <c r="A245" s="523"/>
      <c r="B245" s="231" t="s">
        <v>523</v>
      </c>
      <c r="C245" s="235"/>
      <c r="D245" s="236"/>
      <c r="E245" s="238" t="s">
        <v>22</v>
      </c>
      <c r="F245" s="238"/>
      <c r="G245" s="237"/>
      <c r="H245" s="311"/>
      <c r="I245" s="308"/>
      <c r="J245" s="307"/>
      <c r="K245" s="349">
        <f t="shared" si="49"/>
        <v>0</v>
      </c>
      <c r="M245" s="355">
        <f t="shared" ref="M245:M255" si="54">IF(H245=$M$233,$H$271,"")</f>
        <v>0</v>
      </c>
      <c r="N245" s="355">
        <f t="shared" ref="N245:N253" si="55">IF(I245=$N$233,$I$271,"")</f>
        <v>0</v>
      </c>
      <c r="O245" s="355">
        <f t="shared" ref="O245:O253" si="56">IF(J245=$O$233,$J$271,"")</f>
        <v>0</v>
      </c>
      <c r="S245" s="462"/>
      <c r="T245" s="462"/>
    </row>
    <row r="246" spans="1:21" x14ac:dyDescent="0.3">
      <c r="A246" s="523"/>
      <c r="B246" s="231" t="s">
        <v>525</v>
      </c>
      <c r="C246" s="235"/>
      <c r="D246" s="236"/>
      <c r="E246" s="238" t="s">
        <v>30</v>
      </c>
      <c r="F246" s="238"/>
      <c r="G246" s="237"/>
      <c r="H246" s="311"/>
      <c r="I246" s="308"/>
      <c r="J246" s="307"/>
      <c r="K246" s="349">
        <f t="shared" si="49"/>
        <v>0</v>
      </c>
      <c r="M246" s="355">
        <f t="shared" si="54"/>
        <v>0</v>
      </c>
      <c r="N246" s="355">
        <f t="shared" si="55"/>
        <v>0</v>
      </c>
      <c r="O246" s="355">
        <f t="shared" si="56"/>
        <v>0</v>
      </c>
      <c r="S246" s="462"/>
      <c r="T246" s="462"/>
    </row>
    <row r="247" spans="1:21" x14ac:dyDescent="0.3">
      <c r="A247" s="523"/>
      <c r="B247" s="231" t="s">
        <v>527</v>
      </c>
      <c r="C247" s="235"/>
      <c r="D247" s="236"/>
      <c r="E247" s="238" t="s">
        <v>66</v>
      </c>
      <c r="F247" s="238"/>
      <c r="G247" s="237"/>
      <c r="H247" s="311"/>
      <c r="I247" s="308"/>
      <c r="J247" s="307"/>
      <c r="K247" s="349">
        <f t="shared" si="49"/>
        <v>0</v>
      </c>
      <c r="M247" s="355">
        <f t="shared" si="54"/>
        <v>0</v>
      </c>
      <c r="N247" s="355">
        <f t="shared" si="55"/>
        <v>0</v>
      </c>
      <c r="O247" s="355">
        <f t="shared" si="56"/>
        <v>0</v>
      </c>
      <c r="S247" s="462"/>
      <c r="T247" s="462"/>
    </row>
    <row r="248" spans="1:21" x14ac:dyDescent="0.3">
      <c r="A248" s="523"/>
      <c r="B248" s="231" t="s">
        <v>529</v>
      </c>
      <c r="C248" s="235"/>
      <c r="D248" s="236"/>
      <c r="E248" s="238" t="s">
        <v>67</v>
      </c>
      <c r="F248" s="238"/>
      <c r="G248" s="237"/>
      <c r="H248" s="311"/>
      <c r="I248" s="308"/>
      <c r="J248" s="307"/>
      <c r="K248" s="349">
        <f t="shared" si="49"/>
        <v>0</v>
      </c>
      <c r="M248" s="355">
        <f t="shared" si="54"/>
        <v>0</v>
      </c>
      <c r="N248" s="355">
        <f t="shared" si="55"/>
        <v>0</v>
      </c>
      <c r="O248" s="355">
        <f t="shared" si="56"/>
        <v>0</v>
      </c>
      <c r="S248" s="462"/>
      <c r="T248" s="462"/>
    </row>
    <row r="249" spans="1:21" x14ac:dyDescent="0.3">
      <c r="A249" s="523"/>
      <c r="B249" s="231" t="s">
        <v>531</v>
      </c>
      <c r="C249" s="235"/>
      <c r="D249" s="236"/>
      <c r="E249" s="238" t="s">
        <v>68</v>
      </c>
      <c r="F249" s="238"/>
      <c r="G249" s="237"/>
      <c r="H249" s="311"/>
      <c r="I249" s="308"/>
      <c r="J249" s="307"/>
      <c r="K249" s="349">
        <f t="shared" si="49"/>
        <v>0</v>
      </c>
      <c r="M249" s="355">
        <f t="shared" si="54"/>
        <v>0</v>
      </c>
      <c r="N249" s="355">
        <f t="shared" si="55"/>
        <v>0</v>
      </c>
      <c r="O249" s="355">
        <f t="shared" si="56"/>
        <v>0</v>
      </c>
      <c r="S249" s="462"/>
      <c r="T249" s="462"/>
    </row>
    <row r="250" spans="1:21" x14ac:dyDescent="0.3">
      <c r="A250" s="523"/>
      <c r="B250" s="231" t="s">
        <v>533</v>
      </c>
      <c r="C250" s="235"/>
      <c r="D250" s="236"/>
      <c r="E250" s="238" t="s">
        <v>69</v>
      </c>
      <c r="F250" s="238"/>
      <c r="G250" s="237"/>
      <c r="H250" s="311"/>
      <c r="I250" s="308"/>
      <c r="J250" s="307"/>
      <c r="K250" s="349">
        <f t="shared" si="49"/>
        <v>0</v>
      </c>
      <c r="M250" s="355">
        <f t="shared" si="54"/>
        <v>0</v>
      </c>
      <c r="N250" s="355">
        <f t="shared" si="55"/>
        <v>0</v>
      </c>
      <c r="O250" s="355">
        <f t="shared" si="56"/>
        <v>0</v>
      </c>
      <c r="S250" s="462"/>
      <c r="T250" s="462"/>
    </row>
    <row r="251" spans="1:21" x14ac:dyDescent="0.3">
      <c r="A251" s="523"/>
      <c r="B251" s="231" t="s">
        <v>535</v>
      </c>
      <c r="C251" s="235"/>
      <c r="D251" s="236"/>
      <c r="E251" s="238" t="s">
        <v>70</v>
      </c>
      <c r="F251" s="238"/>
      <c r="G251" s="237"/>
      <c r="H251" s="311"/>
      <c r="I251" s="308"/>
      <c r="J251" s="307"/>
      <c r="K251" s="349">
        <f t="shared" si="49"/>
        <v>0</v>
      </c>
      <c r="M251" s="355">
        <f t="shared" si="54"/>
        <v>0</v>
      </c>
      <c r="N251" s="355">
        <f t="shared" si="55"/>
        <v>0</v>
      </c>
      <c r="O251" s="355">
        <f t="shared" si="56"/>
        <v>0</v>
      </c>
      <c r="S251" s="462"/>
      <c r="T251" s="462"/>
    </row>
    <row r="252" spans="1:21" x14ac:dyDescent="0.3">
      <c r="A252" s="523"/>
      <c r="B252" s="231" t="s">
        <v>537</v>
      </c>
      <c r="C252" s="235"/>
      <c r="D252" s="236"/>
      <c r="E252" s="238" t="s">
        <v>96</v>
      </c>
      <c r="F252" s="238"/>
      <c r="G252" s="237"/>
      <c r="H252" s="311"/>
      <c r="I252" s="308"/>
      <c r="J252" s="307"/>
      <c r="K252" s="349">
        <f t="shared" si="49"/>
        <v>0</v>
      </c>
      <c r="M252" s="355">
        <f t="shared" si="54"/>
        <v>0</v>
      </c>
      <c r="N252" s="355">
        <f t="shared" si="55"/>
        <v>0</v>
      </c>
      <c r="O252" s="355">
        <f t="shared" si="56"/>
        <v>0</v>
      </c>
      <c r="S252" s="462"/>
      <c r="T252" s="462"/>
    </row>
    <row r="253" spans="1:21" x14ac:dyDescent="0.3">
      <c r="A253" s="523"/>
      <c r="B253" s="231" t="s">
        <v>539</v>
      </c>
      <c r="C253" s="235"/>
      <c r="D253" s="236"/>
      <c r="E253" s="238" t="s">
        <v>25</v>
      </c>
      <c r="F253" s="238"/>
      <c r="G253" s="237"/>
      <c r="H253" s="311"/>
      <c r="I253" s="308"/>
      <c r="J253" s="307"/>
      <c r="K253" s="349">
        <f t="shared" si="49"/>
        <v>0</v>
      </c>
      <c r="M253" s="355">
        <f t="shared" si="54"/>
        <v>0</v>
      </c>
      <c r="N253" s="355">
        <f t="shared" si="55"/>
        <v>0</v>
      </c>
      <c r="O253" s="355">
        <f t="shared" si="56"/>
        <v>0</v>
      </c>
      <c r="S253" s="462"/>
      <c r="T253" s="462"/>
    </row>
    <row r="254" spans="1:21" x14ac:dyDescent="0.3">
      <c r="A254" s="523"/>
      <c r="B254" s="231" t="s">
        <v>1222</v>
      </c>
      <c r="C254" s="235"/>
      <c r="D254" s="236"/>
      <c r="E254" s="253"/>
      <c r="F254" s="253" t="s">
        <v>1152</v>
      </c>
      <c r="G254" s="240"/>
      <c r="H254" s="315"/>
      <c r="I254" s="316"/>
      <c r="J254" s="317"/>
      <c r="K254" s="349">
        <f t="shared" si="49"/>
        <v>0</v>
      </c>
      <c r="M254" s="355"/>
      <c r="N254" s="355"/>
      <c r="O254" s="355"/>
      <c r="S254" s="462"/>
      <c r="T254" s="462"/>
    </row>
    <row r="255" spans="1:21" x14ac:dyDescent="0.3">
      <c r="A255" s="229">
        <v>9</v>
      </c>
      <c r="B255" s="228" t="s">
        <v>971</v>
      </c>
      <c r="C255" s="283" t="s">
        <v>1371</v>
      </c>
      <c r="D255" s="284"/>
      <c r="E255" s="284"/>
      <c r="F255" s="285"/>
      <c r="G255" s="286"/>
      <c r="H255" s="307"/>
      <c r="I255" s="308"/>
      <c r="J255" s="307"/>
      <c r="K255" s="349">
        <f t="shared" si="49"/>
        <v>0</v>
      </c>
      <c r="M255" s="293">
        <f t="shared" si="54"/>
        <v>0</v>
      </c>
      <c r="S255" s="462"/>
      <c r="T255" s="462"/>
    </row>
    <row r="256" spans="1:21" ht="33.75" customHeight="1" x14ac:dyDescent="0.3">
      <c r="A256" s="523">
        <v>10</v>
      </c>
      <c r="B256" s="228" t="s">
        <v>1026</v>
      </c>
      <c r="C256" s="422" t="s">
        <v>1442</v>
      </c>
      <c r="D256" s="423"/>
      <c r="E256" s="423"/>
      <c r="F256" s="424"/>
      <c r="G256" s="425"/>
      <c r="H256" s="426"/>
      <c r="I256" s="427"/>
      <c r="J256" s="426"/>
      <c r="K256" s="428">
        <f t="shared" si="49"/>
        <v>0</v>
      </c>
      <c r="L256" s="301" t="str">
        <f>IFERROR(IF(AND(K256=0,K257=0),"",
IF(AND(K257&lt;&gt;0,K256=0),$U$11,
IF(AND((K256/K273)*100&lt;10,OR(K257=0,K256=K257)),$U$13,
IF(AND((K256/K273)*100&gt;10,K256&lt;&gt;K257),$U$10,
IF(AND((K256/K273)*100&gt;10,K256=K257),$U$9,
IF(AND((K257/K273)*100&gt;10,K256&lt;&gt;K257),$U$11,
IF(AND((K257/K273)*100&lt;10,K256=0),$U$11,
"Review the entries."))))))),"Review. Data with error/s.")</f>
        <v/>
      </c>
      <c r="S256" s="420">
        <f>IF(OR(ISNUMBER(SEARCH("REVIEW",L256)),ISNUMBER(SEARCH("error",L256))),1,0)</f>
        <v>0</v>
      </c>
      <c r="T256" s="420">
        <f>IF(_xlfn.ISFORMULA(L256),0,1)</f>
        <v>0</v>
      </c>
    </row>
    <row r="257" spans="1:20" x14ac:dyDescent="0.3">
      <c r="A257" s="523"/>
      <c r="B257" s="228"/>
      <c r="C257" s="243"/>
      <c r="D257" s="291" t="s">
        <v>1443</v>
      </c>
      <c r="E257" s="244"/>
      <c r="F257" s="245"/>
      <c r="G257" s="246"/>
      <c r="H257" s="349">
        <f>SUM(H258:H262)</f>
        <v>0</v>
      </c>
      <c r="I257" s="349">
        <f t="shared" ref="I257:J257" si="57">SUM(I258:I262)</f>
        <v>0</v>
      </c>
      <c r="J257" s="349">
        <f t="shared" si="57"/>
        <v>0</v>
      </c>
      <c r="K257" s="349">
        <f t="shared" si="49"/>
        <v>0</v>
      </c>
      <c r="S257" s="462"/>
      <c r="T257" s="462"/>
    </row>
    <row r="258" spans="1:20" x14ac:dyDescent="0.3">
      <c r="A258" s="523"/>
      <c r="B258" s="231" t="s">
        <v>1139</v>
      </c>
      <c r="C258" s="248"/>
      <c r="D258" s="249"/>
      <c r="E258" s="249"/>
      <c r="F258" s="250"/>
      <c r="G258" s="251" t="s">
        <v>1134</v>
      </c>
      <c r="H258" s="307"/>
      <c r="I258" s="308"/>
      <c r="J258" s="307"/>
      <c r="K258" s="349">
        <f t="shared" si="49"/>
        <v>0</v>
      </c>
      <c r="S258" s="462"/>
      <c r="T258" s="462"/>
    </row>
    <row r="259" spans="1:20" x14ac:dyDescent="0.3">
      <c r="A259" s="523"/>
      <c r="B259" s="231" t="s">
        <v>1140</v>
      </c>
      <c r="C259" s="248"/>
      <c r="D259" s="249"/>
      <c r="E259" s="249"/>
      <c r="F259" s="250"/>
      <c r="G259" s="251" t="s">
        <v>1134</v>
      </c>
      <c r="H259" s="307"/>
      <c r="I259" s="308"/>
      <c r="J259" s="307"/>
      <c r="K259" s="349">
        <f t="shared" si="49"/>
        <v>0</v>
      </c>
      <c r="S259" s="462"/>
      <c r="T259" s="462"/>
    </row>
    <row r="260" spans="1:20" x14ac:dyDescent="0.3">
      <c r="A260" s="523"/>
      <c r="B260" s="231" t="s">
        <v>1141</v>
      </c>
      <c r="C260" s="248"/>
      <c r="D260" s="249"/>
      <c r="E260" s="249"/>
      <c r="F260" s="250"/>
      <c r="G260" s="251" t="s">
        <v>1134</v>
      </c>
      <c r="H260" s="307"/>
      <c r="I260" s="308"/>
      <c r="J260" s="307"/>
      <c r="K260" s="349">
        <f t="shared" si="49"/>
        <v>0</v>
      </c>
      <c r="S260" s="462"/>
      <c r="T260" s="462"/>
    </row>
    <row r="261" spans="1:20" x14ac:dyDescent="0.3">
      <c r="A261" s="523"/>
      <c r="B261" s="231" t="s">
        <v>1142</v>
      </c>
      <c r="C261" s="248"/>
      <c r="D261" s="249"/>
      <c r="E261" s="249"/>
      <c r="F261" s="250"/>
      <c r="G261" s="251" t="s">
        <v>1134</v>
      </c>
      <c r="H261" s="307"/>
      <c r="I261" s="308"/>
      <c r="J261" s="307"/>
      <c r="K261" s="349">
        <f t="shared" si="49"/>
        <v>0</v>
      </c>
      <c r="S261" s="462"/>
      <c r="T261" s="462"/>
    </row>
    <row r="262" spans="1:20" x14ac:dyDescent="0.3">
      <c r="A262" s="523"/>
      <c r="B262" s="231" t="s">
        <v>1143</v>
      </c>
      <c r="C262" s="248"/>
      <c r="D262" s="249"/>
      <c r="E262" s="249"/>
      <c r="F262" s="250"/>
      <c r="G262" s="251" t="s">
        <v>1134</v>
      </c>
      <c r="H262" s="307"/>
      <c r="I262" s="308"/>
      <c r="J262" s="307"/>
      <c r="K262" s="349">
        <f t="shared" si="49"/>
        <v>0</v>
      </c>
      <c r="S262" s="462"/>
      <c r="T262" s="462"/>
    </row>
    <row r="263" spans="1:20" x14ac:dyDescent="0.3">
      <c r="A263" s="523">
        <v>11</v>
      </c>
      <c r="B263" s="228" t="s">
        <v>889</v>
      </c>
      <c r="C263" s="232" t="s">
        <v>1372</v>
      </c>
      <c r="D263" s="233"/>
      <c r="E263" s="233"/>
      <c r="F263" s="241"/>
      <c r="G263" s="234"/>
      <c r="H263" s="349">
        <f>SUM(H264:H268)</f>
        <v>0</v>
      </c>
      <c r="I263" s="351">
        <f>SUM(I264:I268)</f>
        <v>0</v>
      </c>
      <c r="J263" s="349">
        <f>SUM(J264:J268)</f>
        <v>0</v>
      </c>
      <c r="K263" s="349">
        <f t="shared" si="49"/>
        <v>0</v>
      </c>
      <c r="S263" s="462"/>
      <c r="T263" s="462"/>
    </row>
    <row r="264" spans="1:20" x14ac:dyDescent="0.3">
      <c r="A264" s="523"/>
      <c r="B264" s="231" t="s">
        <v>676</v>
      </c>
      <c r="C264" s="235"/>
      <c r="D264" s="238" t="s">
        <v>22</v>
      </c>
      <c r="E264" s="236"/>
      <c r="F264" s="238"/>
      <c r="G264" s="237"/>
      <c r="H264" s="307"/>
      <c r="I264" s="308"/>
      <c r="J264" s="307"/>
      <c r="K264" s="349">
        <f t="shared" si="49"/>
        <v>0</v>
      </c>
      <c r="S264" s="462"/>
      <c r="T264" s="462"/>
    </row>
    <row r="265" spans="1:20" x14ac:dyDescent="0.3">
      <c r="A265" s="523"/>
      <c r="B265" s="231" t="s">
        <v>678</v>
      </c>
      <c r="C265" s="235"/>
      <c r="D265" s="238" t="s">
        <v>30</v>
      </c>
      <c r="E265" s="236"/>
      <c r="F265" s="238"/>
      <c r="G265" s="237"/>
      <c r="H265" s="307"/>
      <c r="I265" s="308"/>
      <c r="J265" s="307"/>
      <c r="K265" s="349">
        <f t="shared" si="49"/>
        <v>0</v>
      </c>
      <c r="S265" s="462"/>
      <c r="T265" s="462"/>
    </row>
    <row r="266" spans="1:20" x14ac:dyDescent="0.3">
      <c r="A266" s="523"/>
      <c r="B266" s="231" t="s">
        <v>839</v>
      </c>
      <c r="C266" s="235"/>
      <c r="D266" s="238" t="s">
        <v>70</v>
      </c>
      <c r="E266" s="236"/>
      <c r="F266" s="238"/>
      <c r="G266" s="237"/>
      <c r="H266" s="307"/>
      <c r="I266" s="308"/>
      <c r="J266" s="307"/>
      <c r="K266" s="349">
        <f t="shared" si="49"/>
        <v>0</v>
      </c>
      <c r="S266" s="462"/>
      <c r="T266" s="462"/>
    </row>
    <row r="267" spans="1:20" x14ac:dyDescent="0.3">
      <c r="A267" s="523"/>
      <c r="B267" s="231" t="s">
        <v>841</v>
      </c>
      <c r="C267" s="235"/>
      <c r="D267" s="238" t="s">
        <v>96</v>
      </c>
      <c r="E267" s="236"/>
      <c r="F267" s="238"/>
      <c r="G267" s="237"/>
      <c r="H267" s="307"/>
      <c r="I267" s="308"/>
      <c r="J267" s="307"/>
      <c r="K267" s="349">
        <f t="shared" si="49"/>
        <v>0</v>
      </c>
      <c r="S267" s="462"/>
      <c r="T267" s="462"/>
    </row>
    <row r="268" spans="1:20" x14ac:dyDescent="0.3">
      <c r="A268" s="523"/>
      <c r="B268" s="231" t="s">
        <v>843</v>
      </c>
      <c r="C268" s="235"/>
      <c r="D268" s="238" t="s">
        <v>25</v>
      </c>
      <c r="E268" s="236"/>
      <c r="F268" s="238"/>
      <c r="G268" s="237"/>
      <c r="H268" s="307"/>
      <c r="I268" s="308"/>
      <c r="J268" s="307"/>
      <c r="K268" s="349">
        <f t="shared" si="49"/>
        <v>0</v>
      </c>
      <c r="S268" s="462"/>
      <c r="T268" s="462"/>
    </row>
    <row r="269" spans="1:20" x14ac:dyDescent="0.3">
      <c r="A269" s="509">
        <v>12</v>
      </c>
      <c r="B269" s="247" t="s">
        <v>894</v>
      </c>
      <c r="C269" s="232" t="s">
        <v>1444</v>
      </c>
      <c r="D269" s="233"/>
      <c r="E269" s="233"/>
      <c r="F269" s="241"/>
      <c r="G269" s="234"/>
      <c r="H269" s="349">
        <f>SUM(H270:H272)</f>
        <v>0</v>
      </c>
      <c r="I269" s="351">
        <f>SUM(I270:I272)</f>
        <v>0</v>
      </c>
      <c r="J269" s="349">
        <f>SUM(J270:J272)</f>
        <v>0</v>
      </c>
      <c r="K269" s="349">
        <f t="shared" si="49"/>
        <v>0</v>
      </c>
      <c r="S269" s="462"/>
      <c r="T269" s="462"/>
    </row>
    <row r="270" spans="1:20" x14ac:dyDescent="0.3">
      <c r="A270" s="509"/>
      <c r="B270" s="247" t="s">
        <v>651</v>
      </c>
      <c r="C270" s="255" t="s">
        <v>380</v>
      </c>
      <c r="D270" s="238" t="s">
        <v>1144</v>
      </c>
      <c r="E270" s="236"/>
      <c r="F270" s="238"/>
      <c r="G270" s="237"/>
      <c r="H270" s="307"/>
      <c r="I270" s="308"/>
      <c r="J270" s="307"/>
      <c r="K270" s="349">
        <f t="shared" si="49"/>
        <v>0</v>
      </c>
      <c r="L270" s="295" t="str">
        <f t="shared" ref="L270:L271" si="58">IFERROR(IF(K270=0,"",IF(COUNTIF(P270:R270,"*Review*")=0,
"OK",$U$14)),"Review. Data with error/s.")</f>
        <v/>
      </c>
      <c r="M270" s="355">
        <f>+H228</f>
        <v>0</v>
      </c>
      <c r="N270" s="355">
        <f>+I228</f>
        <v>0</v>
      </c>
      <c r="O270" s="355">
        <f>+J228</f>
        <v>0</v>
      </c>
      <c r="P270" s="293" t="str">
        <f t="shared" ref="P270:P271" si="59">IF(H270=0,"OK",IF(AND(M270&lt;&gt;0,OR(H270=0,H270&lt;&gt;0)),"OK","Review"))</f>
        <v>OK</v>
      </c>
      <c r="Q270" s="293" t="str">
        <f t="shared" ref="Q270:Q271" si="60">IF(I270=0,"OK",IF(AND(N270&lt;&gt;0,OR(I270=0,I270&lt;&gt;0)),"OK","Review"))</f>
        <v>OK</v>
      </c>
      <c r="R270" s="293" t="str">
        <f t="shared" ref="R270:R271" si="61">IF(J270=0,"OK",IF(AND(O270&lt;&gt;0,OR(J270=0,J270&lt;&gt;0)),"OK","Review"))</f>
        <v>OK</v>
      </c>
      <c r="S270" s="420">
        <f t="shared" ref="S270:S271" si="62">IF(OR(ISNUMBER(SEARCH("REVIEW",L270)),ISNUMBER(SEARCH("error",L270))),1,0)</f>
        <v>0</v>
      </c>
      <c r="T270" s="420">
        <f t="shared" ref="T270:T271" si="63">IF(_xlfn.ISFORMULA(L270),0,1)</f>
        <v>0</v>
      </c>
    </row>
    <row r="271" spans="1:20" x14ac:dyDescent="0.3">
      <c r="A271" s="509"/>
      <c r="B271" s="247" t="s">
        <v>653</v>
      </c>
      <c r="C271" s="255" t="s">
        <v>418</v>
      </c>
      <c r="D271" s="238" t="s">
        <v>1028</v>
      </c>
      <c r="E271" s="236"/>
      <c r="F271" s="238"/>
      <c r="G271" s="237"/>
      <c r="H271" s="307"/>
      <c r="I271" s="308"/>
      <c r="J271" s="307"/>
      <c r="K271" s="349">
        <f t="shared" si="49"/>
        <v>0</v>
      </c>
      <c r="L271" s="295" t="str">
        <f t="shared" si="58"/>
        <v/>
      </c>
      <c r="M271" s="355">
        <f>+H232</f>
        <v>0</v>
      </c>
      <c r="N271" s="355">
        <f>+I232</f>
        <v>0</v>
      </c>
      <c r="O271" s="355">
        <f>+J232</f>
        <v>0</v>
      </c>
      <c r="P271" s="293" t="str">
        <f t="shared" si="59"/>
        <v>OK</v>
      </c>
      <c r="Q271" s="293" t="str">
        <f t="shared" si="60"/>
        <v>OK</v>
      </c>
      <c r="R271" s="293" t="str">
        <f t="shared" si="61"/>
        <v>OK</v>
      </c>
      <c r="S271" s="420">
        <f t="shared" si="62"/>
        <v>0</v>
      </c>
      <c r="T271" s="420">
        <f t="shared" si="63"/>
        <v>0</v>
      </c>
    </row>
    <row r="272" spans="1:20" x14ac:dyDescent="0.3">
      <c r="A272" s="509"/>
      <c r="B272" s="247" t="s">
        <v>1342</v>
      </c>
      <c r="C272" s="255" t="s">
        <v>422</v>
      </c>
      <c r="D272" s="238" t="s">
        <v>1341</v>
      </c>
      <c r="E272" s="236"/>
      <c r="F272" s="238"/>
      <c r="G272" s="237"/>
      <c r="H272" s="307"/>
      <c r="I272" s="308"/>
      <c r="J272" s="307"/>
      <c r="K272" s="349">
        <f t="shared" si="49"/>
        <v>0</v>
      </c>
      <c r="S272" s="462"/>
      <c r="T272" s="462"/>
    </row>
    <row r="273" spans="1:20" ht="15.75" customHeight="1" x14ac:dyDescent="0.3">
      <c r="A273" s="510" t="s">
        <v>903</v>
      </c>
      <c r="B273" s="511"/>
      <c r="C273" s="511"/>
      <c r="D273" s="511"/>
      <c r="E273" s="511"/>
      <c r="F273" s="511"/>
      <c r="G273" s="511"/>
      <c r="H273" s="365">
        <f>SUM(H216:H220,H221,H228,H232,H255,H256,H263,H269)</f>
        <v>0</v>
      </c>
      <c r="I273" s="366">
        <f>SUM(I216:I220,I221,I228,I232,I255,I256,I263,I269)</f>
        <v>0</v>
      </c>
      <c r="J273" s="365">
        <f>SUM(J216:J220,J221,J228,J232,J255,J256,J263,J269)</f>
        <v>0</v>
      </c>
      <c r="K273" s="365">
        <f>SUM(H273,J273)</f>
        <v>0</v>
      </c>
      <c r="M273" s="363">
        <f>+H273+H286+H42</f>
        <v>0</v>
      </c>
      <c r="N273" s="363"/>
      <c r="S273" s="462"/>
      <c r="T273" s="462"/>
    </row>
    <row r="274" spans="1:20" ht="20.100000000000001" customHeight="1" x14ac:dyDescent="0.3">
      <c r="A274" s="220" t="s">
        <v>1029</v>
      </c>
      <c r="B274" s="221"/>
      <c r="C274" s="221"/>
      <c r="D274" s="221"/>
      <c r="E274" s="221"/>
      <c r="F274" s="221"/>
      <c r="G274" s="221"/>
      <c r="H274" s="320"/>
      <c r="I274" s="320"/>
      <c r="J274" s="320"/>
      <c r="K274" s="321"/>
      <c r="S274" s="462"/>
      <c r="T274" s="462"/>
    </row>
    <row r="275" spans="1:20" x14ac:dyDescent="0.3">
      <c r="A275" s="523">
        <v>1</v>
      </c>
      <c r="B275" s="227" t="s">
        <v>907</v>
      </c>
      <c r="C275" s="232" t="s">
        <v>1373</v>
      </c>
      <c r="D275" s="233"/>
      <c r="E275" s="233"/>
      <c r="F275" s="233"/>
      <c r="G275" s="234"/>
      <c r="H275" s="349">
        <f>SUM(H276,H286)</f>
        <v>0</v>
      </c>
      <c r="I275" s="351">
        <f>SUM(I276,I286)</f>
        <v>0</v>
      </c>
      <c r="J275" s="349">
        <f>SUM(J276,J286)</f>
        <v>0</v>
      </c>
      <c r="K275" s="349">
        <f t="shared" ref="K275:K312" si="64">SUM(H275,J275)</f>
        <v>0</v>
      </c>
      <c r="S275" s="462"/>
      <c r="T275" s="462"/>
    </row>
    <row r="276" spans="1:20" x14ac:dyDescent="0.3">
      <c r="A276" s="523"/>
      <c r="B276" s="228" t="s">
        <v>908</v>
      </c>
      <c r="C276" s="235" t="s">
        <v>380</v>
      </c>
      <c r="D276" s="236" t="s">
        <v>1412</v>
      </c>
      <c r="E276" s="236"/>
      <c r="F276" s="236"/>
      <c r="G276" s="237"/>
      <c r="H276" s="349">
        <f>SUM(H277:H285)</f>
        <v>0</v>
      </c>
      <c r="I276" s="351">
        <f>SUM(I277:I285)</f>
        <v>0</v>
      </c>
      <c r="J276" s="349">
        <f>SUM(J277:J285)</f>
        <v>0</v>
      </c>
      <c r="K276" s="349">
        <f t="shared" si="64"/>
        <v>0</v>
      </c>
      <c r="S276" s="462"/>
      <c r="T276" s="462"/>
    </row>
    <row r="277" spans="1:20" x14ac:dyDescent="0.3">
      <c r="A277" s="523"/>
      <c r="B277" s="231" t="s">
        <v>975</v>
      </c>
      <c r="C277" s="235"/>
      <c r="D277" s="236"/>
      <c r="E277" s="238" t="s">
        <v>22</v>
      </c>
      <c r="F277" s="238"/>
      <c r="G277" s="237"/>
      <c r="H277" s="307"/>
      <c r="I277" s="308"/>
      <c r="J277" s="307"/>
      <c r="K277" s="349">
        <f t="shared" si="64"/>
        <v>0</v>
      </c>
      <c r="S277" s="462"/>
      <c r="T277" s="462"/>
    </row>
    <row r="278" spans="1:20" x14ac:dyDescent="0.3">
      <c r="A278" s="523"/>
      <c r="B278" s="231" t="s">
        <v>976</v>
      </c>
      <c r="C278" s="235"/>
      <c r="D278" s="236"/>
      <c r="E278" s="238" t="s">
        <v>30</v>
      </c>
      <c r="F278" s="238"/>
      <c r="G278" s="237"/>
      <c r="H278" s="307"/>
      <c r="I278" s="308"/>
      <c r="J278" s="307"/>
      <c r="K278" s="349">
        <f t="shared" si="64"/>
        <v>0</v>
      </c>
      <c r="S278" s="462"/>
      <c r="T278" s="462"/>
    </row>
    <row r="279" spans="1:20" x14ac:dyDescent="0.3">
      <c r="A279" s="523"/>
      <c r="B279" s="231" t="s">
        <v>977</v>
      </c>
      <c r="C279" s="235"/>
      <c r="D279" s="236"/>
      <c r="E279" s="238" t="s">
        <v>66</v>
      </c>
      <c r="F279" s="238"/>
      <c r="G279" s="237"/>
      <c r="H279" s="307"/>
      <c r="I279" s="308"/>
      <c r="J279" s="307"/>
      <c r="K279" s="349">
        <f t="shared" si="64"/>
        <v>0</v>
      </c>
      <c r="S279" s="462"/>
      <c r="T279" s="462"/>
    </row>
    <row r="280" spans="1:20" x14ac:dyDescent="0.3">
      <c r="A280" s="523"/>
      <c r="B280" s="231" t="s">
        <v>978</v>
      </c>
      <c r="C280" s="235"/>
      <c r="D280" s="236"/>
      <c r="E280" s="238" t="s">
        <v>299</v>
      </c>
      <c r="F280" s="238"/>
      <c r="G280" s="237"/>
      <c r="H280" s="307"/>
      <c r="I280" s="308"/>
      <c r="J280" s="307"/>
      <c r="K280" s="349">
        <f t="shared" si="64"/>
        <v>0</v>
      </c>
      <c r="S280" s="462"/>
      <c r="T280" s="462"/>
    </row>
    <row r="281" spans="1:20" x14ac:dyDescent="0.3">
      <c r="A281" s="523"/>
      <c r="B281" s="231" t="s">
        <v>979</v>
      </c>
      <c r="C281" s="235"/>
      <c r="D281" s="236"/>
      <c r="E281" s="238" t="s">
        <v>68</v>
      </c>
      <c r="F281" s="238"/>
      <c r="G281" s="237"/>
      <c r="H281" s="307"/>
      <c r="I281" s="308"/>
      <c r="J281" s="307"/>
      <c r="K281" s="349">
        <f t="shared" si="64"/>
        <v>0</v>
      </c>
      <c r="S281" s="462"/>
      <c r="T281" s="462"/>
    </row>
    <row r="282" spans="1:20" x14ac:dyDescent="0.3">
      <c r="A282" s="523"/>
      <c r="B282" s="231" t="s">
        <v>980</v>
      </c>
      <c r="C282" s="235"/>
      <c r="D282" s="236"/>
      <c r="E282" s="238" t="s">
        <v>69</v>
      </c>
      <c r="F282" s="238"/>
      <c r="G282" s="237"/>
      <c r="H282" s="307"/>
      <c r="I282" s="308"/>
      <c r="J282" s="307"/>
      <c r="K282" s="349">
        <f t="shared" si="64"/>
        <v>0</v>
      </c>
      <c r="S282" s="462"/>
      <c r="T282" s="462"/>
    </row>
    <row r="283" spans="1:20" x14ac:dyDescent="0.3">
      <c r="A283" s="523"/>
      <c r="B283" s="231" t="s">
        <v>981</v>
      </c>
      <c r="C283" s="235"/>
      <c r="D283" s="236"/>
      <c r="E283" s="238" t="s">
        <v>70</v>
      </c>
      <c r="F283" s="238"/>
      <c r="G283" s="237"/>
      <c r="H283" s="307"/>
      <c r="I283" s="308"/>
      <c r="J283" s="307"/>
      <c r="K283" s="349">
        <f t="shared" si="64"/>
        <v>0</v>
      </c>
      <c r="S283" s="462"/>
      <c r="T283" s="462"/>
    </row>
    <row r="284" spans="1:20" x14ac:dyDescent="0.3">
      <c r="A284" s="523"/>
      <c r="B284" s="231" t="s">
        <v>982</v>
      </c>
      <c r="C284" s="235"/>
      <c r="D284" s="236"/>
      <c r="E284" s="238" t="s">
        <v>426</v>
      </c>
      <c r="F284" s="238"/>
      <c r="G284" s="237"/>
      <c r="H284" s="307"/>
      <c r="I284" s="308"/>
      <c r="J284" s="307"/>
      <c r="K284" s="349">
        <f t="shared" si="64"/>
        <v>0</v>
      </c>
      <c r="S284" s="462"/>
      <c r="T284" s="462"/>
    </row>
    <row r="285" spans="1:20" x14ac:dyDescent="0.3">
      <c r="A285" s="523"/>
      <c r="B285" s="231" t="s">
        <v>983</v>
      </c>
      <c r="C285" s="235"/>
      <c r="D285" s="236"/>
      <c r="E285" s="238" t="s">
        <v>25</v>
      </c>
      <c r="F285" s="238"/>
      <c r="G285" s="237"/>
      <c r="H285" s="307"/>
      <c r="I285" s="308"/>
      <c r="J285" s="307"/>
      <c r="K285" s="349">
        <f t="shared" si="64"/>
        <v>0</v>
      </c>
      <c r="S285" s="462"/>
      <c r="T285" s="462"/>
    </row>
    <row r="286" spans="1:20" x14ac:dyDescent="0.3">
      <c r="A286" s="523"/>
      <c r="B286" s="228" t="s">
        <v>1030</v>
      </c>
      <c r="C286" s="235" t="s">
        <v>418</v>
      </c>
      <c r="D286" s="236" t="s">
        <v>542</v>
      </c>
      <c r="E286" s="236"/>
      <c r="F286" s="236"/>
      <c r="G286" s="237"/>
      <c r="H286" s="349">
        <f>SUM(H287:H295)</f>
        <v>0</v>
      </c>
      <c r="I286" s="351">
        <f>SUM(I287:I295)</f>
        <v>0</v>
      </c>
      <c r="J286" s="349">
        <f>SUM(J287:J295)</f>
        <v>0</v>
      </c>
      <c r="K286" s="349">
        <f t="shared" si="64"/>
        <v>0</v>
      </c>
      <c r="S286" s="462"/>
      <c r="T286" s="462"/>
    </row>
    <row r="287" spans="1:20" x14ac:dyDescent="0.3">
      <c r="A287" s="523"/>
      <c r="B287" s="231" t="s">
        <v>543</v>
      </c>
      <c r="C287" s="235"/>
      <c r="D287" s="236"/>
      <c r="E287" s="238" t="s">
        <v>22</v>
      </c>
      <c r="F287" s="238"/>
      <c r="G287" s="237"/>
      <c r="H287" s="307"/>
      <c r="I287" s="308"/>
      <c r="J287" s="307"/>
      <c r="K287" s="349">
        <f t="shared" si="64"/>
        <v>0</v>
      </c>
      <c r="S287" s="462"/>
      <c r="T287" s="462"/>
    </row>
    <row r="288" spans="1:20" x14ac:dyDescent="0.3">
      <c r="A288" s="523"/>
      <c r="B288" s="231" t="s">
        <v>545</v>
      </c>
      <c r="C288" s="235"/>
      <c r="D288" s="236"/>
      <c r="E288" s="238" t="s">
        <v>30</v>
      </c>
      <c r="F288" s="238"/>
      <c r="G288" s="237"/>
      <c r="H288" s="307"/>
      <c r="I288" s="308"/>
      <c r="J288" s="307"/>
      <c r="K288" s="349">
        <f t="shared" si="64"/>
        <v>0</v>
      </c>
      <c r="S288" s="462"/>
      <c r="T288" s="462"/>
    </row>
    <row r="289" spans="1:20" x14ac:dyDescent="0.3">
      <c r="A289" s="523"/>
      <c r="B289" s="231" t="s">
        <v>547</v>
      </c>
      <c r="C289" s="235"/>
      <c r="D289" s="236"/>
      <c r="E289" s="238" t="s">
        <v>66</v>
      </c>
      <c r="F289" s="238"/>
      <c r="G289" s="237"/>
      <c r="H289" s="307"/>
      <c r="I289" s="308"/>
      <c r="J289" s="307"/>
      <c r="K289" s="349">
        <f t="shared" si="64"/>
        <v>0</v>
      </c>
      <c r="S289" s="462"/>
      <c r="T289" s="462"/>
    </row>
    <row r="290" spans="1:20" x14ac:dyDescent="0.3">
      <c r="A290" s="523"/>
      <c r="B290" s="231" t="s">
        <v>549</v>
      </c>
      <c r="C290" s="235"/>
      <c r="D290" s="236"/>
      <c r="E290" s="238" t="s">
        <v>299</v>
      </c>
      <c r="F290" s="238"/>
      <c r="G290" s="237"/>
      <c r="H290" s="307"/>
      <c r="I290" s="308"/>
      <c r="J290" s="307"/>
      <c r="K290" s="349">
        <f t="shared" si="64"/>
        <v>0</v>
      </c>
      <c r="S290" s="462"/>
      <c r="T290" s="462"/>
    </row>
    <row r="291" spans="1:20" x14ac:dyDescent="0.3">
      <c r="A291" s="523"/>
      <c r="B291" s="231" t="s">
        <v>551</v>
      </c>
      <c r="C291" s="235"/>
      <c r="D291" s="236"/>
      <c r="E291" s="238" t="s">
        <v>68</v>
      </c>
      <c r="F291" s="238"/>
      <c r="G291" s="237"/>
      <c r="H291" s="307"/>
      <c r="I291" s="308"/>
      <c r="J291" s="307"/>
      <c r="K291" s="349">
        <f t="shared" si="64"/>
        <v>0</v>
      </c>
      <c r="S291" s="462"/>
      <c r="T291" s="462"/>
    </row>
    <row r="292" spans="1:20" x14ac:dyDescent="0.3">
      <c r="A292" s="523"/>
      <c r="B292" s="231" t="s">
        <v>553</v>
      </c>
      <c r="C292" s="235"/>
      <c r="D292" s="236"/>
      <c r="E292" s="238" t="s">
        <v>69</v>
      </c>
      <c r="F292" s="238"/>
      <c r="G292" s="237"/>
      <c r="H292" s="307"/>
      <c r="I292" s="308"/>
      <c r="J292" s="307"/>
      <c r="K292" s="349">
        <f t="shared" si="64"/>
        <v>0</v>
      </c>
      <c r="S292" s="462"/>
      <c r="T292" s="462"/>
    </row>
    <row r="293" spans="1:20" x14ac:dyDescent="0.3">
      <c r="A293" s="523"/>
      <c r="B293" s="231" t="s">
        <v>555</v>
      </c>
      <c r="C293" s="235"/>
      <c r="D293" s="236"/>
      <c r="E293" s="238" t="s">
        <v>70</v>
      </c>
      <c r="F293" s="238"/>
      <c r="G293" s="237"/>
      <c r="H293" s="307"/>
      <c r="I293" s="308"/>
      <c r="J293" s="307"/>
      <c r="K293" s="349">
        <f t="shared" si="64"/>
        <v>0</v>
      </c>
      <c r="S293" s="462"/>
      <c r="T293" s="462"/>
    </row>
    <row r="294" spans="1:20" x14ac:dyDescent="0.3">
      <c r="A294" s="523"/>
      <c r="B294" s="231" t="s">
        <v>557</v>
      </c>
      <c r="C294" s="235"/>
      <c r="D294" s="236"/>
      <c r="E294" s="238" t="s">
        <v>426</v>
      </c>
      <c r="F294" s="238"/>
      <c r="G294" s="237"/>
      <c r="H294" s="307"/>
      <c r="I294" s="308"/>
      <c r="J294" s="307"/>
      <c r="K294" s="349">
        <f t="shared" si="64"/>
        <v>0</v>
      </c>
      <c r="S294" s="462"/>
      <c r="T294" s="462"/>
    </row>
    <row r="295" spans="1:20" x14ac:dyDescent="0.3">
      <c r="A295" s="523"/>
      <c r="B295" s="231" t="s">
        <v>1009</v>
      </c>
      <c r="C295" s="235"/>
      <c r="D295" s="236"/>
      <c r="E295" s="238" t="s">
        <v>25</v>
      </c>
      <c r="F295" s="238"/>
      <c r="G295" s="237"/>
      <c r="H295" s="307"/>
      <c r="I295" s="308"/>
      <c r="J295" s="307"/>
      <c r="K295" s="349">
        <f t="shared" si="64"/>
        <v>0</v>
      </c>
      <c r="S295" s="462"/>
      <c r="T295" s="462"/>
    </row>
    <row r="296" spans="1:20" x14ac:dyDescent="0.3">
      <c r="A296" s="523"/>
      <c r="B296" s="231" t="s">
        <v>1223</v>
      </c>
      <c r="C296" s="235"/>
      <c r="D296" s="236"/>
      <c r="E296" s="236"/>
      <c r="F296" s="239" t="s">
        <v>1152</v>
      </c>
      <c r="G296" s="240"/>
      <c r="H296" s="317"/>
      <c r="I296" s="316"/>
      <c r="J296" s="317"/>
      <c r="K296" s="349">
        <f t="shared" si="64"/>
        <v>0</v>
      </c>
      <c r="S296" s="462"/>
      <c r="T296" s="462"/>
    </row>
    <row r="297" spans="1:20" x14ac:dyDescent="0.3">
      <c r="A297" s="229">
        <v>2</v>
      </c>
      <c r="B297" s="228" t="s">
        <v>910</v>
      </c>
      <c r="C297" s="232" t="s">
        <v>1374</v>
      </c>
      <c r="D297" s="233"/>
      <c r="E297" s="233"/>
      <c r="F297" s="233"/>
      <c r="G297" s="234"/>
      <c r="H297" s="307"/>
      <c r="I297" s="308"/>
      <c r="J297" s="307"/>
      <c r="K297" s="349">
        <f t="shared" si="64"/>
        <v>0</v>
      </c>
      <c r="S297" s="462"/>
      <c r="T297" s="462"/>
    </row>
    <row r="298" spans="1:20" x14ac:dyDescent="0.3">
      <c r="A298" s="229">
        <v>3</v>
      </c>
      <c r="B298" s="228" t="s">
        <v>913</v>
      </c>
      <c r="C298" s="232" t="s">
        <v>1372</v>
      </c>
      <c r="D298" s="233"/>
      <c r="E298" s="233"/>
      <c r="F298" s="233"/>
      <c r="G298" s="234"/>
      <c r="H298" s="307"/>
      <c r="I298" s="308"/>
      <c r="J298" s="307"/>
      <c r="K298" s="349">
        <f t="shared" si="64"/>
        <v>0</v>
      </c>
      <c r="S298" s="462"/>
      <c r="T298" s="462"/>
    </row>
    <row r="299" spans="1:20" x14ac:dyDescent="0.3">
      <c r="A299" s="229">
        <v>4</v>
      </c>
      <c r="B299" s="228" t="s">
        <v>914</v>
      </c>
      <c r="C299" s="232" t="s">
        <v>1375</v>
      </c>
      <c r="D299" s="233"/>
      <c r="E299" s="233"/>
      <c r="F299" s="233"/>
      <c r="G299" s="234"/>
      <c r="H299" s="307"/>
      <c r="I299" s="308"/>
      <c r="J299" s="307"/>
      <c r="K299" s="349">
        <f t="shared" si="64"/>
        <v>0</v>
      </c>
      <c r="S299" s="462"/>
      <c r="T299" s="462"/>
    </row>
    <row r="300" spans="1:20" x14ac:dyDescent="0.3">
      <c r="A300" s="229">
        <v>5</v>
      </c>
      <c r="B300" s="228" t="s">
        <v>919</v>
      </c>
      <c r="C300" s="232" t="s">
        <v>1376</v>
      </c>
      <c r="D300" s="233"/>
      <c r="E300" s="233"/>
      <c r="F300" s="233"/>
      <c r="G300" s="234"/>
      <c r="H300" s="307"/>
      <c r="I300" s="308"/>
      <c r="J300" s="307"/>
      <c r="K300" s="349">
        <f t="shared" si="64"/>
        <v>0</v>
      </c>
      <c r="S300" s="462"/>
      <c r="T300" s="462"/>
    </row>
    <row r="301" spans="1:20" x14ac:dyDescent="0.3">
      <c r="A301" s="229">
        <v>6</v>
      </c>
      <c r="B301" s="228" t="s">
        <v>922</v>
      </c>
      <c r="C301" s="232" t="s">
        <v>1377</v>
      </c>
      <c r="D301" s="233"/>
      <c r="E301" s="233"/>
      <c r="F301" s="233"/>
      <c r="G301" s="234"/>
      <c r="H301" s="307"/>
      <c r="I301" s="308"/>
      <c r="J301" s="307"/>
      <c r="K301" s="349">
        <f t="shared" si="64"/>
        <v>0</v>
      </c>
      <c r="S301" s="462"/>
      <c r="T301" s="462"/>
    </row>
    <row r="302" spans="1:20" x14ac:dyDescent="0.3">
      <c r="A302" s="229">
        <v>7</v>
      </c>
      <c r="B302" s="228" t="s">
        <v>937</v>
      </c>
      <c r="C302" s="232" t="s">
        <v>1378</v>
      </c>
      <c r="D302" s="233"/>
      <c r="E302" s="233"/>
      <c r="F302" s="241"/>
      <c r="G302" s="234"/>
      <c r="H302" s="307"/>
      <c r="I302" s="308"/>
      <c r="J302" s="307"/>
      <c r="K302" s="349">
        <f t="shared" si="64"/>
        <v>0</v>
      </c>
      <c r="L302" s="302" t="str">
        <f>IFERROR(IF(AND(H302=0,I302=0,J302=0),"",IF(AND(H302&lt;=0,I302&lt;=0,J302&lt;=0),"OK",$U$35)),"Review. Data with error/s.")</f>
        <v/>
      </c>
      <c r="S302" s="420">
        <f>IF(OR(ISNUMBER(SEARCH("REVIEW",L302)),ISNUMBER(SEARCH("error",L302))),1,0)</f>
        <v>0</v>
      </c>
      <c r="T302" s="420">
        <f>IF(_xlfn.ISFORMULA(L302),0,1)</f>
        <v>0</v>
      </c>
    </row>
    <row r="303" spans="1:20" x14ac:dyDescent="0.3">
      <c r="A303" s="229">
        <v>8</v>
      </c>
      <c r="B303" s="228" t="s">
        <v>953</v>
      </c>
      <c r="C303" s="232" t="s">
        <v>1379</v>
      </c>
      <c r="D303" s="233"/>
      <c r="E303" s="233"/>
      <c r="F303" s="241"/>
      <c r="G303" s="234"/>
      <c r="H303" s="307"/>
      <c r="I303" s="308"/>
      <c r="J303" s="307"/>
      <c r="K303" s="349">
        <f t="shared" si="64"/>
        <v>0</v>
      </c>
      <c r="S303" s="462"/>
      <c r="T303" s="462"/>
    </row>
    <row r="304" spans="1:20" x14ac:dyDescent="0.3">
      <c r="A304" s="523">
        <v>9</v>
      </c>
      <c r="B304" s="228" t="s">
        <v>949</v>
      </c>
      <c r="C304" s="232" t="s">
        <v>1380</v>
      </c>
      <c r="D304" s="233"/>
      <c r="E304" s="233"/>
      <c r="F304" s="241"/>
      <c r="G304" s="234"/>
      <c r="H304" s="349">
        <f>SUM(H305:H307)</f>
        <v>0</v>
      </c>
      <c r="I304" s="351">
        <f>SUM(I305:I307)</f>
        <v>0</v>
      </c>
      <c r="J304" s="349">
        <f>SUM(J305:J307)</f>
        <v>0</v>
      </c>
      <c r="K304" s="349">
        <f t="shared" si="64"/>
        <v>0</v>
      </c>
      <c r="S304" s="462"/>
      <c r="T304" s="462"/>
    </row>
    <row r="305" spans="1:21" x14ac:dyDescent="0.3">
      <c r="A305" s="523"/>
      <c r="B305" s="228" t="s">
        <v>1145</v>
      </c>
      <c r="C305" s="235"/>
      <c r="D305" s="238" t="s">
        <v>380</v>
      </c>
      <c r="E305" s="238" t="s">
        <v>988</v>
      </c>
      <c r="F305" s="238"/>
      <c r="G305" s="237"/>
      <c r="H305" s="307"/>
      <c r="I305" s="308"/>
      <c r="J305" s="307"/>
      <c r="K305" s="349">
        <f t="shared" si="64"/>
        <v>0</v>
      </c>
      <c r="S305" s="462"/>
      <c r="T305" s="462"/>
    </row>
    <row r="306" spans="1:21" x14ac:dyDescent="0.3">
      <c r="A306" s="523"/>
      <c r="B306" s="228" t="s">
        <v>1146</v>
      </c>
      <c r="C306" s="235"/>
      <c r="D306" s="238" t="s">
        <v>418</v>
      </c>
      <c r="E306" s="238" t="s">
        <v>989</v>
      </c>
      <c r="F306" s="238"/>
      <c r="G306" s="237"/>
      <c r="H306" s="307"/>
      <c r="I306" s="308"/>
      <c r="J306" s="307"/>
      <c r="K306" s="349">
        <f t="shared" si="64"/>
        <v>0</v>
      </c>
      <c r="S306" s="462"/>
      <c r="T306" s="462"/>
    </row>
    <row r="307" spans="1:21" x14ac:dyDescent="0.3">
      <c r="A307" s="523"/>
      <c r="B307" s="228" t="s">
        <v>947</v>
      </c>
      <c r="C307" s="235"/>
      <c r="D307" s="238" t="s">
        <v>422</v>
      </c>
      <c r="E307" s="238" t="s">
        <v>416</v>
      </c>
      <c r="F307" s="238"/>
      <c r="G307" s="237"/>
      <c r="H307" s="307"/>
      <c r="I307" s="308"/>
      <c r="J307" s="307"/>
      <c r="K307" s="349">
        <f t="shared" si="64"/>
        <v>0</v>
      </c>
      <c r="S307" s="462"/>
      <c r="T307" s="462"/>
    </row>
    <row r="308" spans="1:21" x14ac:dyDescent="0.3">
      <c r="A308" s="523">
        <v>10</v>
      </c>
      <c r="B308" s="228" t="s">
        <v>961</v>
      </c>
      <c r="C308" s="232" t="s">
        <v>1381</v>
      </c>
      <c r="D308" s="233"/>
      <c r="E308" s="233"/>
      <c r="F308" s="241"/>
      <c r="G308" s="234"/>
      <c r="H308" s="349">
        <f>H309+H310+H311-H312</f>
        <v>0</v>
      </c>
      <c r="I308" s="351">
        <f>I309+I310+I311-I312</f>
        <v>0</v>
      </c>
      <c r="J308" s="349">
        <f>J309+J310+J311-J312</f>
        <v>0</v>
      </c>
      <c r="K308" s="349">
        <f t="shared" si="64"/>
        <v>0</v>
      </c>
      <c r="S308" s="462"/>
      <c r="T308" s="462"/>
    </row>
    <row r="309" spans="1:21" x14ac:dyDescent="0.3">
      <c r="A309" s="523"/>
      <c r="B309" s="228" t="s">
        <v>945</v>
      </c>
      <c r="C309" s="235"/>
      <c r="D309" s="242" t="s">
        <v>984</v>
      </c>
      <c r="E309" s="236"/>
      <c r="F309" s="242"/>
      <c r="G309" s="237"/>
      <c r="H309" s="307"/>
      <c r="I309" s="308"/>
      <c r="J309" s="307"/>
      <c r="K309" s="349">
        <f t="shared" si="64"/>
        <v>0</v>
      </c>
      <c r="S309" s="462"/>
      <c r="T309" s="462"/>
    </row>
    <row r="310" spans="1:21" x14ac:dyDescent="0.3">
      <c r="A310" s="523"/>
      <c r="B310" s="228" t="s">
        <v>952</v>
      </c>
      <c r="C310" s="235"/>
      <c r="D310" s="242" t="s">
        <v>985</v>
      </c>
      <c r="E310" s="236"/>
      <c r="F310" s="242"/>
      <c r="G310" s="237"/>
      <c r="H310" s="307"/>
      <c r="I310" s="308"/>
      <c r="J310" s="307"/>
      <c r="K310" s="349">
        <f t="shared" si="64"/>
        <v>0</v>
      </c>
      <c r="L310" s="295" t="str">
        <f>IFERROR(IF(AND(K308=0,K310=0,M310=0),"",
IF(AND(K310=0,K308&lt;&gt;0),$U$30,
IF(ABS(K310-M310)&lt;=1,"OK",$U$29))),"Review. Data with error/s.")</f>
        <v/>
      </c>
      <c r="M310" s="367">
        <f>'Comprehensive Income'!F69</f>
        <v>0</v>
      </c>
      <c r="S310" s="420">
        <f>IF(OR(ISNUMBER(SEARCH("REVIEW",L310)),ISNUMBER(SEARCH("error",L310))),1,0)</f>
        <v>0</v>
      </c>
      <c r="T310" s="420">
        <f>IF(_xlfn.ISFORMULA(L310),0,1)</f>
        <v>0</v>
      </c>
    </row>
    <row r="311" spans="1:21" x14ac:dyDescent="0.3">
      <c r="A311" s="523"/>
      <c r="B311" s="228" t="s">
        <v>946</v>
      </c>
      <c r="C311" s="243"/>
      <c r="D311" s="245" t="s">
        <v>1445</v>
      </c>
      <c r="E311" s="244"/>
      <c r="F311" s="245"/>
      <c r="G311" s="246"/>
      <c r="H311" s="307"/>
      <c r="I311" s="308"/>
      <c r="J311" s="307"/>
      <c r="K311" s="349">
        <f t="shared" si="64"/>
        <v>0</v>
      </c>
      <c r="S311" s="462"/>
      <c r="T311" s="462"/>
    </row>
    <row r="312" spans="1:21" x14ac:dyDescent="0.3">
      <c r="A312" s="524"/>
      <c r="B312" s="230" t="s">
        <v>955</v>
      </c>
      <c r="C312" s="235"/>
      <c r="D312" s="242" t="s">
        <v>987</v>
      </c>
      <c r="E312" s="236"/>
      <c r="F312" s="242"/>
      <c r="G312" s="237"/>
      <c r="H312" s="307"/>
      <c r="I312" s="308"/>
      <c r="J312" s="307"/>
      <c r="K312" s="349">
        <f t="shared" si="64"/>
        <v>0</v>
      </c>
      <c r="L312" s="302" t="str">
        <f>IFERROR(IF(K312=0,"",IF(AND(H312&gt;=0,I312&gt;=0,J312&gt;=0),"OK",$U$34)),"Review. Data with error/s.")</f>
        <v/>
      </c>
      <c r="S312" s="420">
        <f>IF(OR(ISNUMBER(SEARCH("REVIEW",L312)),ISNUMBER(SEARCH("error",L312))),1,0)</f>
        <v>0</v>
      </c>
      <c r="T312" s="420">
        <f>IF(_xlfn.ISFORMULA(L312),0,1)</f>
        <v>0</v>
      </c>
    </row>
    <row r="313" spans="1:21" x14ac:dyDescent="0.3">
      <c r="A313" s="521" t="s">
        <v>1031</v>
      </c>
      <c r="B313" s="521"/>
      <c r="C313" s="521"/>
      <c r="D313" s="521"/>
      <c r="E313" s="521"/>
      <c r="F313" s="521"/>
      <c r="G313" s="521"/>
      <c r="H313" s="365">
        <f>SUM(H275,H297:H304,H308)</f>
        <v>0</v>
      </c>
      <c r="I313" s="366">
        <f>SUM(I275,I297:I304,I308)</f>
        <v>0</v>
      </c>
      <c r="J313" s="365">
        <f>SUM(J275,J297:J304,J308)</f>
        <v>0</v>
      </c>
      <c r="K313" s="365">
        <f>SUM(H313,J313)</f>
        <v>0</v>
      </c>
      <c r="M313" s="363">
        <f>H313-H286</f>
        <v>0</v>
      </c>
      <c r="N313" s="363"/>
      <c r="S313" s="462"/>
      <c r="T313" s="462"/>
    </row>
    <row r="314" spans="1:21" x14ac:dyDescent="0.3">
      <c r="A314" s="521" t="s">
        <v>1032</v>
      </c>
      <c r="B314" s="521"/>
      <c r="C314" s="521"/>
      <c r="D314" s="521"/>
      <c r="E314" s="521"/>
      <c r="F314" s="521"/>
      <c r="G314" s="521"/>
      <c r="H314" s="365">
        <f>H313+H273</f>
        <v>0</v>
      </c>
      <c r="I314" s="366">
        <f>I313+I273</f>
        <v>0</v>
      </c>
      <c r="J314" s="365">
        <f>J313+J273</f>
        <v>0</v>
      </c>
      <c r="K314" s="365">
        <f>SUM(H314,J314)</f>
        <v>0</v>
      </c>
      <c r="S314" s="462"/>
      <c r="T314" s="462"/>
    </row>
    <row r="315" spans="1:21" x14ac:dyDescent="0.3">
      <c r="A315" s="522" t="s">
        <v>1033</v>
      </c>
      <c r="B315" s="522"/>
      <c r="C315" s="522"/>
      <c r="D315" s="522"/>
      <c r="E315" s="522"/>
      <c r="F315" s="522"/>
      <c r="G315" s="522"/>
      <c r="H315" s="368">
        <f>H214-H314</f>
        <v>0</v>
      </c>
      <c r="I315" s="369">
        <f>I214-I314</f>
        <v>0</v>
      </c>
      <c r="J315" s="368">
        <f>J214-J314</f>
        <v>0</v>
      </c>
      <c r="K315" s="370">
        <f>SUM(H315,J315)</f>
        <v>0</v>
      </c>
      <c r="L315" s="302" t="str">
        <f>IFERROR(IF(AND(K214=0,K314=0),"",IF(ISERROR(K315),$U$17,IF(ABS(K315)&gt;1,$U$16,"OK"))),"Review. Data with error/s.")</f>
        <v/>
      </c>
      <c r="S315" s="420">
        <f>IF(OR(ISNUMBER(SEARCH("REVIEW",L315)),ISNUMBER(SEARCH("error",L315))),1,0)</f>
        <v>0</v>
      </c>
      <c r="T315" s="420">
        <f>IF(_xlfn.ISFORMULA(L315),0,1)</f>
        <v>0</v>
      </c>
    </row>
    <row r="316" spans="1:21" x14ac:dyDescent="0.3">
      <c r="A316" s="11"/>
      <c r="B316" s="1"/>
      <c r="C316" s="2"/>
      <c r="D316" s="2"/>
      <c r="E316" s="2"/>
      <c r="F316" s="2"/>
      <c r="G316" s="2"/>
      <c r="H316" s="322"/>
      <c r="I316" s="323"/>
      <c r="J316" s="322"/>
      <c r="K316" s="322"/>
      <c r="S316" s="462"/>
      <c r="T316" s="462"/>
    </row>
    <row r="317" spans="1:21" x14ac:dyDescent="0.3">
      <c r="A317" s="11"/>
      <c r="B317" s="1"/>
      <c r="C317" s="2"/>
      <c r="D317" s="2"/>
      <c r="E317" s="2"/>
      <c r="F317" s="2"/>
      <c r="G317" s="2"/>
      <c r="H317" s="322"/>
      <c r="I317" s="323"/>
      <c r="J317" s="322"/>
      <c r="K317" s="322"/>
      <c r="S317" s="462"/>
      <c r="T317" s="462"/>
    </row>
    <row r="318" spans="1:21" s="11" customFormat="1" x14ac:dyDescent="0.3">
      <c r="A318" s="136" t="s">
        <v>1330</v>
      </c>
      <c r="B318" s="18"/>
      <c r="C318" s="19"/>
      <c r="D318" s="20"/>
      <c r="E318" s="20"/>
      <c r="F318" s="20"/>
      <c r="G318" s="137"/>
      <c r="H318" s="324"/>
      <c r="I318" s="325"/>
      <c r="J318" s="324"/>
      <c r="K318" s="322"/>
      <c r="L318" s="457"/>
      <c r="M318" s="293"/>
      <c r="N318" s="293"/>
      <c r="O318" s="461"/>
      <c r="P318" s="461"/>
      <c r="Q318" s="461"/>
      <c r="R318" s="461"/>
      <c r="S318" s="464"/>
      <c r="T318" s="464"/>
      <c r="U318" s="461"/>
    </row>
    <row r="319" spans="1:21" s="11" customFormat="1" hidden="1" x14ac:dyDescent="0.3">
      <c r="A319" s="138"/>
      <c r="B319" s="139"/>
      <c r="C319" s="140" t="s">
        <v>1151</v>
      </c>
      <c r="D319" s="141"/>
      <c r="E319" s="141"/>
      <c r="F319" s="140"/>
      <c r="G319" s="142"/>
      <c r="H319" s="371">
        <f>H214</f>
        <v>0</v>
      </c>
      <c r="I319" s="372">
        <f>I214</f>
        <v>0</v>
      </c>
      <c r="J319" s="371">
        <f>J214</f>
        <v>0</v>
      </c>
      <c r="K319" s="322"/>
      <c r="L319" s="457"/>
      <c r="M319" s="293"/>
      <c r="N319" s="293"/>
      <c r="O319" s="461"/>
      <c r="P319" s="461"/>
      <c r="Q319" s="461"/>
      <c r="R319" s="461"/>
      <c r="S319" s="464"/>
      <c r="T319" s="463" cm="1">
        <f t="array" ref="T319">IF(SUMPRODUCT(--_xlfn.ISFORMULA(H319:J319))=3,0,1)</f>
        <v>0</v>
      </c>
      <c r="U319" s="461"/>
    </row>
    <row r="320" spans="1:21" s="11" customFormat="1" hidden="1" x14ac:dyDescent="0.3">
      <c r="A320" s="138"/>
      <c r="B320" s="139"/>
      <c r="C320" s="141"/>
      <c r="D320" s="141"/>
      <c r="E320" s="141"/>
      <c r="F320" s="140" t="s">
        <v>1425</v>
      </c>
      <c r="G320" s="142"/>
      <c r="H320" s="371">
        <f>SUM(H321:H322)</f>
        <v>0</v>
      </c>
      <c r="I320" s="372">
        <f>SUM(I321:I322)</f>
        <v>0</v>
      </c>
      <c r="J320" s="371">
        <f>SUM(J321:J322)</f>
        <v>0</v>
      </c>
      <c r="K320" s="322"/>
      <c r="L320" s="457"/>
      <c r="M320" s="293"/>
      <c r="N320" s="293"/>
      <c r="O320" s="461"/>
      <c r="P320" s="461"/>
      <c r="Q320" s="461"/>
      <c r="R320" s="461"/>
      <c r="S320" s="464"/>
      <c r="T320" s="463" cm="1">
        <f t="array" ref="T320">IF(SUMPRODUCT(--_xlfn.ISFORMULA(H320:J320))=3,0,1)</f>
        <v>0</v>
      </c>
      <c r="U320" s="461"/>
    </row>
    <row r="321" spans="1:21" s="11" customFormat="1" hidden="1" x14ac:dyDescent="0.3">
      <c r="A321" s="138"/>
      <c r="B321" s="139"/>
      <c r="C321" s="141"/>
      <c r="D321" s="141"/>
      <c r="E321" s="141"/>
      <c r="F321" s="141"/>
      <c r="G321" s="142" t="s">
        <v>1160</v>
      </c>
      <c r="H321" s="373">
        <f>H99</f>
        <v>0</v>
      </c>
      <c r="I321" s="374">
        <f>I99</f>
        <v>0</v>
      </c>
      <c r="J321" s="373">
        <f>J99</f>
        <v>0</v>
      </c>
      <c r="K321" s="322"/>
      <c r="L321" s="457"/>
      <c r="M321" s="293"/>
      <c r="N321" s="293"/>
      <c r="O321" s="461"/>
      <c r="P321" s="461"/>
      <c r="Q321" s="461"/>
      <c r="R321" s="461"/>
      <c r="S321" s="464"/>
      <c r="T321" s="463" cm="1">
        <f t="array" ref="T321">IF(SUMPRODUCT(--_xlfn.ISFORMULA(H321:J321))=3,0,1)</f>
        <v>0</v>
      </c>
      <c r="U321" s="461"/>
    </row>
    <row r="322" spans="1:21" s="11" customFormat="1" hidden="1" x14ac:dyDescent="0.3">
      <c r="A322" s="138"/>
      <c r="B322" s="139"/>
      <c r="C322" s="141"/>
      <c r="D322" s="141"/>
      <c r="E322" s="141"/>
      <c r="F322" s="141"/>
      <c r="G322" s="142" t="s">
        <v>1161</v>
      </c>
      <c r="H322" s="373">
        <f>SUM(H35,H56,H80,H90,H139,H171,H145,H182,H185,H191,H213,H197)</f>
        <v>0</v>
      </c>
      <c r="I322" s="374">
        <f>SUM(I35,I56,I80,I90,I139,I171,I145,I182,I185,I191,I213,I197)</f>
        <v>0</v>
      </c>
      <c r="J322" s="373">
        <f>SUM(J35,J56,J80,J90,J139,J171,J145,J182,J185,J191,J213,J197)</f>
        <v>0</v>
      </c>
      <c r="K322" s="322"/>
      <c r="L322" s="457"/>
      <c r="M322" s="293"/>
      <c r="N322" s="293"/>
      <c r="O322" s="461"/>
      <c r="P322" s="461"/>
      <c r="Q322" s="461"/>
      <c r="R322" s="461"/>
      <c r="S322" s="464"/>
      <c r="T322" s="463" cm="1">
        <f t="array" ref="T322">IF(SUMPRODUCT(--_xlfn.ISFORMULA(H322:J322))=3,0,1)</f>
        <v>0</v>
      </c>
      <c r="U322" s="461"/>
    </row>
    <row r="323" spans="1:21" s="11" customFormat="1" hidden="1" x14ac:dyDescent="0.3">
      <c r="A323" s="138"/>
      <c r="B323" s="139"/>
      <c r="C323" s="141"/>
      <c r="D323" s="141"/>
      <c r="E323" s="141"/>
      <c r="F323" s="140" t="s">
        <v>1162</v>
      </c>
      <c r="G323" s="142"/>
      <c r="H323" s="375">
        <f>ABS(H42)</f>
        <v>0</v>
      </c>
      <c r="I323" s="376">
        <f>ABS(I42)</f>
        <v>0</v>
      </c>
      <c r="J323" s="375">
        <f>ABS(J42)</f>
        <v>0</v>
      </c>
      <c r="K323" s="322"/>
      <c r="L323" s="457"/>
      <c r="M323" s="293"/>
      <c r="N323" s="293"/>
      <c r="O323" s="461"/>
      <c r="P323" s="461"/>
      <c r="Q323" s="461"/>
      <c r="R323" s="461"/>
      <c r="S323" s="464"/>
      <c r="T323" s="463" cm="1">
        <f t="array" ref="T323">IF(SUMPRODUCT(--_xlfn.ISFORMULA(H323:J323))=3,0,1)</f>
        <v>0</v>
      </c>
      <c r="U323" s="461"/>
    </row>
    <row r="324" spans="1:21" s="11" customFormat="1" ht="15" hidden="1" thickBot="1" x14ac:dyDescent="0.35">
      <c r="A324" s="138"/>
      <c r="B324" s="139"/>
      <c r="C324" s="140" t="s">
        <v>1163</v>
      </c>
      <c r="D324" s="141"/>
      <c r="E324" s="141"/>
      <c r="F324" s="140"/>
      <c r="G324" s="142"/>
      <c r="H324" s="377">
        <f>H319+H320+H323</f>
        <v>0</v>
      </c>
      <c r="I324" s="378">
        <f>I319+I320+I323</f>
        <v>0</v>
      </c>
      <c r="J324" s="377">
        <f>J319+J320+J323</f>
        <v>0</v>
      </c>
      <c r="K324" s="322"/>
      <c r="L324" s="457"/>
      <c r="M324" s="293"/>
      <c r="N324" s="293"/>
      <c r="O324" s="461"/>
      <c r="P324" s="461"/>
      <c r="Q324" s="461"/>
      <c r="R324" s="461"/>
      <c r="S324" s="464"/>
      <c r="T324" s="463" cm="1">
        <f t="array" ref="T324">IF(SUMPRODUCT(--_xlfn.ISFORMULA(H324:J324))=3,0,1)</f>
        <v>0</v>
      </c>
      <c r="U324" s="461"/>
    </row>
    <row r="325" spans="1:21" s="11" customFormat="1" hidden="1" x14ac:dyDescent="0.3">
      <c r="A325" s="138"/>
      <c r="B325" s="139"/>
      <c r="C325" s="140" t="s">
        <v>1165</v>
      </c>
      <c r="D325" s="141"/>
      <c r="E325" s="141"/>
      <c r="F325" s="141"/>
      <c r="G325" s="142"/>
      <c r="H325" s="379">
        <f>H273</f>
        <v>0</v>
      </c>
      <c r="I325" s="380">
        <f>I273</f>
        <v>0</v>
      </c>
      <c r="J325" s="379">
        <f>J273</f>
        <v>0</v>
      </c>
      <c r="K325" s="322"/>
      <c r="L325" s="457"/>
      <c r="M325" s="293"/>
      <c r="N325" s="293"/>
      <c r="O325" s="461"/>
      <c r="P325" s="461"/>
      <c r="Q325" s="461"/>
      <c r="R325" s="461"/>
      <c r="S325" s="464"/>
      <c r="T325" s="463" cm="1">
        <f t="array" ref="T325">IF(SUMPRODUCT(--_xlfn.ISFORMULA(H325:J325))=3,0,1)</f>
        <v>0</v>
      </c>
      <c r="U325" s="461"/>
    </row>
    <row r="326" spans="1:21" s="11" customFormat="1" hidden="1" x14ac:dyDescent="0.3">
      <c r="A326" s="138"/>
      <c r="B326" s="139"/>
      <c r="C326" s="141"/>
      <c r="D326" s="141"/>
      <c r="E326" s="141"/>
      <c r="F326" s="140" t="s">
        <v>1425</v>
      </c>
      <c r="G326" s="142"/>
      <c r="H326" s="373">
        <f>H320</f>
        <v>0</v>
      </c>
      <c r="I326" s="374">
        <f>I320</f>
        <v>0</v>
      </c>
      <c r="J326" s="373">
        <f>J320</f>
        <v>0</v>
      </c>
      <c r="K326" s="322"/>
      <c r="L326" s="457"/>
      <c r="M326" s="293"/>
      <c r="N326" s="293"/>
      <c r="O326" s="461"/>
      <c r="P326" s="461"/>
      <c r="Q326" s="461"/>
      <c r="R326" s="461"/>
      <c r="S326" s="464"/>
      <c r="T326" s="463" cm="1">
        <f t="array" ref="T326">IF(SUMPRODUCT(--_xlfn.ISFORMULA(H326:J326))=3,0,1)</f>
        <v>0</v>
      </c>
      <c r="U326" s="461"/>
    </row>
    <row r="327" spans="1:21" s="11" customFormat="1" hidden="1" x14ac:dyDescent="0.3">
      <c r="A327" s="138"/>
      <c r="B327" s="139"/>
      <c r="C327" s="141"/>
      <c r="D327" s="141"/>
      <c r="E327" s="141"/>
      <c r="F327" s="143" t="s">
        <v>1162</v>
      </c>
      <c r="G327" s="142"/>
      <c r="H327" s="373">
        <f>H323</f>
        <v>0</v>
      </c>
      <c r="I327" s="374">
        <f>I323</f>
        <v>0</v>
      </c>
      <c r="J327" s="373">
        <f>J323</f>
        <v>0</v>
      </c>
      <c r="K327" s="322"/>
      <c r="L327" s="457"/>
      <c r="M327" s="293"/>
      <c r="N327" s="293"/>
      <c r="O327" s="461"/>
      <c r="P327" s="461"/>
      <c r="Q327" s="461"/>
      <c r="R327" s="461"/>
      <c r="S327" s="464"/>
      <c r="T327" s="463" cm="1">
        <f t="array" ref="T327">IF(SUMPRODUCT(--_xlfn.ISFORMULA(H327:J327))=3,0,1)</f>
        <v>0</v>
      </c>
      <c r="U327" s="461"/>
    </row>
    <row r="328" spans="1:21" s="11" customFormat="1" hidden="1" x14ac:dyDescent="0.3">
      <c r="A328" s="138"/>
      <c r="B328" s="139"/>
      <c r="C328" s="141"/>
      <c r="D328" s="141"/>
      <c r="E328" s="141"/>
      <c r="F328" s="140" t="s">
        <v>1166</v>
      </c>
      <c r="G328" s="142"/>
      <c r="H328" s="381">
        <f>H286</f>
        <v>0</v>
      </c>
      <c r="I328" s="382">
        <f>I286</f>
        <v>0</v>
      </c>
      <c r="J328" s="381">
        <f>J286</f>
        <v>0</v>
      </c>
      <c r="K328" s="322"/>
      <c r="L328" s="457"/>
      <c r="M328" s="293"/>
      <c r="N328" s="293"/>
      <c r="O328" s="461"/>
      <c r="P328" s="461"/>
      <c r="Q328" s="461"/>
      <c r="R328" s="461"/>
      <c r="S328" s="464"/>
      <c r="T328" s="463" cm="1">
        <f t="array" ref="T328">IF(SUMPRODUCT(--_xlfn.ISFORMULA(H328:J328))=3,0,1)</f>
        <v>0</v>
      </c>
      <c r="U328" s="461"/>
    </row>
    <row r="329" spans="1:21" s="11" customFormat="1" ht="15" hidden="1" thickBot="1" x14ac:dyDescent="0.35">
      <c r="A329" s="138"/>
      <c r="B329" s="139"/>
      <c r="C329" s="140" t="s">
        <v>1167</v>
      </c>
      <c r="D329" s="141"/>
      <c r="E329" s="141"/>
      <c r="F329" s="141"/>
      <c r="G329" s="142"/>
      <c r="H329" s="377">
        <f>H325+H326+H327+H328</f>
        <v>0</v>
      </c>
      <c r="I329" s="378">
        <f>I325+I326+I327+I328</f>
        <v>0</v>
      </c>
      <c r="J329" s="377">
        <f>J325+J326+J327+J328</f>
        <v>0</v>
      </c>
      <c r="K329" s="322"/>
      <c r="L329" s="457"/>
      <c r="M329" s="293"/>
      <c r="N329" s="293"/>
      <c r="O329" s="461"/>
      <c r="P329" s="461"/>
      <c r="Q329" s="461"/>
      <c r="R329" s="461"/>
      <c r="S329" s="464"/>
      <c r="T329" s="463" cm="1">
        <f t="array" ref="T329">IF(SUMPRODUCT(--_xlfn.ISFORMULA(H329:J329))=3,0,1)</f>
        <v>0</v>
      </c>
      <c r="U329" s="461"/>
    </row>
    <row r="330" spans="1:21" s="11" customFormat="1" hidden="1" x14ac:dyDescent="0.3">
      <c r="A330" s="138"/>
      <c r="B330" s="139"/>
      <c r="C330" s="140" t="s">
        <v>237</v>
      </c>
      <c r="D330" s="141"/>
      <c r="E330" s="141"/>
      <c r="F330" s="141"/>
      <c r="G330" s="142"/>
      <c r="H330" s="379">
        <f>H313</f>
        <v>0</v>
      </c>
      <c r="I330" s="380">
        <f>I313</f>
        <v>0</v>
      </c>
      <c r="J330" s="379">
        <f>J313</f>
        <v>0</v>
      </c>
      <c r="K330" s="322"/>
      <c r="L330" s="457"/>
      <c r="M330" s="293"/>
      <c r="N330" s="293"/>
      <c r="O330" s="461"/>
      <c r="P330" s="461"/>
      <c r="Q330" s="461"/>
      <c r="R330" s="461"/>
      <c r="S330" s="464"/>
      <c r="T330" s="463" cm="1">
        <f t="array" ref="T330">IF(SUMPRODUCT(--_xlfn.ISFORMULA(H330:J330))=3,0,1)</f>
        <v>0</v>
      </c>
      <c r="U330" s="461"/>
    </row>
    <row r="331" spans="1:21" s="11" customFormat="1" hidden="1" x14ac:dyDescent="0.3">
      <c r="A331" s="138"/>
      <c r="B331" s="139"/>
      <c r="C331" s="141"/>
      <c r="D331" s="141"/>
      <c r="E331" s="141"/>
      <c r="F331" s="140" t="s">
        <v>1166</v>
      </c>
      <c r="G331" s="142"/>
      <c r="H331" s="381">
        <f>H328</f>
        <v>0</v>
      </c>
      <c r="I331" s="382">
        <f>I328</f>
        <v>0</v>
      </c>
      <c r="J331" s="381">
        <f>J328</f>
        <v>0</v>
      </c>
      <c r="K331" s="322"/>
      <c r="L331" s="457"/>
      <c r="M331" s="293"/>
      <c r="N331" s="293"/>
      <c r="O331" s="461"/>
      <c r="P331" s="461"/>
      <c r="Q331" s="461"/>
      <c r="R331" s="461"/>
      <c r="S331" s="464"/>
      <c r="T331" s="463" cm="1">
        <f t="array" ref="T331">IF(SUMPRODUCT(--_xlfn.ISFORMULA(H331:J331))=3,0,1)</f>
        <v>0</v>
      </c>
      <c r="U331" s="461"/>
    </row>
    <row r="332" spans="1:21" s="11" customFormat="1" ht="15" hidden="1" thickBot="1" x14ac:dyDescent="0.35">
      <c r="A332" s="138"/>
      <c r="B332" s="139"/>
      <c r="C332" s="140" t="s">
        <v>1168</v>
      </c>
      <c r="D332" s="141"/>
      <c r="E332" s="141"/>
      <c r="F332" s="141"/>
      <c r="G332" s="142"/>
      <c r="H332" s="377">
        <f>+H330-H331</f>
        <v>0</v>
      </c>
      <c r="I332" s="378">
        <f>+I330-I331</f>
        <v>0</v>
      </c>
      <c r="J332" s="377">
        <f>+J330-J331</f>
        <v>0</v>
      </c>
      <c r="K332" s="322"/>
      <c r="L332" s="457"/>
      <c r="M332" s="293"/>
      <c r="N332" s="293"/>
      <c r="O332" s="461"/>
      <c r="P332" s="461"/>
      <c r="Q332" s="461"/>
      <c r="R332" s="461"/>
      <c r="S332" s="464"/>
      <c r="T332" s="463" cm="1">
        <f t="array" ref="T332">IF(SUMPRODUCT(--_xlfn.ISFORMULA(H332:J332))=3,0,1)</f>
        <v>0</v>
      </c>
      <c r="U332" s="461"/>
    </row>
    <row r="333" spans="1:21" s="11" customFormat="1" ht="15" hidden="1" thickBot="1" x14ac:dyDescent="0.35">
      <c r="A333" s="138"/>
      <c r="B333" s="139"/>
      <c r="C333" s="140" t="s">
        <v>1169</v>
      </c>
      <c r="D333" s="141"/>
      <c r="E333" s="141"/>
      <c r="F333" s="141"/>
      <c r="G333" s="142"/>
      <c r="H333" s="383">
        <f>H324-H329-H332</f>
        <v>0</v>
      </c>
      <c r="I333" s="384">
        <f>I324-I329-I332</f>
        <v>0</v>
      </c>
      <c r="J333" s="383">
        <f>J324-J329-J332</f>
        <v>0</v>
      </c>
      <c r="K333" s="322"/>
      <c r="L333" s="457"/>
      <c r="M333" s="293"/>
      <c r="N333" s="293"/>
      <c r="O333" s="461"/>
      <c r="P333" s="461"/>
      <c r="Q333" s="461"/>
      <c r="R333" s="461"/>
      <c r="S333" s="464"/>
      <c r="T333" s="463" cm="1">
        <f t="array" ref="T333">IF(SUMPRODUCT(--_xlfn.ISFORMULA(H333:J333))=3,0,1)</f>
        <v>0</v>
      </c>
      <c r="U333" s="461"/>
    </row>
    <row r="334" spans="1:21" s="11" customFormat="1" x14ac:dyDescent="0.3">
      <c r="A334" s="512" t="s">
        <v>1331</v>
      </c>
      <c r="B334" s="513"/>
      <c r="C334" s="513"/>
      <c r="D334" s="513"/>
      <c r="E334" s="513"/>
      <c r="F334" s="513"/>
      <c r="G334" s="514"/>
      <c r="H334" s="385">
        <f>H324-MAIN!L496</f>
        <v>0</v>
      </c>
      <c r="I334" s="386">
        <f>I324-MAIN!M496</f>
        <v>0</v>
      </c>
      <c r="J334" s="385">
        <f>J324-MAIN!N496</f>
        <v>0</v>
      </c>
      <c r="K334" s="322"/>
      <c r="L334" s="457"/>
      <c r="M334" s="293"/>
      <c r="N334" s="293"/>
      <c r="O334" s="461"/>
      <c r="P334" s="461"/>
      <c r="Q334" s="461"/>
      <c r="R334" s="461"/>
      <c r="S334" s="464"/>
      <c r="T334" s="463" cm="1">
        <f t="array" ref="T334">IF(SUMPRODUCT(--_xlfn.ISFORMULA(H334:J334))=3,0,1)</f>
        <v>0</v>
      </c>
      <c r="U334" s="461"/>
    </row>
    <row r="335" spans="1:21" s="11" customFormat="1" x14ac:dyDescent="0.3">
      <c r="A335" s="515"/>
      <c r="B335" s="516"/>
      <c r="C335" s="516"/>
      <c r="D335" s="516"/>
      <c r="E335" s="516"/>
      <c r="F335" s="516"/>
      <c r="G335" s="517"/>
      <c r="H335" s="385">
        <f>H329-MAIN!L901</f>
        <v>0</v>
      </c>
      <c r="I335" s="386">
        <f>I329-MAIN!M901</f>
        <v>0</v>
      </c>
      <c r="J335" s="385">
        <f>J329-MAIN!N901</f>
        <v>0</v>
      </c>
      <c r="K335" s="322"/>
      <c r="L335" s="457"/>
      <c r="M335" s="293"/>
      <c r="N335" s="293"/>
      <c r="O335" s="461"/>
      <c r="P335" s="461"/>
      <c r="Q335" s="461"/>
      <c r="R335" s="461"/>
      <c r="S335" s="464"/>
      <c r="T335" s="463" cm="1">
        <f t="array" ref="T335">IF(SUMPRODUCT(--_xlfn.ISFORMULA(H335:J335))=3,0,1)</f>
        <v>0</v>
      </c>
      <c r="U335" s="461"/>
    </row>
    <row r="336" spans="1:21" s="11" customFormat="1" x14ac:dyDescent="0.3">
      <c r="A336" s="518"/>
      <c r="B336" s="519"/>
      <c r="C336" s="519"/>
      <c r="D336" s="519"/>
      <c r="E336" s="519"/>
      <c r="F336" s="519"/>
      <c r="G336" s="520"/>
      <c r="H336" s="385">
        <f>H332-MAIN!L946</f>
        <v>0</v>
      </c>
      <c r="I336" s="386">
        <f>I332-MAIN!M946</f>
        <v>0</v>
      </c>
      <c r="J336" s="385">
        <f>J332-MAIN!N946</f>
        <v>0</v>
      </c>
      <c r="K336" s="322"/>
      <c r="L336" s="457"/>
      <c r="M336" s="293"/>
      <c r="N336" s="293"/>
      <c r="O336" s="461"/>
      <c r="P336" s="461"/>
      <c r="Q336" s="461"/>
      <c r="R336" s="461"/>
      <c r="S336" s="464"/>
      <c r="T336" s="463" cm="1">
        <f t="array" ref="T336">IF(SUMPRODUCT(--_xlfn.ISFORMULA(H336:J336))=3,0,1)</f>
        <v>0</v>
      </c>
      <c r="U336" s="461"/>
    </row>
    <row r="337" spans="2:21" s="11" customFormat="1" x14ac:dyDescent="0.3">
      <c r="B337" s="1"/>
      <c r="C337" s="2"/>
      <c r="D337" s="2"/>
      <c r="E337" s="2"/>
      <c r="F337" s="2"/>
      <c r="G337" s="2"/>
      <c r="H337" s="8"/>
      <c r="I337" s="162"/>
      <c r="J337" s="8"/>
      <c r="K337" s="8"/>
      <c r="L337" s="457"/>
      <c r="M337" s="293"/>
      <c r="N337" s="293"/>
      <c r="O337" s="461"/>
      <c r="P337" s="461"/>
      <c r="Q337" s="461"/>
      <c r="R337" s="461"/>
      <c r="S337" s="461"/>
      <c r="T337" s="461"/>
      <c r="U337" s="461"/>
    </row>
    <row r="338" spans="2:21" s="11" customFormat="1" x14ac:dyDescent="0.3">
      <c r="B338" s="1"/>
      <c r="C338" s="2"/>
      <c r="D338" s="2"/>
      <c r="E338" s="2"/>
      <c r="F338" s="2"/>
      <c r="G338" s="2"/>
      <c r="H338" s="8"/>
      <c r="I338" s="162"/>
      <c r="J338" s="8"/>
      <c r="K338" s="8"/>
      <c r="L338" s="457"/>
      <c r="M338" s="293"/>
      <c r="N338" s="293"/>
      <c r="O338" s="461"/>
      <c r="P338" s="461"/>
      <c r="Q338" s="461"/>
      <c r="R338" s="461"/>
      <c r="S338" s="461"/>
      <c r="T338" s="461"/>
      <c r="U338" s="461"/>
    </row>
    <row r="339" spans="2:21" s="11" customFormat="1" x14ac:dyDescent="0.3">
      <c r="B339" s="1"/>
      <c r="C339" s="2"/>
      <c r="D339" s="2"/>
      <c r="E339" s="2"/>
      <c r="F339" s="2"/>
      <c r="G339" s="2"/>
      <c r="H339" s="8"/>
      <c r="I339" s="162"/>
      <c r="J339" s="8"/>
      <c r="K339" s="8"/>
      <c r="L339" s="457"/>
      <c r="M339" s="293"/>
      <c r="N339" s="293"/>
      <c r="O339" s="461"/>
      <c r="P339" s="461"/>
      <c r="Q339" s="461"/>
      <c r="R339" s="461"/>
      <c r="S339" s="461"/>
      <c r="T339" s="461"/>
      <c r="U339" s="461"/>
    </row>
    <row r="340" spans="2:21" s="11" customFormat="1" x14ac:dyDescent="0.3">
      <c r="B340" s="1"/>
      <c r="C340" s="2"/>
      <c r="D340" s="2"/>
      <c r="E340" s="2"/>
      <c r="F340" s="2"/>
      <c r="G340" s="2"/>
      <c r="H340" s="8"/>
      <c r="I340" s="162"/>
      <c r="J340" s="8"/>
      <c r="K340" s="8"/>
      <c r="L340" s="457"/>
      <c r="M340" s="293"/>
      <c r="N340" s="293"/>
      <c r="O340" s="461"/>
      <c r="P340" s="461"/>
      <c r="Q340" s="461"/>
      <c r="R340" s="461"/>
      <c r="S340" s="461"/>
      <c r="T340" s="461"/>
      <c r="U340" s="461"/>
    </row>
    <row r="341" spans="2:21" s="11" customFormat="1" x14ac:dyDescent="0.3">
      <c r="B341" s="1"/>
      <c r="C341" s="2"/>
      <c r="D341" s="2"/>
      <c r="E341" s="2"/>
      <c r="F341" s="2"/>
      <c r="G341" s="2"/>
      <c r="H341" s="8"/>
      <c r="I341" s="162"/>
      <c r="J341" s="8"/>
      <c r="K341" s="8"/>
      <c r="L341" s="457"/>
      <c r="M341" s="293"/>
      <c r="N341" s="293"/>
      <c r="O341" s="461"/>
      <c r="P341" s="461"/>
      <c r="Q341" s="461"/>
      <c r="R341" s="461"/>
      <c r="S341" s="461"/>
      <c r="T341" s="461"/>
      <c r="U341" s="461"/>
    </row>
    <row r="342" spans="2:21" s="11" customFormat="1" x14ac:dyDescent="0.3">
      <c r="B342" s="1"/>
      <c r="C342" s="2"/>
      <c r="D342" s="2"/>
      <c r="E342" s="2"/>
      <c r="F342" s="2"/>
      <c r="G342" s="2"/>
      <c r="H342" s="8"/>
      <c r="I342" s="162"/>
      <c r="J342" s="8"/>
      <c r="K342" s="8"/>
      <c r="L342" s="457"/>
      <c r="M342" s="293"/>
      <c r="N342" s="293"/>
      <c r="O342" s="461"/>
      <c r="P342" s="461"/>
      <c r="Q342" s="461"/>
      <c r="R342" s="461"/>
      <c r="S342" s="461"/>
      <c r="T342" s="461"/>
      <c r="U342" s="461"/>
    </row>
    <row r="343" spans="2:21" s="11" customFormat="1" x14ac:dyDescent="0.3">
      <c r="B343" s="1"/>
      <c r="C343" s="2"/>
      <c r="D343" s="2"/>
      <c r="E343" s="2"/>
      <c r="F343" s="2"/>
      <c r="G343" s="2"/>
      <c r="H343" s="8"/>
      <c r="I343" s="162"/>
      <c r="J343" s="8"/>
      <c r="K343" s="8"/>
      <c r="L343" s="457"/>
      <c r="M343" s="293"/>
      <c r="N343" s="293"/>
      <c r="O343" s="461"/>
      <c r="P343" s="461"/>
      <c r="Q343" s="461"/>
      <c r="R343" s="461"/>
      <c r="S343" s="461"/>
      <c r="T343" s="461"/>
      <c r="U343" s="461"/>
    </row>
    <row r="344" spans="2:21" s="11" customFormat="1" x14ac:dyDescent="0.3">
      <c r="B344" s="1"/>
      <c r="C344" s="2"/>
      <c r="D344" s="2"/>
      <c r="E344" s="2"/>
      <c r="F344" s="2"/>
      <c r="G344" s="2"/>
      <c r="H344" s="8"/>
      <c r="I344" s="162"/>
      <c r="J344" s="8"/>
      <c r="K344" s="8"/>
      <c r="L344" s="457"/>
      <c r="M344" s="293"/>
      <c r="N344" s="293"/>
      <c r="O344" s="461"/>
      <c r="P344" s="461"/>
      <c r="Q344" s="461"/>
      <c r="R344" s="461"/>
      <c r="S344" s="461"/>
      <c r="T344" s="461"/>
      <c r="U344" s="461"/>
    </row>
    <row r="345" spans="2:21" s="11" customFormat="1" x14ac:dyDescent="0.3">
      <c r="B345" s="1"/>
      <c r="C345" s="2"/>
      <c r="D345" s="2"/>
      <c r="E345" s="2"/>
      <c r="F345" s="2"/>
      <c r="G345" s="2"/>
      <c r="H345" s="8"/>
      <c r="I345" s="162"/>
      <c r="J345" s="8"/>
      <c r="K345" s="8"/>
      <c r="L345" s="457"/>
      <c r="M345" s="293"/>
      <c r="N345" s="293"/>
      <c r="O345" s="461"/>
      <c r="P345" s="461"/>
      <c r="Q345" s="461"/>
      <c r="R345" s="461"/>
      <c r="S345" s="461"/>
      <c r="T345" s="461"/>
      <c r="U345" s="461"/>
    </row>
    <row r="346" spans="2:21" s="11" customFormat="1" x14ac:dyDescent="0.3">
      <c r="B346" s="1"/>
      <c r="C346" s="2"/>
      <c r="D346" s="2"/>
      <c r="E346" s="2"/>
      <c r="F346" s="2"/>
      <c r="G346" s="2"/>
      <c r="H346" s="8"/>
      <c r="I346" s="162"/>
      <c r="J346" s="8"/>
      <c r="K346" s="8"/>
      <c r="L346" s="457"/>
      <c r="M346" s="293"/>
      <c r="N346" s="293"/>
      <c r="O346" s="461"/>
      <c r="P346" s="461"/>
      <c r="Q346" s="461"/>
      <c r="R346" s="461"/>
      <c r="S346" s="461"/>
      <c r="T346" s="461"/>
      <c r="U346" s="461"/>
    </row>
    <row r="347" spans="2:21" s="11" customFormat="1" x14ac:dyDescent="0.3">
      <c r="B347" s="1"/>
      <c r="C347" s="2"/>
      <c r="D347" s="2"/>
      <c r="E347" s="2"/>
      <c r="F347" s="2"/>
      <c r="G347" s="2"/>
      <c r="H347" s="8"/>
      <c r="I347" s="162"/>
      <c r="J347" s="8"/>
      <c r="K347" s="8"/>
      <c r="L347" s="457"/>
      <c r="M347" s="293"/>
      <c r="N347" s="293"/>
      <c r="O347" s="461"/>
      <c r="P347" s="461"/>
      <c r="Q347" s="461"/>
      <c r="R347" s="461"/>
      <c r="S347" s="461"/>
      <c r="T347" s="461"/>
      <c r="U347" s="461"/>
    </row>
    <row r="348" spans="2:21" s="11" customFormat="1" x14ac:dyDescent="0.3">
      <c r="B348" s="1"/>
      <c r="C348" s="2"/>
      <c r="D348" s="2"/>
      <c r="E348" s="2"/>
      <c r="F348" s="2"/>
      <c r="G348" s="2"/>
      <c r="H348" s="8"/>
      <c r="I348" s="162"/>
      <c r="J348" s="8"/>
      <c r="K348" s="8"/>
      <c r="L348" s="457"/>
      <c r="M348" s="293"/>
      <c r="N348" s="293"/>
      <c r="O348" s="461"/>
      <c r="P348" s="461"/>
      <c r="Q348" s="461"/>
      <c r="R348" s="461"/>
      <c r="S348" s="461"/>
      <c r="T348" s="461"/>
      <c r="U348" s="461"/>
    </row>
    <row r="349" spans="2:21" s="11" customFormat="1" x14ac:dyDescent="0.3">
      <c r="B349" s="1"/>
      <c r="C349" s="2"/>
      <c r="D349" s="2"/>
      <c r="E349" s="2"/>
      <c r="F349" s="2"/>
      <c r="G349" s="2"/>
      <c r="H349" s="8"/>
      <c r="I349" s="162"/>
      <c r="J349" s="8"/>
      <c r="K349" s="8"/>
      <c r="L349" s="457"/>
      <c r="M349" s="293"/>
      <c r="N349" s="293"/>
      <c r="O349" s="461"/>
      <c r="P349" s="461"/>
      <c r="Q349" s="461"/>
      <c r="R349" s="461"/>
      <c r="S349" s="461"/>
      <c r="T349" s="461"/>
      <c r="U349" s="461"/>
    </row>
    <row r="350" spans="2:21" s="11" customFormat="1" x14ac:dyDescent="0.3">
      <c r="B350" s="1"/>
      <c r="C350" s="2"/>
      <c r="D350" s="2"/>
      <c r="E350" s="2"/>
      <c r="F350" s="2"/>
      <c r="G350" s="2"/>
      <c r="H350" s="8"/>
      <c r="I350" s="162"/>
      <c r="J350" s="8"/>
      <c r="K350" s="8"/>
      <c r="L350" s="457"/>
      <c r="M350" s="293"/>
      <c r="N350" s="293"/>
      <c r="O350" s="461"/>
      <c r="P350" s="461"/>
      <c r="Q350" s="461"/>
      <c r="R350" s="461"/>
      <c r="S350" s="461"/>
      <c r="T350" s="461"/>
      <c r="U350" s="461"/>
    </row>
    <row r="351" spans="2:21" s="11" customFormat="1" x14ac:dyDescent="0.3">
      <c r="B351" s="1"/>
      <c r="C351" s="2"/>
      <c r="D351" s="2"/>
      <c r="E351" s="2"/>
      <c r="F351" s="2"/>
      <c r="G351" s="2"/>
      <c r="H351" s="8"/>
      <c r="I351" s="162"/>
      <c r="J351" s="8"/>
      <c r="K351" s="8"/>
      <c r="L351" s="457"/>
      <c r="M351" s="293"/>
      <c r="N351" s="293"/>
      <c r="O351" s="461"/>
      <c r="P351" s="461"/>
      <c r="Q351" s="461"/>
      <c r="R351" s="461"/>
      <c r="S351" s="461"/>
      <c r="T351" s="461"/>
      <c r="U351" s="461"/>
    </row>
    <row r="352" spans="2:21" s="11" customFormat="1" x14ac:dyDescent="0.3">
      <c r="B352" s="1"/>
      <c r="C352" s="2"/>
      <c r="D352" s="2"/>
      <c r="E352" s="2"/>
      <c r="F352" s="2"/>
      <c r="G352" s="2"/>
      <c r="H352" s="8"/>
      <c r="I352" s="162"/>
      <c r="J352" s="8"/>
      <c r="K352" s="8"/>
      <c r="L352" s="457"/>
      <c r="M352" s="293"/>
      <c r="N352" s="293"/>
      <c r="O352" s="461"/>
      <c r="P352" s="461"/>
      <c r="Q352" s="461"/>
      <c r="R352" s="461"/>
      <c r="S352" s="461"/>
      <c r="T352" s="461"/>
      <c r="U352" s="461"/>
    </row>
    <row r="353" spans="2:21" s="11" customFormat="1" x14ac:dyDescent="0.3">
      <c r="B353" s="1"/>
      <c r="C353" s="2"/>
      <c r="D353" s="2"/>
      <c r="E353" s="2"/>
      <c r="F353" s="2"/>
      <c r="G353" s="2"/>
      <c r="H353" s="8"/>
      <c r="I353" s="162"/>
      <c r="J353" s="8"/>
      <c r="K353" s="8"/>
      <c r="L353" s="457"/>
      <c r="M353" s="293"/>
      <c r="N353" s="293"/>
      <c r="O353" s="461"/>
      <c r="P353" s="461"/>
      <c r="Q353" s="461"/>
      <c r="R353" s="461"/>
      <c r="S353" s="461"/>
      <c r="T353" s="461"/>
      <c r="U353" s="461"/>
    </row>
    <row r="354" spans="2:21" s="11" customFormat="1" x14ac:dyDescent="0.3">
      <c r="B354" s="1"/>
      <c r="C354" s="2"/>
      <c r="D354" s="2"/>
      <c r="E354" s="2"/>
      <c r="F354" s="2"/>
      <c r="G354" s="2"/>
      <c r="H354" s="8"/>
      <c r="I354" s="162"/>
      <c r="J354" s="8"/>
      <c r="K354" s="8"/>
      <c r="L354" s="457"/>
      <c r="M354" s="293"/>
      <c r="N354" s="293"/>
      <c r="O354" s="461"/>
      <c r="P354" s="461"/>
      <c r="Q354" s="461"/>
      <c r="R354" s="461"/>
      <c r="S354" s="461"/>
      <c r="T354" s="461"/>
      <c r="U354" s="461"/>
    </row>
    <row r="355" spans="2:21" s="11" customFormat="1" x14ac:dyDescent="0.3">
      <c r="B355" s="1"/>
      <c r="C355" s="2"/>
      <c r="D355" s="2"/>
      <c r="E355" s="2"/>
      <c r="F355" s="2"/>
      <c r="G355" s="2"/>
      <c r="H355" s="8"/>
      <c r="I355" s="162"/>
      <c r="J355" s="8"/>
      <c r="K355" s="8"/>
      <c r="L355" s="457"/>
      <c r="M355" s="293"/>
      <c r="N355" s="293"/>
      <c r="O355" s="461"/>
      <c r="P355" s="461"/>
      <c r="Q355" s="461"/>
      <c r="R355" s="461"/>
      <c r="S355" s="461"/>
      <c r="T355" s="461"/>
      <c r="U355" s="461"/>
    </row>
    <row r="356" spans="2:21" s="11" customFormat="1" x14ac:dyDescent="0.3">
      <c r="B356" s="1"/>
      <c r="C356" s="2"/>
      <c r="D356" s="2"/>
      <c r="E356" s="2"/>
      <c r="F356" s="2"/>
      <c r="G356" s="2"/>
      <c r="H356" s="8"/>
      <c r="I356" s="162"/>
      <c r="J356" s="8"/>
      <c r="K356" s="8"/>
      <c r="L356" s="457"/>
      <c r="M356" s="293"/>
      <c r="N356" s="293"/>
      <c r="O356" s="461"/>
      <c r="P356" s="461"/>
      <c r="Q356" s="461"/>
      <c r="R356" s="461"/>
      <c r="S356" s="461"/>
      <c r="T356" s="461"/>
      <c r="U356" s="461"/>
    </row>
    <row r="357" spans="2:21" s="11" customFormat="1" x14ac:dyDescent="0.3">
      <c r="B357" s="1"/>
      <c r="C357" s="2"/>
      <c r="D357" s="2"/>
      <c r="E357" s="2"/>
      <c r="F357" s="2"/>
      <c r="G357" s="2"/>
      <c r="H357" s="8"/>
      <c r="I357" s="162"/>
      <c r="J357" s="8"/>
      <c r="K357" s="8"/>
      <c r="L357" s="457"/>
      <c r="M357" s="293"/>
      <c r="N357" s="293"/>
      <c r="O357" s="461"/>
      <c r="P357" s="461"/>
      <c r="Q357" s="461"/>
      <c r="R357" s="461"/>
      <c r="S357" s="461"/>
      <c r="T357" s="461"/>
      <c r="U357" s="461"/>
    </row>
    <row r="358" spans="2:21" s="11" customFormat="1" x14ac:dyDescent="0.3">
      <c r="B358" s="1"/>
      <c r="C358" s="2"/>
      <c r="D358" s="2"/>
      <c r="E358" s="2"/>
      <c r="F358" s="2"/>
      <c r="G358" s="2"/>
      <c r="H358" s="8"/>
      <c r="I358" s="162"/>
      <c r="J358" s="8"/>
      <c r="K358" s="8"/>
      <c r="L358" s="457"/>
      <c r="M358" s="293"/>
      <c r="N358" s="293"/>
      <c r="O358" s="461"/>
      <c r="P358" s="461"/>
      <c r="Q358" s="461"/>
      <c r="R358" s="461"/>
      <c r="S358" s="461"/>
      <c r="T358" s="461"/>
      <c r="U358" s="461"/>
    </row>
    <row r="359" spans="2:21" s="11" customFormat="1" x14ac:dyDescent="0.3">
      <c r="B359" s="1"/>
      <c r="C359" s="2"/>
      <c r="D359" s="2"/>
      <c r="E359" s="2"/>
      <c r="F359" s="2"/>
      <c r="G359" s="2"/>
      <c r="H359" s="8"/>
      <c r="I359" s="162"/>
      <c r="J359" s="8"/>
      <c r="K359" s="8"/>
      <c r="L359" s="457"/>
      <c r="M359" s="293"/>
      <c r="N359" s="293"/>
      <c r="O359" s="461"/>
      <c r="P359" s="461"/>
      <c r="Q359" s="461"/>
      <c r="R359" s="461"/>
      <c r="S359" s="461"/>
      <c r="T359" s="461"/>
      <c r="U359" s="461"/>
    </row>
    <row r="360" spans="2:21" s="11" customFormat="1" x14ac:dyDescent="0.3">
      <c r="B360" s="1"/>
      <c r="C360" s="2"/>
      <c r="D360" s="2"/>
      <c r="E360" s="2"/>
      <c r="F360" s="2"/>
      <c r="G360" s="2"/>
      <c r="H360" s="8"/>
      <c r="I360" s="162"/>
      <c r="J360" s="8"/>
      <c r="K360" s="8"/>
      <c r="L360" s="457"/>
      <c r="M360" s="293"/>
      <c r="N360" s="293"/>
      <c r="O360" s="461"/>
      <c r="P360" s="461"/>
      <c r="Q360" s="461"/>
      <c r="R360" s="461"/>
      <c r="S360" s="461"/>
      <c r="T360" s="461"/>
      <c r="U360" s="461"/>
    </row>
    <row r="361" spans="2:21" s="11" customFormat="1" x14ac:dyDescent="0.3">
      <c r="B361" s="1"/>
      <c r="C361" s="2"/>
      <c r="D361" s="2"/>
      <c r="E361" s="2"/>
      <c r="F361" s="2"/>
      <c r="G361" s="2"/>
      <c r="H361" s="8"/>
      <c r="I361" s="162"/>
      <c r="J361" s="8"/>
      <c r="K361" s="8"/>
      <c r="L361" s="457"/>
      <c r="M361" s="293"/>
      <c r="N361" s="293"/>
      <c r="O361" s="461"/>
      <c r="P361" s="461"/>
      <c r="Q361" s="461"/>
      <c r="R361" s="461"/>
      <c r="S361" s="461"/>
      <c r="T361" s="461"/>
      <c r="U361" s="461"/>
    </row>
    <row r="362" spans="2:21" s="11" customFormat="1" x14ac:dyDescent="0.3">
      <c r="B362" s="1"/>
      <c r="C362" s="2"/>
      <c r="D362" s="2"/>
      <c r="E362" s="2"/>
      <c r="F362" s="2"/>
      <c r="G362" s="2"/>
      <c r="H362" s="8"/>
      <c r="I362" s="162"/>
      <c r="J362" s="8"/>
      <c r="K362" s="8"/>
      <c r="L362" s="457"/>
      <c r="M362" s="293"/>
      <c r="N362" s="293"/>
      <c r="O362" s="461"/>
      <c r="P362" s="461"/>
      <c r="Q362" s="461"/>
      <c r="R362" s="461"/>
      <c r="S362" s="461"/>
      <c r="T362" s="461"/>
      <c r="U362" s="461"/>
    </row>
    <row r="363" spans="2:21" s="11" customFormat="1" x14ac:dyDescent="0.3">
      <c r="B363" s="1"/>
      <c r="C363" s="2"/>
      <c r="D363" s="2"/>
      <c r="E363" s="2"/>
      <c r="F363" s="2"/>
      <c r="G363" s="2"/>
      <c r="H363" s="8"/>
      <c r="I363" s="162"/>
      <c r="J363" s="8"/>
      <c r="K363" s="8"/>
      <c r="L363" s="457"/>
      <c r="M363" s="293"/>
      <c r="N363" s="293"/>
      <c r="O363" s="461"/>
      <c r="P363" s="461"/>
      <c r="Q363" s="461"/>
      <c r="R363" s="461"/>
      <c r="S363" s="461"/>
      <c r="T363" s="461"/>
      <c r="U363" s="461"/>
    </row>
    <row r="364" spans="2:21" s="11" customFormat="1" x14ac:dyDescent="0.3">
      <c r="B364" s="1"/>
      <c r="C364" s="2"/>
      <c r="D364" s="2"/>
      <c r="E364" s="2"/>
      <c r="F364" s="2"/>
      <c r="G364" s="2"/>
      <c r="H364" s="8"/>
      <c r="I364" s="162"/>
      <c r="J364" s="8"/>
      <c r="K364" s="8"/>
      <c r="L364" s="457"/>
      <c r="M364" s="293"/>
      <c r="N364" s="293"/>
      <c r="O364" s="461"/>
      <c r="P364" s="461"/>
      <c r="Q364" s="461"/>
      <c r="R364" s="461"/>
      <c r="S364" s="461"/>
      <c r="T364" s="461"/>
      <c r="U364" s="461"/>
    </row>
    <row r="365" spans="2:21" s="11" customFormat="1" x14ac:dyDescent="0.3">
      <c r="B365" s="1"/>
      <c r="C365" s="2"/>
      <c r="D365" s="2"/>
      <c r="E365" s="2"/>
      <c r="F365" s="2"/>
      <c r="G365" s="2"/>
      <c r="H365" s="8"/>
      <c r="I365" s="162"/>
      <c r="J365" s="8"/>
      <c r="K365" s="8"/>
      <c r="L365" s="457"/>
      <c r="M365" s="293"/>
      <c r="N365" s="293"/>
      <c r="O365" s="461"/>
      <c r="P365" s="461"/>
      <c r="Q365" s="461"/>
      <c r="R365" s="461"/>
      <c r="S365" s="461"/>
      <c r="T365" s="461"/>
      <c r="U365" s="461"/>
    </row>
    <row r="366" spans="2:21" s="11" customFormat="1" x14ac:dyDescent="0.3">
      <c r="B366" s="1"/>
      <c r="C366" s="2"/>
      <c r="D366" s="2"/>
      <c r="E366" s="2"/>
      <c r="F366" s="2"/>
      <c r="G366" s="2"/>
      <c r="H366" s="8"/>
      <c r="I366" s="162"/>
      <c r="J366" s="8"/>
      <c r="K366" s="8"/>
      <c r="L366" s="457"/>
      <c r="M366" s="293"/>
      <c r="N366" s="293"/>
      <c r="O366" s="461"/>
      <c r="P366" s="461"/>
      <c r="Q366" s="461"/>
      <c r="R366" s="461"/>
      <c r="S366" s="461"/>
      <c r="T366" s="461"/>
      <c r="U366" s="461"/>
    </row>
    <row r="367" spans="2:21" s="11" customFormat="1" x14ac:dyDescent="0.3">
      <c r="B367" s="1"/>
      <c r="C367" s="2"/>
      <c r="D367" s="2"/>
      <c r="E367" s="2"/>
      <c r="F367" s="2"/>
      <c r="G367" s="2"/>
      <c r="H367" s="8"/>
      <c r="I367" s="162"/>
      <c r="J367" s="8"/>
      <c r="K367" s="8"/>
      <c r="L367" s="457"/>
      <c r="M367" s="293"/>
      <c r="N367" s="293"/>
      <c r="O367" s="461"/>
      <c r="P367" s="461"/>
      <c r="Q367" s="461"/>
      <c r="R367" s="461"/>
      <c r="S367" s="461"/>
      <c r="T367" s="461"/>
      <c r="U367" s="461"/>
    </row>
    <row r="368" spans="2:21" s="11" customFormat="1" x14ac:dyDescent="0.3">
      <c r="B368" s="1"/>
      <c r="C368" s="2"/>
      <c r="D368" s="2"/>
      <c r="E368" s="2"/>
      <c r="F368" s="2"/>
      <c r="G368" s="2"/>
      <c r="H368" s="8"/>
      <c r="I368" s="162"/>
      <c r="J368" s="8"/>
      <c r="K368" s="8"/>
      <c r="L368" s="457"/>
      <c r="M368" s="293"/>
      <c r="N368" s="293"/>
      <c r="O368" s="461"/>
      <c r="P368" s="461"/>
      <c r="Q368" s="461"/>
      <c r="R368" s="461"/>
      <c r="S368" s="461"/>
      <c r="T368" s="461"/>
      <c r="U368" s="461"/>
    </row>
    <row r="369" spans="2:21" s="11" customFormat="1" x14ac:dyDescent="0.3">
      <c r="B369" s="1"/>
      <c r="C369" s="2"/>
      <c r="D369" s="2"/>
      <c r="E369" s="2"/>
      <c r="F369" s="2"/>
      <c r="G369" s="2"/>
      <c r="H369" s="8"/>
      <c r="I369" s="162"/>
      <c r="J369" s="8"/>
      <c r="K369" s="8"/>
      <c r="L369" s="457"/>
      <c r="M369" s="293"/>
      <c r="N369" s="293"/>
      <c r="O369" s="461"/>
      <c r="P369" s="461"/>
      <c r="Q369" s="461"/>
      <c r="R369" s="461"/>
      <c r="S369" s="461"/>
      <c r="T369" s="461"/>
      <c r="U369" s="461"/>
    </row>
    <row r="370" spans="2:21" s="11" customFormat="1" x14ac:dyDescent="0.3">
      <c r="B370" s="1"/>
      <c r="C370" s="2"/>
      <c r="D370" s="2"/>
      <c r="E370" s="2"/>
      <c r="F370" s="2"/>
      <c r="G370" s="2"/>
      <c r="H370" s="8"/>
      <c r="I370" s="162"/>
      <c r="J370" s="8"/>
      <c r="K370" s="8"/>
      <c r="L370" s="457"/>
      <c r="M370" s="293"/>
      <c r="N370" s="293"/>
      <c r="O370" s="461"/>
      <c r="P370" s="461"/>
      <c r="Q370" s="461"/>
      <c r="R370" s="461"/>
      <c r="S370" s="461"/>
      <c r="T370" s="461"/>
      <c r="U370" s="461"/>
    </row>
    <row r="371" spans="2:21" s="11" customFormat="1" x14ac:dyDescent="0.3">
      <c r="B371" s="1"/>
      <c r="C371" s="2"/>
      <c r="D371" s="2"/>
      <c r="E371" s="2"/>
      <c r="F371" s="2"/>
      <c r="G371" s="2"/>
      <c r="H371" s="8"/>
      <c r="I371" s="162"/>
      <c r="J371" s="8"/>
      <c r="K371" s="8"/>
      <c r="L371" s="457"/>
      <c r="M371" s="293"/>
      <c r="N371" s="293"/>
      <c r="O371" s="461"/>
      <c r="P371" s="461"/>
      <c r="Q371" s="461"/>
      <c r="R371" s="461"/>
      <c r="S371" s="461"/>
      <c r="T371" s="461"/>
      <c r="U371" s="461"/>
    </row>
    <row r="372" spans="2:21" s="11" customFormat="1" x14ac:dyDescent="0.3">
      <c r="B372" s="1"/>
      <c r="C372" s="2"/>
      <c r="D372" s="2"/>
      <c r="E372" s="2"/>
      <c r="F372" s="2"/>
      <c r="G372" s="2"/>
      <c r="H372" s="8"/>
      <c r="I372" s="162"/>
      <c r="J372" s="8"/>
      <c r="K372" s="8"/>
      <c r="L372" s="457"/>
      <c r="M372" s="293"/>
      <c r="N372" s="293"/>
      <c r="O372" s="461"/>
      <c r="P372" s="461"/>
      <c r="Q372" s="461"/>
      <c r="R372" s="461"/>
      <c r="S372" s="461"/>
      <c r="T372" s="461"/>
      <c r="U372" s="461"/>
    </row>
    <row r="373" spans="2:21" s="11" customFormat="1" x14ac:dyDescent="0.3">
      <c r="B373" s="1"/>
      <c r="C373" s="2"/>
      <c r="D373" s="2"/>
      <c r="E373" s="2"/>
      <c r="F373" s="2"/>
      <c r="G373" s="2"/>
      <c r="H373" s="8"/>
      <c r="I373" s="162"/>
      <c r="J373" s="8"/>
      <c r="K373" s="8"/>
      <c r="L373" s="457"/>
      <c r="M373" s="293"/>
      <c r="N373" s="293"/>
      <c r="O373" s="461"/>
      <c r="P373" s="461"/>
      <c r="Q373" s="461"/>
      <c r="R373" s="461"/>
      <c r="S373" s="461"/>
      <c r="T373" s="461"/>
      <c r="U373" s="461"/>
    </row>
    <row r="374" spans="2:21" s="11" customFormat="1" x14ac:dyDescent="0.3">
      <c r="B374" s="1"/>
      <c r="C374" s="2"/>
      <c r="D374" s="2"/>
      <c r="E374" s="2"/>
      <c r="F374" s="2"/>
      <c r="G374" s="2"/>
      <c r="H374" s="8"/>
      <c r="I374" s="162"/>
      <c r="J374" s="8"/>
      <c r="K374" s="8"/>
      <c r="L374" s="457"/>
      <c r="M374" s="293"/>
      <c r="N374" s="293"/>
      <c r="O374" s="461"/>
      <c r="P374" s="461"/>
      <c r="Q374" s="461"/>
      <c r="R374" s="461"/>
      <c r="S374" s="461"/>
      <c r="T374" s="461"/>
      <c r="U374" s="461"/>
    </row>
    <row r="375" spans="2:21" s="11" customFormat="1" x14ac:dyDescent="0.3">
      <c r="B375" s="1"/>
      <c r="C375" s="2"/>
      <c r="D375" s="2"/>
      <c r="E375" s="2"/>
      <c r="F375" s="2"/>
      <c r="G375" s="2"/>
      <c r="H375" s="8"/>
      <c r="I375" s="162"/>
      <c r="J375" s="8"/>
      <c r="K375" s="8"/>
      <c r="L375" s="457"/>
      <c r="M375" s="293"/>
      <c r="N375" s="293"/>
      <c r="O375" s="461"/>
      <c r="P375" s="461"/>
      <c r="Q375" s="461"/>
      <c r="R375" s="461"/>
      <c r="S375" s="461"/>
      <c r="T375" s="461"/>
      <c r="U375" s="461"/>
    </row>
    <row r="376" spans="2:21" s="11" customFormat="1" x14ac:dyDescent="0.3">
      <c r="B376" s="1"/>
      <c r="C376" s="2"/>
      <c r="D376" s="2"/>
      <c r="E376" s="2"/>
      <c r="F376" s="2"/>
      <c r="G376" s="2"/>
      <c r="H376" s="8"/>
      <c r="I376" s="162"/>
      <c r="J376" s="8"/>
      <c r="K376" s="8"/>
      <c r="L376" s="457"/>
      <c r="M376" s="293"/>
      <c r="N376" s="293"/>
      <c r="O376" s="461"/>
      <c r="P376" s="461"/>
      <c r="Q376" s="461"/>
      <c r="R376" s="461"/>
      <c r="S376" s="461"/>
      <c r="T376" s="461"/>
      <c r="U376" s="461"/>
    </row>
    <row r="377" spans="2:21" s="11" customFormat="1" x14ac:dyDescent="0.3">
      <c r="B377" s="1"/>
      <c r="C377" s="2"/>
      <c r="D377" s="2"/>
      <c r="E377" s="2"/>
      <c r="F377" s="2"/>
      <c r="G377" s="2"/>
      <c r="H377" s="8"/>
      <c r="I377" s="162"/>
      <c r="J377" s="8"/>
      <c r="K377" s="8"/>
      <c r="L377" s="457"/>
      <c r="M377" s="293"/>
      <c r="N377" s="293"/>
      <c r="O377" s="461"/>
      <c r="P377" s="461"/>
      <c r="Q377" s="461"/>
      <c r="R377" s="461"/>
      <c r="S377" s="461"/>
      <c r="T377" s="461"/>
      <c r="U377" s="461"/>
    </row>
    <row r="378" spans="2:21" s="11" customFormat="1" x14ac:dyDescent="0.3">
      <c r="B378" s="1"/>
      <c r="C378" s="2"/>
      <c r="D378" s="2"/>
      <c r="E378" s="2"/>
      <c r="F378" s="2"/>
      <c r="G378" s="2"/>
      <c r="H378" s="8"/>
      <c r="I378" s="162"/>
      <c r="J378" s="8"/>
      <c r="K378" s="8"/>
      <c r="L378" s="457"/>
      <c r="M378" s="293"/>
      <c r="N378" s="293"/>
      <c r="O378" s="461"/>
      <c r="P378" s="461"/>
      <c r="Q378" s="461"/>
      <c r="R378" s="461"/>
      <c r="S378" s="461"/>
      <c r="T378" s="461"/>
      <c r="U378" s="461"/>
    </row>
    <row r="379" spans="2:21" s="11" customFormat="1" x14ac:dyDescent="0.3">
      <c r="B379" s="1"/>
      <c r="C379" s="2"/>
      <c r="D379" s="2"/>
      <c r="E379" s="2"/>
      <c r="F379" s="2"/>
      <c r="G379" s="2"/>
      <c r="H379" s="8"/>
      <c r="I379" s="162"/>
      <c r="J379" s="8"/>
      <c r="K379" s="8"/>
      <c r="L379" s="457"/>
      <c r="M379" s="293"/>
      <c r="N379" s="293"/>
      <c r="O379" s="461"/>
      <c r="P379" s="461"/>
      <c r="Q379" s="461"/>
      <c r="R379" s="461"/>
      <c r="S379" s="461"/>
      <c r="T379" s="461"/>
      <c r="U379" s="461"/>
    </row>
    <row r="380" spans="2:21" s="11" customFormat="1" x14ac:dyDescent="0.3">
      <c r="B380" s="1"/>
      <c r="C380" s="2"/>
      <c r="D380" s="2"/>
      <c r="E380" s="2"/>
      <c r="F380" s="2"/>
      <c r="G380" s="2"/>
      <c r="H380" s="8"/>
      <c r="I380" s="162"/>
      <c r="J380" s="8"/>
      <c r="K380" s="8"/>
      <c r="L380" s="457"/>
      <c r="M380" s="293"/>
      <c r="N380" s="293"/>
      <c r="O380" s="461"/>
      <c r="P380" s="461"/>
      <c r="Q380" s="461"/>
      <c r="R380" s="461"/>
      <c r="S380" s="461"/>
      <c r="T380" s="461"/>
      <c r="U380" s="461"/>
    </row>
    <row r="381" spans="2:21" s="11" customFormat="1" x14ac:dyDescent="0.3">
      <c r="B381" s="1"/>
      <c r="C381" s="2"/>
      <c r="D381" s="2"/>
      <c r="E381" s="2"/>
      <c r="F381" s="2"/>
      <c r="G381" s="2"/>
      <c r="H381" s="8"/>
      <c r="I381" s="162"/>
      <c r="J381" s="8"/>
      <c r="K381" s="8"/>
      <c r="L381" s="457"/>
      <c r="M381" s="293"/>
      <c r="N381" s="293"/>
      <c r="O381" s="461"/>
      <c r="P381" s="461"/>
      <c r="Q381" s="461"/>
      <c r="R381" s="461"/>
      <c r="S381" s="461"/>
      <c r="T381" s="461"/>
      <c r="U381" s="461"/>
    </row>
    <row r="382" spans="2:21" s="11" customFormat="1" x14ac:dyDescent="0.3">
      <c r="B382" s="1"/>
      <c r="C382" s="2"/>
      <c r="D382" s="2"/>
      <c r="E382" s="2"/>
      <c r="F382" s="2"/>
      <c r="G382" s="2"/>
      <c r="H382" s="8"/>
      <c r="I382" s="162"/>
      <c r="J382" s="8"/>
      <c r="K382" s="8"/>
      <c r="L382" s="457"/>
      <c r="M382" s="293"/>
      <c r="N382" s="293"/>
      <c r="O382" s="461"/>
      <c r="P382" s="461"/>
      <c r="Q382" s="461"/>
      <c r="R382" s="461"/>
      <c r="S382" s="461"/>
      <c r="T382" s="461"/>
      <c r="U382" s="461"/>
    </row>
    <row r="383" spans="2:21" s="11" customFormat="1" x14ac:dyDescent="0.3">
      <c r="B383" s="1"/>
      <c r="C383" s="2"/>
      <c r="D383" s="2"/>
      <c r="E383" s="2"/>
      <c r="F383" s="2"/>
      <c r="G383" s="2"/>
      <c r="H383" s="8"/>
      <c r="I383" s="162"/>
      <c r="J383" s="8"/>
      <c r="K383" s="8"/>
      <c r="L383" s="457"/>
      <c r="M383" s="293"/>
      <c r="N383" s="293"/>
      <c r="O383" s="461"/>
      <c r="P383" s="461"/>
      <c r="Q383" s="461"/>
      <c r="R383" s="461"/>
      <c r="S383" s="461"/>
      <c r="T383" s="461"/>
      <c r="U383" s="461"/>
    </row>
    <row r="384" spans="2:21" s="11" customFormat="1" x14ac:dyDescent="0.3">
      <c r="B384" s="1"/>
      <c r="C384" s="2"/>
      <c r="D384" s="2"/>
      <c r="E384" s="2"/>
      <c r="F384" s="2"/>
      <c r="G384" s="2"/>
      <c r="H384" s="8"/>
      <c r="I384" s="162"/>
      <c r="J384" s="8"/>
      <c r="K384" s="8"/>
      <c r="L384" s="457"/>
      <c r="M384" s="293"/>
      <c r="N384" s="293"/>
      <c r="O384" s="461"/>
      <c r="P384" s="461"/>
      <c r="Q384" s="461"/>
      <c r="R384" s="461"/>
      <c r="S384" s="461"/>
      <c r="T384" s="461"/>
      <c r="U384" s="461"/>
    </row>
    <row r="385" spans="2:21" s="11" customFormat="1" x14ac:dyDescent="0.3">
      <c r="B385" s="1"/>
      <c r="C385" s="2"/>
      <c r="D385" s="2"/>
      <c r="E385" s="2"/>
      <c r="F385" s="2"/>
      <c r="G385" s="2"/>
      <c r="H385" s="8"/>
      <c r="I385" s="162"/>
      <c r="J385" s="8"/>
      <c r="K385" s="8"/>
      <c r="L385" s="457"/>
      <c r="M385" s="293"/>
      <c r="N385" s="293"/>
      <c r="O385" s="461"/>
      <c r="P385" s="461"/>
      <c r="Q385" s="461"/>
      <c r="R385" s="461"/>
      <c r="S385" s="461"/>
      <c r="T385" s="461"/>
      <c r="U385" s="461"/>
    </row>
    <row r="386" spans="2:21" s="11" customFormat="1" x14ac:dyDescent="0.3">
      <c r="B386" s="1"/>
      <c r="C386" s="2"/>
      <c r="D386" s="2"/>
      <c r="E386" s="2"/>
      <c r="F386" s="2"/>
      <c r="G386" s="2"/>
      <c r="H386" s="8"/>
      <c r="I386" s="162"/>
      <c r="J386" s="8"/>
      <c r="K386" s="8"/>
      <c r="L386" s="457"/>
      <c r="M386" s="293"/>
      <c r="N386" s="293"/>
      <c r="O386" s="461"/>
      <c r="P386" s="461"/>
      <c r="Q386" s="461"/>
      <c r="R386" s="461"/>
      <c r="S386" s="461"/>
      <c r="T386" s="461"/>
      <c r="U386" s="461"/>
    </row>
    <row r="387" spans="2:21" s="11" customFormat="1" x14ac:dyDescent="0.3">
      <c r="B387" s="1"/>
      <c r="C387" s="2"/>
      <c r="D387" s="2"/>
      <c r="E387" s="2"/>
      <c r="F387" s="2"/>
      <c r="G387" s="2"/>
      <c r="H387" s="8"/>
      <c r="I387" s="162"/>
      <c r="J387" s="8"/>
      <c r="K387" s="8"/>
      <c r="L387" s="457"/>
      <c r="M387" s="293"/>
      <c r="N387" s="293"/>
      <c r="O387" s="461"/>
      <c r="P387" s="461"/>
      <c r="Q387" s="461"/>
      <c r="R387" s="461"/>
      <c r="S387" s="461"/>
      <c r="T387" s="461"/>
      <c r="U387" s="461"/>
    </row>
    <row r="388" spans="2:21" s="11" customFormat="1" x14ac:dyDescent="0.3">
      <c r="B388" s="1"/>
      <c r="C388" s="2"/>
      <c r="D388" s="2"/>
      <c r="E388" s="2"/>
      <c r="F388" s="2"/>
      <c r="G388" s="2"/>
      <c r="H388" s="8"/>
      <c r="I388" s="162"/>
      <c r="J388" s="8"/>
      <c r="K388" s="8"/>
      <c r="L388" s="457"/>
      <c r="M388" s="293"/>
      <c r="N388" s="293"/>
      <c r="O388" s="461"/>
      <c r="P388" s="461"/>
      <c r="Q388" s="461"/>
      <c r="R388" s="461"/>
      <c r="S388" s="461"/>
      <c r="T388" s="461"/>
      <c r="U388" s="461"/>
    </row>
    <row r="389" spans="2:21" s="11" customFormat="1" x14ac:dyDescent="0.3">
      <c r="B389" s="1"/>
      <c r="C389" s="2"/>
      <c r="D389" s="2"/>
      <c r="E389" s="2"/>
      <c r="F389" s="2"/>
      <c r="G389" s="2"/>
      <c r="H389" s="8"/>
      <c r="I389" s="162"/>
      <c r="J389" s="8"/>
      <c r="K389" s="8"/>
      <c r="L389" s="457"/>
      <c r="M389" s="293"/>
      <c r="N389" s="293"/>
      <c r="O389" s="461"/>
      <c r="P389" s="461"/>
      <c r="Q389" s="461"/>
      <c r="R389" s="461"/>
      <c r="S389" s="461"/>
      <c r="T389" s="461"/>
      <c r="U389" s="461"/>
    </row>
    <row r="390" spans="2:21" s="11" customFormat="1" x14ac:dyDescent="0.3">
      <c r="B390" s="1"/>
      <c r="C390" s="2"/>
      <c r="D390" s="2"/>
      <c r="E390" s="2"/>
      <c r="F390" s="2"/>
      <c r="G390" s="2"/>
      <c r="H390" s="8"/>
      <c r="I390" s="162"/>
      <c r="J390" s="8"/>
      <c r="K390" s="8"/>
      <c r="L390" s="457"/>
      <c r="M390" s="293"/>
      <c r="N390" s="293"/>
      <c r="O390" s="461"/>
      <c r="P390" s="461"/>
      <c r="Q390" s="461"/>
      <c r="R390" s="461"/>
      <c r="S390" s="461"/>
      <c r="T390" s="461"/>
      <c r="U390" s="461"/>
    </row>
    <row r="391" spans="2:21" s="11" customFormat="1" x14ac:dyDescent="0.3">
      <c r="B391" s="1"/>
      <c r="C391" s="2"/>
      <c r="D391" s="2"/>
      <c r="E391" s="2"/>
      <c r="F391" s="2"/>
      <c r="G391" s="2"/>
      <c r="H391" s="8"/>
      <c r="I391" s="162"/>
      <c r="J391" s="8"/>
      <c r="K391" s="8"/>
      <c r="L391" s="457"/>
      <c r="M391" s="293"/>
      <c r="N391" s="293"/>
      <c r="O391" s="461"/>
      <c r="P391" s="461"/>
      <c r="Q391" s="461"/>
      <c r="R391" s="461"/>
      <c r="S391" s="461"/>
      <c r="T391" s="461"/>
      <c r="U391" s="461"/>
    </row>
    <row r="392" spans="2:21" s="11" customFormat="1" x14ac:dyDescent="0.3">
      <c r="B392" s="1"/>
      <c r="C392" s="2"/>
      <c r="D392" s="2"/>
      <c r="E392" s="2"/>
      <c r="F392" s="2"/>
      <c r="G392" s="2"/>
      <c r="H392" s="8"/>
      <c r="I392" s="162"/>
      <c r="J392" s="8"/>
      <c r="K392" s="8"/>
      <c r="L392" s="457"/>
      <c r="M392" s="293"/>
      <c r="N392" s="293"/>
      <c r="O392" s="461"/>
      <c r="P392" s="461"/>
      <c r="Q392" s="461"/>
      <c r="R392" s="461"/>
      <c r="S392" s="461"/>
      <c r="T392" s="461"/>
      <c r="U392" s="461"/>
    </row>
    <row r="393" spans="2:21" s="11" customFormat="1" x14ac:dyDescent="0.3">
      <c r="B393" s="1"/>
      <c r="C393" s="2"/>
      <c r="D393" s="2"/>
      <c r="E393" s="2"/>
      <c r="F393" s="2"/>
      <c r="G393" s="2"/>
      <c r="H393" s="8"/>
      <c r="I393" s="162"/>
      <c r="J393" s="8"/>
      <c r="K393" s="8"/>
      <c r="L393" s="457"/>
      <c r="M393" s="293"/>
      <c r="N393" s="293"/>
      <c r="O393" s="461"/>
      <c r="P393" s="461"/>
      <c r="Q393" s="461"/>
      <c r="R393" s="461"/>
      <c r="S393" s="461"/>
      <c r="T393" s="461"/>
      <c r="U393" s="461"/>
    </row>
    <row r="394" spans="2:21" s="11" customFormat="1" x14ac:dyDescent="0.3">
      <c r="B394" s="1"/>
      <c r="C394" s="2"/>
      <c r="D394" s="2"/>
      <c r="E394" s="2"/>
      <c r="F394" s="2"/>
      <c r="G394" s="2"/>
      <c r="H394" s="8"/>
      <c r="I394" s="162"/>
      <c r="J394" s="8"/>
      <c r="K394" s="8"/>
      <c r="L394" s="457"/>
      <c r="M394" s="293"/>
      <c r="N394" s="293"/>
      <c r="O394" s="461"/>
      <c r="P394" s="461"/>
      <c r="Q394" s="461"/>
      <c r="R394" s="461"/>
      <c r="S394" s="461"/>
      <c r="T394" s="461"/>
      <c r="U394" s="461"/>
    </row>
    <row r="395" spans="2:21" s="11" customFormat="1" x14ac:dyDescent="0.3">
      <c r="B395" s="1"/>
      <c r="C395" s="2"/>
      <c r="D395" s="2"/>
      <c r="E395" s="2"/>
      <c r="F395" s="2"/>
      <c r="G395" s="2"/>
      <c r="H395" s="8"/>
      <c r="I395" s="162"/>
      <c r="J395" s="8"/>
      <c r="K395" s="8"/>
      <c r="L395" s="457"/>
      <c r="M395" s="293"/>
      <c r="N395" s="293"/>
      <c r="O395" s="461"/>
      <c r="P395" s="461"/>
      <c r="Q395" s="461"/>
      <c r="R395" s="461"/>
      <c r="S395" s="461"/>
      <c r="T395" s="461"/>
      <c r="U395" s="461"/>
    </row>
    <row r="396" spans="2:21" s="11" customFormat="1" x14ac:dyDescent="0.3">
      <c r="B396" s="1"/>
      <c r="C396" s="2"/>
      <c r="D396" s="2"/>
      <c r="E396" s="2"/>
      <c r="F396" s="2"/>
      <c r="G396" s="2"/>
      <c r="H396" s="8"/>
      <c r="I396" s="162"/>
      <c r="J396" s="8"/>
      <c r="K396" s="8"/>
      <c r="L396" s="457"/>
      <c r="M396" s="293"/>
      <c r="N396" s="293"/>
      <c r="O396" s="461"/>
      <c r="P396" s="461"/>
      <c r="Q396" s="461"/>
      <c r="R396" s="461"/>
      <c r="S396" s="461"/>
      <c r="T396" s="461"/>
      <c r="U396" s="461"/>
    </row>
    <row r="397" spans="2:21" s="11" customFormat="1" x14ac:dyDescent="0.3">
      <c r="B397" s="1"/>
      <c r="C397" s="2"/>
      <c r="D397" s="2"/>
      <c r="E397" s="2"/>
      <c r="F397" s="2"/>
      <c r="G397" s="2"/>
      <c r="H397" s="8"/>
      <c r="I397" s="162"/>
      <c r="J397" s="8"/>
      <c r="K397" s="8"/>
      <c r="L397" s="457"/>
      <c r="M397" s="293"/>
      <c r="N397" s="293"/>
      <c r="O397" s="461"/>
      <c r="P397" s="461"/>
      <c r="Q397" s="461"/>
      <c r="R397" s="461"/>
      <c r="S397" s="461"/>
      <c r="T397" s="461"/>
      <c r="U397" s="461"/>
    </row>
    <row r="398" spans="2:21" s="11" customFormat="1" x14ac:dyDescent="0.3">
      <c r="B398" s="1"/>
      <c r="C398" s="2"/>
      <c r="D398" s="2"/>
      <c r="E398" s="2"/>
      <c r="F398" s="2"/>
      <c r="G398" s="2"/>
      <c r="H398" s="8"/>
      <c r="I398" s="162"/>
      <c r="J398" s="8"/>
      <c r="K398" s="8"/>
      <c r="L398" s="457"/>
      <c r="M398" s="293"/>
      <c r="N398" s="293"/>
      <c r="O398" s="461"/>
      <c r="P398" s="461"/>
      <c r="Q398" s="461"/>
      <c r="R398" s="461"/>
      <c r="S398" s="461"/>
      <c r="T398" s="461"/>
      <c r="U398" s="461"/>
    </row>
    <row r="399" spans="2:21" s="11" customFormat="1" x14ac:dyDescent="0.3">
      <c r="B399" s="1"/>
      <c r="C399" s="2"/>
      <c r="D399" s="2"/>
      <c r="E399" s="2"/>
      <c r="F399" s="2"/>
      <c r="G399" s="2"/>
      <c r="H399" s="8"/>
      <c r="I399" s="162"/>
      <c r="J399" s="8"/>
      <c r="K399" s="8"/>
      <c r="L399" s="457"/>
      <c r="M399" s="293"/>
      <c r="N399" s="293"/>
      <c r="O399" s="461"/>
      <c r="P399" s="461"/>
      <c r="Q399" s="461"/>
      <c r="R399" s="461"/>
      <c r="S399" s="461"/>
      <c r="T399" s="461"/>
      <c r="U399" s="461"/>
    </row>
    <row r="400" spans="2:21" s="11" customFormat="1" x14ac:dyDescent="0.3">
      <c r="B400" s="1"/>
      <c r="C400" s="2"/>
      <c r="D400" s="2"/>
      <c r="E400" s="2"/>
      <c r="F400" s="2"/>
      <c r="G400" s="2"/>
      <c r="H400" s="8"/>
      <c r="I400" s="162"/>
      <c r="J400" s="8"/>
      <c r="K400" s="8"/>
      <c r="L400" s="457"/>
      <c r="M400" s="293"/>
      <c r="N400" s="293"/>
      <c r="O400" s="461"/>
      <c r="P400" s="461"/>
      <c r="Q400" s="461"/>
      <c r="R400" s="461"/>
      <c r="S400" s="461"/>
      <c r="T400" s="461"/>
      <c r="U400" s="461"/>
    </row>
    <row r="401" spans="2:21" s="11" customFormat="1" x14ac:dyDescent="0.3">
      <c r="B401" s="1"/>
      <c r="C401" s="2"/>
      <c r="D401" s="2"/>
      <c r="E401" s="2"/>
      <c r="F401" s="2"/>
      <c r="G401" s="2"/>
      <c r="H401" s="8"/>
      <c r="I401" s="162"/>
      <c r="J401" s="8"/>
      <c r="K401" s="8"/>
      <c r="L401" s="457"/>
      <c r="M401" s="293"/>
      <c r="N401" s="293"/>
      <c r="O401" s="461"/>
      <c r="P401" s="461"/>
      <c r="Q401" s="461"/>
      <c r="R401" s="461"/>
      <c r="S401" s="461"/>
      <c r="T401" s="461"/>
      <c r="U401" s="461"/>
    </row>
    <row r="402" spans="2:21" s="11" customFormat="1" x14ac:dyDescent="0.3">
      <c r="B402" s="1"/>
      <c r="C402" s="2"/>
      <c r="D402" s="2"/>
      <c r="E402" s="2"/>
      <c r="F402" s="2"/>
      <c r="G402" s="2"/>
      <c r="H402" s="8"/>
      <c r="I402" s="162"/>
      <c r="J402" s="8"/>
      <c r="K402" s="8"/>
      <c r="L402" s="457"/>
      <c r="M402" s="293"/>
      <c r="N402" s="293"/>
      <c r="O402" s="461"/>
      <c r="P402" s="461"/>
      <c r="Q402" s="461"/>
      <c r="R402" s="461"/>
      <c r="S402" s="461"/>
      <c r="T402" s="461"/>
      <c r="U402" s="461"/>
    </row>
    <row r="403" spans="2:21" s="11" customFormat="1" x14ac:dyDescent="0.3">
      <c r="B403" s="1"/>
      <c r="C403" s="2"/>
      <c r="D403" s="2"/>
      <c r="E403" s="2"/>
      <c r="F403" s="2"/>
      <c r="G403" s="2"/>
      <c r="H403" s="8"/>
      <c r="I403" s="162"/>
      <c r="J403" s="8"/>
      <c r="K403" s="8"/>
      <c r="L403" s="457"/>
      <c r="M403" s="293"/>
      <c r="N403" s="293"/>
      <c r="O403" s="461"/>
      <c r="P403" s="461"/>
      <c r="Q403" s="461"/>
      <c r="R403" s="461"/>
      <c r="S403" s="461"/>
      <c r="T403" s="461"/>
      <c r="U403" s="461"/>
    </row>
    <row r="404" spans="2:21" s="11" customFormat="1" x14ac:dyDescent="0.3">
      <c r="B404" s="1"/>
      <c r="C404" s="2"/>
      <c r="D404" s="2"/>
      <c r="E404" s="2"/>
      <c r="F404" s="2"/>
      <c r="G404" s="2"/>
      <c r="H404" s="8"/>
      <c r="I404" s="162"/>
      <c r="J404" s="8"/>
      <c r="K404" s="8"/>
      <c r="L404" s="457"/>
      <c r="M404" s="293"/>
      <c r="N404" s="293"/>
      <c r="O404" s="461"/>
      <c r="P404" s="461"/>
      <c r="Q404" s="461"/>
      <c r="R404" s="461"/>
      <c r="S404" s="461"/>
      <c r="T404" s="461"/>
      <c r="U404" s="461"/>
    </row>
    <row r="405" spans="2:21" s="11" customFormat="1" x14ac:dyDescent="0.3">
      <c r="B405" s="1"/>
      <c r="C405" s="2"/>
      <c r="D405" s="2"/>
      <c r="E405" s="2"/>
      <c r="F405" s="2"/>
      <c r="G405" s="2"/>
      <c r="H405" s="8"/>
      <c r="I405" s="162"/>
      <c r="J405" s="8"/>
      <c r="K405" s="8"/>
      <c r="L405" s="457"/>
      <c r="M405" s="293"/>
      <c r="N405" s="293"/>
      <c r="O405" s="461"/>
      <c r="P405" s="461"/>
      <c r="Q405" s="461"/>
      <c r="R405" s="461"/>
      <c r="S405" s="461"/>
      <c r="T405" s="461"/>
      <c r="U405" s="461"/>
    </row>
    <row r="406" spans="2:21" s="11" customFormat="1" x14ac:dyDescent="0.3">
      <c r="B406" s="1"/>
      <c r="C406" s="2"/>
      <c r="D406" s="2"/>
      <c r="E406" s="2"/>
      <c r="F406" s="2"/>
      <c r="G406" s="2"/>
      <c r="H406" s="8"/>
      <c r="I406" s="162"/>
      <c r="J406" s="8"/>
      <c r="K406" s="8"/>
      <c r="L406" s="457"/>
      <c r="M406" s="293"/>
      <c r="N406" s="293"/>
      <c r="O406" s="461"/>
      <c r="P406" s="461"/>
      <c r="Q406" s="461"/>
      <c r="R406" s="461"/>
      <c r="S406" s="461"/>
      <c r="T406" s="461"/>
      <c r="U406" s="461"/>
    </row>
    <row r="407" spans="2:21" s="11" customFormat="1" x14ac:dyDescent="0.3">
      <c r="B407" s="1"/>
      <c r="C407" s="2"/>
      <c r="D407" s="2"/>
      <c r="E407" s="2"/>
      <c r="F407" s="2"/>
      <c r="G407" s="2"/>
      <c r="H407" s="8"/>
      <c r="I407" s="162"/>
      <c r="J407" s="8"/>
      <c r="K407" s="8"/>
      <c r="L407" s="457"/>
      <c r="M407" s="293"/>
      <c r="N407" s="293"/>
      <c r="O407" s="461"/>
      <c r="P407" s="461"/>
      <c r="Q407" s="461"/>
      <c r="R407" s="461"/>
      <c r="S407" s="461"/>
      <c r="T407" s="461"/>
      <c r="U407" s="461"/>
    </row>
    <row r="408" spans="2:21" s="11" customFormat="1" x14ac:dyDescent="0.3">
      <c r="B408" s="1"/>
      <c r="C408" s="2"/>
      <c r="D408" s="2"/>
      <c r="E408" s="2"/>
      <c r="F408" s="2"/>
      <c r="G408" s="2"/>
      <c r="H408" s="8"/>
      <c r="I408" s="162"/>
      <c r="J408" s="8"/>
      <c r="K408" s="8"/>
      <c r="L408" s="457"/>
      <c r="M408" s="293"/>
      <c r="N408" s="293"/>
      <c r="O408" s="461"/>
      <c r="P408" s="461"/>
      <c r="Q408" s="461"/>
      <c r="R408" s="461"/>
      <c r="S408" s="461"/>
      <c r="T408" s="461"/>
      <c r="U408" s="461"/>
    </row>
    <row r="409" spans="2:21" s="11" customFormat="1" x14ac:dyDescent="0.3">
      <c r="B409" s="1"/>
      <c r="C409" s="2"/>
      <c r="D409" s="2"/>
      <c r="E409" s="2"/>
      <c r="F409" s="2"/>
      <c r="G409" s="2"/>
      <c r="H409" s="8"/>
      <c r="I409" s="162"/>
      <c r="J409" s="8"/>
      <c r="K409" s="8"/>
      <c r="L409" s="457"/>
      <c r="M409" s="293"/>
      <c r="N409" s="293"/>
      <c r="O409" s="461"/>
      <c r="P409" s="461"/>
      <c r="Q409" s="461"/>
      <c r="R409" s="461"/>
      <c r="S409" s="461"/>
      <c r="T409" s="461"/>
      <c r="U409" s="461"/>
    </row>
    <row r="410" spans="2:21" s="11" customFormat="1" x14ac:dyDescent="0.3">
      <c r="B410" s="1"/>
      <c r="C410" s="2"/>
      <c r="D410" s="2"/>
      <c r="E410" s="2"/>
      <c r="F410" s="2"/>
      <c r="G410" s="2"/>
      <c r="H410" s="8"/>
      <c r="I410" s="162"/>
      <c r="J410" s="8"/>
      <c r="K410" s="8"/>
      <c r="L410" s="457"/>
      <c r="M410" s="293"/>
      <c r="N410" s="293"/>
      <c r="O410" s="461"/>
      <c r="P410" s="461"/>
      <c r="Q410" s="461"/>
      <c r="R410" s="461"/>
      <c r="S410" s="461"/>
      <c r="T410" s="461"/>
      <c r="U410" s="461"/>
    </row>
    <row r="411" spans="2:21" s="11" customFormat="1" x14ac:dyDescent="0.3">
      <c r="B411" s="1"/>
      <c r="C411" s="2"/>
      <c r="D411" s="2"/>
      <c r="E411" s="2"/>
      <c r="F411" s="2"/>
      <c r="G411" s="2"/>
      <c r="H411" s="8"/>
      <c r="I411" s="162"/>
      <c r="J411" s="8"/>
      <c r="K411" s="8"/>
      <c r="L411" s="457"/>
      <c r="M411" s="293"/>
      <c r="N411" s="293"/>
      <c r="O411" s="461"/>
      <c r="P411" s="461"/>
      <c r="Q411" s="461"/>
      <c r="R411" s="461"/>
      <c r="S411" s="461"/>
      <c r="T411" s="461"/>
      <c r="U411" s="461"/>
    </row>
    <row r="412" spans="2:21" s="11" customFormat="1" x14ac:dyDescent="0.3">
      <c r="B412" s="1"/>
      <c r="C412" s="2"/>
      <c r="D412" s="2"/>
      <c r="E412" s="2"/>
      <c r="F412" s="2"/>
      <c r="G412" s="2"/>
      <c r="H412" s="8"/>
      <c r="I412" s="162"/>
      <c r="J412" s="8"/>
      <c r="K412" s="8"/>
      <c r="L412" s="457"/>
      <c r="M412" s="293"/>
      <c r="N412" s="293"/>
      <c r="O412" s="461"/>
      <c r="P412" s="461"/>
      <c r="Q412" s="461"/>
      <c r="R412" s="461"/>
      <c r="S412" s="461"/>
      <c r="T412" s="461"/>
      <c r="U412" s="461"/>
    </row>
    <row r="413" spans="2:21" s="11" customFormat="1" x14ac:dyDescent="0.3">
      <c r="B413" s="1"/>
      <c r="C413" s="2"/>
      <c r="D413" s="2"/>
      <c r="E413" s="2"/>
      <c r="F413" s="2"/>
      <c r="G413" s="2"/>
      <c r="H413" s="8"/>
      <c r="I413" s="162"/>
      <c r="J413" s="8"/>
      <c r="K413" s="8"/>
      <c r="L413" s="457"/>
      <c r="M413" s="293"/>
      <c r="N413" s="293"/>
      <c r="O413" s="461"/>
      <c r="P413" s="461"/>
      <c r="Q413" s="461"/>
      <c r="R413" s="461"/>
      <c r="S413" s="461"/>
      <c r="T413" s="461"/>
      <c r="U413" s="461"/>
    </row>
    <row r="414" spans="2:21" s="11" customFormat="1" x14ac:dyDescent="0.3">
      <c r="B414" s="1"/>
      <c r="C414" s="2"/>
      <c r="D414" s="2"/>
      <c r="E414" s="2"/>
      <c r="F414" s="2"/>
      <c r="G414" s="2"/>
      <c r="H414" s="8"/>
      <c r="I414" s="162"/>
      <c r="J414" s="8"/>
      <c r="K414" s="8"/>
      <c r="L414" s="457"/>
      <c r="M414" s="293"/>
      <c r="N414" s="293"/>
      <c r="O414" s="461"/>
      <c r="P414" s="461"/>
      <c r="Q414" s="461"/>
      <c r="R414" s="461"/>
      <c r="S414" s="461"/>
      <c r="T414" s="461"/>
      <c r="U414" s="461"/>
    </row>
    <row r="415" spans="2:21" s="11" customFormat="1" x14ac:dyDescent="0.3">
      <c r="B415" s="1"/>
      <c r="C415" s="2"/>
      <c r="D415" s="2"/>
      <c r="E415" s="2"/>
      <c r="F415" s="2"/>
      <c r="G415" s="2"/>
      <c r="H415" s="8"/>
      <c r="I415" s="162"/>
      <c r="J415" s="8"/>
      <c r="K415" s="8"/>
      <c r="L415" s="457"/>
      <c r="M415" s="293"/>
      <c r="N415" s="293"/>
      <c r="O415" s="461"/>
      <c r="P415" s="461"/>
      <c r="Q415" s="461"/>
      <c r="R415" s="461"/>
      <c r="S415" s="461"/>
      <c r="T415" s="461"/>
      <c r="U415" s="461"/>
    </row>
    <row r="416" spans="2:21" s="11" customFormat="1" x14ac:dyDescent="0.3">
      <c r="B416" s="1"/>
      <c r="C416" s="2"/>
      <c r="D416" s="2"/>
      <c r="E416" s="2"/>
      <c r="F416" s="2"/>
      <c r="G416" s="2"/>
      <c r="H416" s="8"/>
      <c r="I416" s="162"/>
      <c r="J416" s="8"/>
      <c r="K416" s="8"/>
      <c r="L416" s="457"/>
      <c r="M416" s="293"/>
      <c r="N416" s="293"/>
      <c r="O416" s="461"/>
      <c r="P416" s="461"/>
      <c r="Q416" s="461"/>
      <c r="R416" s="461"/>
      <c r="S416" s="461"/>
      <c r="T416" s="461"/>
      <c r="U416" s="461"/>
    </row>
    <row r="417" spans="2:21" s="11" customFormat="1" x14ac:dyDescent="0.3">
      <c r="B417" s="1"/>
      <c r="C417" s="2"/>
      <c r="D417" s="2"/>
      <c r="E417" s="2"/>
      <c r="F417" s="2"/>
      <c r="G417" s="2"/>
      <c r="H417" s="8"/>
      <c r="I417" s="162"/>
      <c r="J417" s="8"/>
      <c r="K417" s="8"/>
      <c r="L417" s="457"/>
      <c r="M417" s="293"/>
      <c r="N417" s="293"/>
      <c r="O417" s="461"/>
      <c r="P417" s="461"/>
      <c r="Q417" s="461"/>
      <c r="R417" s="461"/>
      <c r="S417" s="461"/>
      <c r="T417" s="461"/>
      <c r="U417" s="461"/>
    </row>
    <row r="418" spans="2:21" s="11" customFormat="1" x14ac:dyDescent="0.3">
      <c r="B418" s="1"/>
      <c r="C418" s="2"/>
      <c r="D418" s="2"/>
      <c r="E418" s="2"/>
      <c r="F418" s="2"/>
      <c r="G418" s="2"/>
      <c r="H418" s="8"/>
      <c r="I418" s="162"/>
      <c r="J418" s="8"/>
      <c r="K418" s="8"/>
      <c r="L418" s="457"/>
      <c r="M418" s="293"/>
      <c r="N418" s="293"/>
      <c r="O418" s="461"/>
      <c r="P418" s="461"/>
      <c r="Q418" s="461"/>
      <c r="R418" s="461"/>
      <c r="S418" s="461"/>
      <c r="T418" s="461"/>
      <c r="U418" s="461"/>
    </row>
    <row r="419" spans="2:21" s="11" customFormat="1" x14ac:dyDescent="0.3">
      <c r="B419" s="1"/>
      <c r="C419" s="2"/>
      <c r="D419" s="2"/>
      <c r="E419" s="2"/>
      <c r="F419" s="2"/>
      <c r="G419" s="2"/>
      <c r="H419" s="8"/>
      <c r="I419" s="162"/>
      <c r="J419" s="8"/>
      <c r="K419" s="8"/>
      <c r="L419" s="457"/>
      <c r="M419" s="293"/>
      <c r="N419" s="293"/>
      <c r="O419" s="461"/>
      <c r="P419" s="461"/>
      <c r="Q419" s="461"/>
      <c r="R419" s="461"/>
      <c r="S419" s="461"/>
      <c r="T419" s="461"/>
      <c r="U419" s="461"/>
    </row>
    <row r="420" spans="2:21" s="11" customFormat="1" x14ac:dyDescent="0.3">
      <c r="B420" s="1"/>
      <c r="C420" s="2"/>
      <c r="D420" s="2"/>
      <c r="E420" s="2"/>
      <c r="F420" s="2"/>
      <c r="G420" s="2"/>
      <c r="H420" s="8"/>
      <c r="I420" s="162"/>
      <c r="J420" s="8"/>
      <c r="K420" s="8"/>
      <c r="L420" s="457"/>
      <c r="M420" s="293"/>
      <c r="N420" s="293"/>
      <c r="O420" s="461"/>
      <c r="P420" s="461"/>
      <c r="Q420" s="461"/>
      <c r="R420" s="461"/>
      <c r="S420" s="461"/>
      <c r="T420" s="461"/>
      <c r="U420" s="461"/>
    </row>
    <row r="421" spans="2:21" s="11" customFormat="1" x14ac:dyDescent="0.3">
      <c r="B421" s="1"/>
      <c r="C421" s="2"/>
      <c r="D421" s="2"/>
      <c r="E421" s="2"/>
      <c r="F421" s="2"/>
      <c r="G421" s="2"/>
      <c r="H421" s="8"/>
      <c r="I421" s="162"/>
      <c r="J421" s="8"/>
      <c r="K421" s="8"/>
      <c r="L421" s="457"/>
      <c r="M421" s="293"/>
      <c r="N421" s="293"/>
      <c r="O421" s="461"/>
      <c r="P421" s="461"/>
      <c r="Q421" s="461"/>
      <c r="R421" s="461"/>
      <c r="S421" s="461"/>
      <c r="T421" s="461"/>
      <c r="U421" s="461"/>
    </row>
    <row r="422" spans="2:21" s="11" customFormat="1" x14ac:dyDescent="0.3">
      <c r="B422" s="1"/>
      <c r="C422" s="2"/>
      <c r="D422" s="2"/>
      <c r="E422" s="2"/>
      <c r="F422" s="2"/>
      <c r="G422" s="2"/>
      <c r="H422" s="8"/>
      <c r="I422" s="162"/>
      <c r="J422" s="8"/>
      <c r="K422" s="8"/>
      <c r="L422" s="457"/>
      <c r="M422" s="293"/>
      <c r="N422" s="293"/>
      <c r="O422" s="461"/>
      <c r="P422" s="461"/>
      <c r="Q422" s="461"/>
      <c r="R422" s="461"/>
      <c r="S422" s="461"/>
      <c r="T422" s="461"/>
      <c r="U422" s="461"/>
    </row>
    <row r="423" spans="2:21" s="11" customFormat="1" x14ac:dyDescent="0.3">
      <c r="B423" s="1"/>
      <c r="C423" s="2"/>
      <c r="D423" s="2"/>
      <c r="E423" s="2"/>
      <c r="F423" s="2"/>
      <c r="G423" s="2"/>
      <c r="H423" s="8"/>
      <c r="I423" s="162"/>
      <c r="J423" s="8"/>
      <c r="K423" s="8"/>
      <c r="L423" s="457"/>
      <c r="M423" s="293"/>
      <c r="N423" s="293"/>
      <c r="O423" s="461"/>
      <c r="P423" s="461"/>
      <c r="Q423" s="461"/>
      <c r="R423" s="461"/>
      <c r="S423" s="461"/>
      <c r="T423" s="461"/>
      <c r="U423" s="461"/>
    </row>
    <row r="424" spans="2:21" s="11" customFormat="1" x14ac:dyDescent="0.3">
      <c r="B424" s="1"/>
      <c r="C424" s="2"/>
      <c r="D424" s="2"/>
      <c r="E424" s="2"/>
      <c r="F424" s="2"/>
      <c r="G424" s="2"/>
      <c r="H424" s="8"/>
      <c r="I424" s="162"/>
      <c r="J424" s="8"/>
      <c r="K424" s="8"/>
      <c r="L424" s="457"/>
      <c r="M424" s="293"/>
      <c r="N424" s="293"/>
      <c r="O424" s="461"/>
      <c r="P424" s="461"/>
      <c r="Q424" s="461"/>
      <c r="R424" s="461"/>
      <c r="S424" s="461"/>
      <c r="T424" s="461"/>
      <c r="U424" s="461"/>
    </row>
    <row r="425" spans="2:21" s="11" customFormat="1" x14ac:dyDescent="0.3">
      <c r="B425" s="1"/>
      <c r="C425" s="2"/>
      <c r="D425" s="2"/>
      <c r="E425" s="2"/>
      <c r="F425" s="2"/>
      <c r="G425" s="2"/>
      <c r="H425" s="8"/>
      <c r="I425" s="162"/>
      <c r="J425" s="8"/>
      <c r="K425" s="8"/>
      <c r="L425" s="457"/>
      <c r="M425" s="293"/>
      <c r="N425" s="293"/>
      <c r="O425" s="461"/>
      <c r="P425" s="461"/>
      <c r="Q425" s="461"/>
      <c r="R425" s="461"/>
      <c r="S425" s="461"/>
      <c r="T425" s="461"/>
      <c r="U425" s="461"/>
    </row>
    <row r="426" spans="2:21" s="11" customFormat="1" x14ac:dyDescent="0.3">
      <c r="B426" s="1"/>
      <c r="C426" s="2"/>
      <c r="D426" s="2"/>
      <c r="E426" s="2"/>
      <c r="F426" s="2"/>
      <c r="G426" s="2"/>
      <c r="H426" s="8"/>
      <c r="I426" s="162"/>
      <c r="J426" s="8"/>
      <c r="K426" s="8"/>
      <c r="L426" s="457"/>
      <c r="M426" s="293"/>
      <c r="N426" s="293"/>
      <c r="O426" s="461"/>
      <c r="P426" s="461"/>
      <c r="Q426" s="461"/>
      <c r="R426" s="461"/>
      <c r="S426" s="461"/>
      <c r="T426" s="461"/>
      <c r="U426" s="461"/>
    </row>
    <row r="427" spans="2:21" s="11" customFormat="1" x14ac:dyDescent="0.3">
      <c r="B427" s="1"/>
      <c r="C427" s="2"/>
      <c r="D427" s="2"/>
      <c r="E427" s="2"/>
      <c r="F427" s="2"/>
      <c r="G427" s="2"/>
      <c r="H427" s="8"/>
      <c r="I427" s="162"/>
      <c r="J427" s="8"/>
      <c r="K427" s="8"/>
      <c r="L427" s="457"/>
      <c r="M427" s="293"/>
      <c r="N427" s="293"/>
      <c r="O427" s="461"/>
      <c r="P427" s="461"/>
      <c r="Q427" s="461"/>
      <c r="R427" s="461"/>
      <c r="S427" s="461"/>
      <c r="T427" s="461"/>
      <c r="U427" s="461"/>
    </row>
    <row r="428" spans="2:21" s="11" customFormat="1" x14ac:dyDescent="0.3">
      <c r="B428" s="1"/>
      <c r="C428" s="2"/>
      <c r="D428" s="2"/>
      <c r="E428" s="2"/>
      <c r="F428" s="2"/>
      <c r="G428" s="2"/>
      <c r="H428" s="8"/>
      <c r="I428" s="162"/>
      <c r="J428" s="8"/>
      <c r="K428" s="8"/>
      <c r="L428" s="457"/>
      <c r="M428" s="293"/>
      <c r="N428" s="293"/>
      <c r="O428" s="461"/>
      <c r="P428" s="461"/>
      <c r="Q428" s="461"/>
      <c r="R428" s="461"/>
      <c r="S428" s="461"/>
      <c r="T428" s="461"/>
      <c r="U428" s="461"/>
    </row>
    <row r="429" spans="2:21" s="11" customFormat="1" x14ac:dyDescent="0.3">
      <c r="B429" s="1"/>
      <c r="C429" s="2"/>
      <c r="D429" s="2"/>
      <c r="E429" s="2"/>
      <c r="F429" s="2"/>
      <c r="G429" s="2"/>
      <c r="H429" s="8"/>
      <c r="I429" s="162"/>
      <c r="J429" s="8"/>
      <c r="K429" s="8"/>
      <c r="L429" s="457"/>
      <c r="M429" s="293"/>
      <c r="N429" s="293"/>
      <c r="O429" s="461"/>
      <c r="P429" s="461"/>
      <c r="Q429" s="461"/>
      <c r="R429" s="461"/>
      <c r="S429" s="461"/>
      <c r="T429" s="461"/>
      <c r="U429" s="461"/>
    </row>
    <row r="430" spans="2:21" s="11" customFormat="1" x14ac:dyDescent="0.3">
      <c r="B430" s="1"/>
      <c r="C430" s="2"/>
      <c r="D430" s="2"/>
      <c r="E430" s="2"/>
      <c r="F430" s="2"/>
      <c r="G430" s="2"/>
      <c r="H430" s="8"/>
      <c r="I430" s="162"/>
      <c r="J430" s="8"/>
      <c r="K430" s="8"/>
      <c r="L430" s="457"/>
      <c r="M430" s="293"/>
      <c r="N430" s="293"/>
      <c r="O430" s="461"/>
      <c r="P430" s="461"/>
      <c r="Q430" s="461"/>
      <c r="R430" s="461"/>
      <c r="S430" s="461"/>
      <c r="T430" s="461"/>
      <c r="U430" s="461"/>
    </row>
    <row r="431" spans="2:21" s="11" customFormat="1" x14ac:dyDescent="0.3">
      <c r="B431" s="1"/>
      <c r="C431" s="2"/>
      <c r="D431" s="2"/>
      <c r="E431" s="2"/>
      <c r="F431" s="2"/>
      <c r="G431" s="2"/>
      <c r="H431" s="8"/>
      <c r="I431" s="162"/>
      <c r="J431" s="8"/>
      <c r="K431" s="8"/>
      <c r="L431" s="457"/>
      <c r="M431" s="293"/>
      <c r="N431" s="293"/>
      <c r="O431" s="461"/>
      <c r="P431" s="461"/>
      <c r="Q431" s="461"/>
      <c r="R431" s="461"/>
      <c r="S431" s="461"/>
      <c r="T431" s="461"/>
      <c r="U431" s="461"/>
    </row>
    <row r="432" spans="2:21" s="11" customFormat="1" x14ac:dyDescent="0.3">
      <c r="B432" s="1"/>
      <c r="C432" s="2"/>
      <c r="D432" s="2"/>
      <c r="E432" s="2"/>
      <c r="F432" s="2"/>
      <c r="G432" s="2"/>
      <c r="H432" s="8"/>
      <c r="I432" s="162"/>
      <c r="J432" s="8"/>
      <c r="K432" s="8"/>
      <c r="L432" s="457"/>
      <c r="M432" s="293"/>
      <c r="N432" s="293"/>
      <c r="O432" s="461"/>
      <c r="P432" s="461"/>
      <c r="Q432" s="461"/>
      <c r="R432" s="461"/>
      <c r="S432" s="461"/>
      <c r="T432" s="461"/>
      <c r="U432" s="461"/>
    </row>
    <row r="433" spans="2:21" s="11" customFormat="1" x14ac:dyDescent="0.3">
      <c r="B433" s="1"/>
      <c r="C433" s="2"/>
      <c r="D433" s="2"/>
      <c r="E433" s="2"/>
      <c r="F433" s="2"/>
      <c r="G433" s="2"/>
      <c r="H433" s="8"/>
      <c r="I433" s="162"/>
      <c r="J433" s="8"/>
      <c r="K433" s="8"/>
      <c r="L433" s="457"/>
      <c r="M433" s="293"/>
      <c r="N433" s="293"/>
      <c r="O433" s="461"/>
      <c r="P433" s="461"/>
      <c r="Q433" s="461"/>
      <c r="R433" s="461"/>
      <c r="S433" s="461"/>
      <c r="T433" s="461"/>
      <c r="U433" s="461"/>
    </row>
    <row r="434" spans="2:21" s="11" customFormat="1" x14ac:dyDescent="0.3">
      <c r="B434" s="1"/>
      <c r="C434" s="2"/>
      <c r="D434" s="2"/>
      <c r="E434" s="2"/>
      <c r="F434" s="2"/>
      <c r="G434" s="2"/>
      <c r="H434" s="8"/>
      <c r="I434" s="162"/>
      <c r="J434" s="8"/>
      <c r="K434" s="8"/>
      <c r="L434" s="457"/>
      <c r="M434" s="293"/>
      <c r="N434" s="293"/>
      <c r="O434" s="461"/>
      <c r="P434" s="461"/>
      <c r="Q434" s="461"/>
      <c r="R434" s="461"/>
      <c r="S434" s="461"/>
      <c r="T434" s="461"/>
      <c r="U434" s="461"/>
    </row>
    <row r="435" spans="2:21" s="11" customFormat="1" x14ac:dyDescent="0.3">
      <c r="B435" s="1"/>
      <c r="C435" s="2"/>
      <c r="D435" s="2"/>
      <c r="E435" s="2"/>
      <c r="F435" s="2"/>
      <c r="G435" s="2"/>
      <c r="H435" s="8"/>
      <c r="I435" s="162"/>
      <c r="J435" s="8"/>
      <c r="K435" s="8"/>
      <c r="L435" s="457"/>
      <c r="M435" s="293"/>
      <c r="N435" s="293"/>
      <c r="O435" s="461"/>
      <c r="P435" s="461"/>
      <c r="Q435" s="461"/>
      <c r="R435" s="461"/>
      <c r="S435" s="461"/>
      <c r="T435" s="461"/>
      <c r="U435" s="461"/>
    </row>
    <row r="436" spans="2:21" s="11" customFormat="1" x14ac:dyDescent="0.3">
      <c r="B436" s="1"/>
      <c r="C436" s="2"/>
      <c r="D436" s="2"/>
      <c r="E436" s="2"/>
      <c r="F436" s="2"/>
      <c r="G436" s="2"/>
      <c r="H436" s="8"/>
      <c r="I436" s="162"/>
      <c r="J436" s="8"/>
      <c r="K436" s="8"/>
      <c r="L436" s="457"/>
      <c r="M436" s="293"/>
      <c r="N436" s="293"/>
      <c r="O436" s="461"/>
      <c r="P436" s="461"/>
      <c r="Q436" s="461"/>
      <c r="R436" s="461"/>
      <c r="S436" s="461"/>
      <c r="T436" s="461"/>
      <c r="U436" s="461"/>
    </row>
    <row r="437" spans="2:21" s="11" customFormat="1" x14ac:dyDescent="0.3">
      <c r="B437" s="1"/>
      <c r="C437" s="2"/>
      <c r="D437" s="2"/>
      <c r="E437" s="2"/>
      <c r="F437" s="2"/>
      <c r="G437" s="2"/>
      <c r="H437" s="8"/>
      <c r="I437" s="162"/>
      <c r="J437" s="8"/>
      <c r="K437" s="8"/>
      <c r="L437" s="457"/>
      <c r="M437" s="293"/>
      <c r="N437" s="293"/>
      <c r="O437" s="461"/>
      <c r="P437" s="461"/>
      <c r="Q437" s="461"/>
      <c r="R437" s="461"/>
      <c r="S437" s="461"/>
      <c r="T437" s="461"/>
      <c r="U437" s="461"/>
    </row>
    <row r="438" spans="2:21" s="11" customFormat="1" x14ac:dyDescent="0.3">
      <c r="B438" s="1"/>
      <c r="C438" s="2"/>
      <c r="D438" s="2"/>
      <c r="E438" s="2"/>
      <c r="F438" s="2"/>
      <c r="G438" s="2"/>
      <c r="H438" s="8"/>
      <c r="I438" s="162"/>
      <c r="J438" s="8"/>
      <c r="K438" s="8"/>
      <c r="L438" s="457"/>
      <c r="M438" s="293"/>
      <c r="N438" s="293"/>
      <c r="O438" s="461"/>
      <c r="P438" s="461"/>
      <c r="Q438" s="461"/>
      <c r="R438" s="461"/>
      <c r="S438" s="461"/>
      <c r="T438" s="461"/>
      <c r="U438" s="461"/>
    </row>
    <row r="439" spans="2:21" s="11" customFormat="1" x14ac:dyDescent="0.3">
      <c r="B439" s="1"/>
      <c r="C439" s="2"/>
      <c r="D439" s="2"/>
      <c r="E439" s="2"/>
      <c r="F439" s="2"/>
      <c r="G439" s="2"/>
      <c r="H439" s="8"/>
      <c r="I439" s="162"/>
      <c r="J439" s="8"/>
      <c r="K439" s="8"/>
      <c r="L439" s="457"/>
      <c r="M439" s="293"/>
      <c r="N439" s="293"/>
      <c r="O439" s="461"/>
      <c r="P439" s="461"/>
      <c r="Q439" s="461"/>
      <c r="R439" s="461"/>
      <c r="S439" s="461"/>
      <c r="T439" s="461"/>
      <c r="U439" s="461"/>
    </row>
    <row r="440" spans="2:21" s="11" customFormat="1" x14ac:dyDescent="0.3">
      <c r="B440" s="1"/>
      <c r="C440" s="2"/>
      <c r="D440" s="2"/>
      <c r="E440" s="2"/>
      <c r="F440" s="2"/>
      <c r="G440" s="2"/>
      <c r="H440" s="8"/>
      <c r="I440" s="162"/>
      <c r="J440" s="8"/>
      <c r="K440" s="8"/>
      <c r="L440" s="457"/>
      <c r="M440" s="293"/>
      <c r="N440" s="293"/>
      <c r="O440" s="461"/>
      <c r="P440" s="461"/>
      <c r="Q440" s="461"/>
      <c r="R440" s="461"/>
      <c r="S440" s="461"/>
      <c r="T440" s="461"/>
      <c r="U440" s="461"/>
    </row>
    <row r="441" spans="2:21" s="11" customFormat="1" x14ac:dyDescent="0.3">
      <c r="B441" s="1"/>
      <c r="C441" s="2"/>
      <c r="D441" s="2"/>
      <c r="E441" s="2"/>
      <c r="F441" s="2"/>
      <c r="G441" s="2"/>
      <c r="H441" s="8"/>
      <c r="I441" s="162"/>
      <c r="J441" s="8"/>
      <c r="K441" s="8"/>
      <c r="L441" s="457"/>
      <c r="M441" s="293"/>
      <c r="N441" s="293"/>
      <c r="O441" s="461"/>
      <c r="P441" s="461"/>
      <c r="Q441" s="461"/>
      <c r="R441" s="461"/>
      <c r="S441" s="461"/>
      <c r="T441" s="461"/>
      <c r="U441" s="461"/>
    </row>
    <row r="442" spans="2:21" s="11" customFormat="1" x14ac:dyDescent="0.3">
      <c r="B442" s="1"/>
      <c r="C442" s="2"/>
      <c r="D442" s="2"/>
      <c r="E442" s="2"/>
      <c r="F442" s="2"/>
      <c r="G442" s="2"/>
      <c r="H442" s="8"/>
      <c r="I442" s="162"/>
      <c r="J442" s="8"/>
      <c r="K442" s="8"/>
      <c r="L442" s="457"/>
      <c r="M442" s="293"/>
      <c r="N442" s="293"/>
      <c r="O442" s="461"/>
      <c r="P442" s="461"/>
      <c r="Q442" s="461"/>
      <c r="R442" s="461"/>
      <c r="S442" s="461"/>
      <c r="T442" s="461"/>
      <c r="U442" s="461"/>
    </row>
    <row r="443" spans="2:21" s="11" customFormat="1" x14ac:dyDescent="0.3">
      <c r="B443" s="1"/>
      <c r="C443" s="2"/>
      <c r="D443" s="2"/>
      <c r="E443" s="2"/>
      <c r="F443" s="2"/>
      <c r="G443" s="2"/>
      <c r="H443" s="8"/>
      <c r="I443" s="162"/>
      <c r="J443" s="8"/>
      <c r="K443" s="8"/>
      <c r="L443" s="457"/>
      <c r="M443" s="293"/>
      <c r="N443" s="293"/>
      <c r="O443" s="461"/>
      <c r="P443" s="461"/>
      <c r="Q443" s="461"/>
      <c r="R443" s="461"/>
      <c r="S443" s="461"/>
      <c r="T443" s="461"/>
      <c r="U443" s="461"/>
    </row>
    <row r="444" spans="2:21" s="11" customFormat="1" x14ac:dyDescent="0.3">
      <c r="B444" s="1"/>
      <c r="C444" s="2"/>
      <c r="D444" s="2"/>
      <c r="E444" s="2"/>
      <c r="F444" s="2"/>
      <c r="G444" s="2"/>
      <c r="H444" s="8"/>
      <c r="I444" s="162"/>
      <c r="J444" s="8"/>
      <c r="K444" s="8"/>
      <c r="L444" s="457"/>
      <c r="M444" s="293"/>
      <c r="N444" s="293"/>
      <c r="O444" s="461"/>
      <c r="P444" s="461"/>
      <c r="Q444" s="461"/>
      <c r="R444" s="461"/>
      <c r="S444" s="461"/>
      <c r="T444" s="461"/>
      <c r="U444" s="461"/>
    </row>
    <row r="445" spans="2:21" s="11" customFormat="1" x14ac:dyDescent="0.3">
      <c r="B445" s="1"/>
      <c r="C445" s="2"/>
      <c r="D445" s="2"/>
      <c r="E445" s="2"/>
      <c r="F445" s="2"/>
      <c r="G445" s="2"/>
      <c r="H445" s="8"/>
      <c r="I445" s="162"/>
      <c r="J445" s="8"/>
      <c r="K445" s="8"/>
      <c r="L445" s="457"/>
      <c r="M445" s="293"/>
      <c r="N445" s="293"/>
      <c r="O445" s="461"/>
      <c r="P445" s="461"/>
      <c r="Q445" s="461"/>
      <c r="R445" s="461"/>
      <c r="S445" s="461"/>
      <c r="T445" s="461"/>
      <c r="U445" s="461"/>
    </row>
    <row r="446" spans="2:21" s="11" customFormat="1" x14ac:dyDescent="0.3">
      <c r="B446" s="1"/>
      <c r="C446" s="2"/>
      <c r="D446" s="2"/>
      <c r="E446" s="2"/>
      <c r="F446" s="2"/>
      <c r="G446" s="2"/>
      <c r="H446" s="8"/>
      <c r="I446" s="162"/>
      <c r="J446" s="8"/>
      <c r="K446" s="8"/>
      <c r="L446" s="457"/>
      <c r="M446" s="293"/>
      <c r="N446" s="293"/>
      <c r="O446" s="461"/>
      <c r="P446" s="461"/>
      <c r="Q446" s="461"/>
      <c r="R446" s="461"/>
      <c r="S446" s="461"/>
      <c r="T446" s="461"/>
      <c r="U446" s="461"/>
    </row>
    <row r="447" spans="2:21" s="11" customFormat="1" x14ac:dyDescent="0.3">
      <c r="B447" s="1"/>
      <c r="C447" s="2"/>
      <c r="D447" s="2"/>
      <c r="E447" s="2"/>
      <c r="F447" s="2"/>
      <c r="G447" s="2"/>
      <c r="H447" s="8"/>
      <c r="I447" s="162"/>
      <c r="J447" s="8"/>
      <c r="K447" s="8"/>
      <c r="L447" s="457"/>
      <c r="M447" s="293"/>
      <c r="N447" s="293"/>
      <c r="O447" s="461"/>
      <c r="P447" s="461"/>
      <c r="Q447" s="461"/>
      <c r="R447" s="461"/>
      <c r="S447" s="461"/>
      <c r="T447" s="461"/>
      <c r="U447" s="461"/>
    </row>
    <row r="448" spans="2:21" s="11" customFormat="1" x14ac:dyDescent="0.3">
      <c r="B448" s="1"/>
      <c r="C448" s="2"/>
      <c r="D448" s="2"/>
      <c r="E448" s="2"/>
      <c r="F448" s="2"/>
      <c r="G448" s="2"/>
      <c r="H448" s="8"/>
      <c r="I448" s="162"/>
      <c r="J448" s="8"/>
      <c r="K448" s="8"/>
      <c r="L448" s="457"/>
      <c r="M448" s="293"/>
      <c r="N448" s="293"/>
      <c r="O448" s="461"/>
      <c r="P448" s="461"/>
      <c r="Q448" s="461"/>
      <c r="R448" s="461"/>
      <c r="S448" s="461"/>
      <c r="T448" s="461"/>
      <c r="U448" s="461"/>
    </row>
    <row r="449" spans="2:21" s="11" customFormat="1" x14ac:dyDescent="0.3">
      <c r="B449" s="1"/>
      <c r="C449" s="2"/>
      <c r="D449" s="2"/>
      <c r="E449" s="2"/>
      <c r="F449" s="2"/>
      <c r="G449" s="2"/>
      <c r="H449" s="8"/>
      <c r="I449" s="162"/>
      <c r="J449" s="8"/>
      <c r="K449" s="8"/>
      <c r="L449" s="457"/>
      <c r="M449" s="293"/>
      <c r="N449" s="293"/>
      <c r="O449" s="461"/>
      <c r="P449" s="461"/>
      <c r="Q449" s="461"/>
      <c r="R449" s="461"/>
      <c r="S449" s="461"/>
      <c r="T449" s="461"/>
      <c r="U449" s="461"/>
    </row>
    <row r="450" spans="2:21" s="11" customFormat="1" x14ac:dyDescent="0.3">
      <c r="B450" s="1"/>
      <c r="C450" s="2"/>
      <c r="D450" s="2"/>
      <c r="E450" s="2"/>
      <c r="F450" s="2"/>
      <c r="G450" s="2"/>
      <c r="H450" s="8"/>
      <c r="I450" s="162"/>
      <c r="J450" s="8"/>
      <c r="K450" s="8"/>
      <c r="L450" s="457"/>
      <c r="M450" s="293"/>
      <c r="N450" s="293"/>
      <c r="O450" s="461"/>
      <c r="P450" s="461"/>
      <c r="Q450" s="461"/>
      <c r="R450" s="461"/>
      <c r="S450" s="461"/>
      <c r="T450" s="461"/>
      <c r="U450" s="461"/>
    </row>
    <row r="451" spans="2:21" s="11" customFormat="1" x14ac:dyDescent="0.3">
      <c r="B451" s="1"/>
      <c r="C451" s="2"/>
      <c r="D451" s="2"/>
      <c r="E451" s="2"/>
      <c r="F451" s="2"/>
      <c r="G451" s="2"/>
      <c r="H451" s="8"/>
      <c r="I451" s="162"/>
      <c r="J451" s="8"/>
      <c r="K451" s="8"/>
      <c r="L451" s="457"/>
      <c r="M451" s="293"/>
      <c r="N451" s="293"/>
      <c r="O451" s="461"/>
      <c r="P451" s="461"/>
      <c r="Q451" s="461"/>
      <c r="R451" s="461"/>
      <c r="S451" s="461"/>
      <c r="T451" s="461"/>
      <c r="U451" s="461"/>
    </row>
    <row r="452" spans="2:21" s="11" customFormat="1" x14ac:dyDescent="0.3">
      <c r="B452" s="1"/>
      <c r="C452" s="2"/>
      <c r="D452" s="2"/>
      <c r="E452" s="2"/>
      <c r="F452" s="2"/>
      <c r="G452" s="2"/>
      <c r="H452" s="8"/>
      <c r="I452" s="162"/>
      <c r="J452" s="8"/>
      <c r="K452" s="8"/>
      <c r="L452" s="457"/>
      <c r="M452" s="293"/>
      <c r="N452" s="293"/>
      <c r="O452" s="461"/>
      <c r="P452" s="461"/>
      <c r="Q452" s="461"/>
      <c r="R452" s="461"/>
      <c r="S452" s="461"/>
      <c r="T452" s="461"/>
      <c r="U452" s="461"/>
    </row>
    <row r="453" spans="2:21" s="11" customFormat="1" x14ac:dyDescent="0.3">
      <c r="B453" s="1"/>
      <c r="C453" s="2"/>
      <c r="D453" s="2"/>
      <c r="E453" s="2"/>
      <c r="F453" s="2"/>
      <c r="G453" s="2"/>
      <c r="H453" s="8"/>
      <c r="I453" s="162"/>
      <c r="J453" s="8"/>
      <c r="K453" s="8"/>
      <c r="L453" s="457"/>
      <c r="M453" s="293"/>
      <c r="N453" s="293"/>
      <c r="O453" s="461"/>
      <c r="P453" s="461"/>
      <c r="Q453" s="461"/>
      <c r="R453" s="461"/>
      <c r="S453" s="461"/>
      <c r="T453" s="461"/>
      <c r="U453" s="461"/>
    </row>
    <row r="454" spans="2:21" s="11" customFormat="1" x14ac:dyDescent="0.3">
      <c r="B454" s="1"/>
      <c r="C454" s="2"/>
      <c r="D454" s="2"/>
      <c r="E454" s="2"/>
      <c r="F454" s="2"/>
      <c r="G454" s="2"/>
      <c r="H454" s="8"/>
      <c r="I454" s="162"/>
      <c r="J454" s="8"/>
      <c r="K454" s="8"/>
      <c r="L454" s="457"/>
      <c r="M454" s="293"/>
      <c r="N454" s="293"/>
      <c r="O454" s="461"/>
      <c r="P454" s="461"/>
      <c r="Q454" s="461"/>
      <c r="R454" s="461"/>
      <c r="S454" s="461"/>
      <c r="T454" s="461"/>
      <c r="U454" s="461"/>
    </row>
    <row r="455" spans="2:21" s="11" customFormat="1" x14ac:dyDescent="0.3">
      <c r="B455" s="1"/>
      <c r="C455" s="2"/>
      <c r="D455" s="2"/>
      <c r="E455" s="2"/>
      <c r="F455" s="2"/>
      <c r="G455" s="2"/>
      <c r="H455" s="8"/>
      <c r="I455" s="162"/>
      <c r="J455" s="8"/>
      <c r="K455" s="8"/>
      <c r="L455" s="457"/>
      <c r="M455" s="293"/>
      <c r="N455" s="293"/>
      <c r="O455" s="461"/>
      <c r="P455" s="461"/>
      <c r="Q455" s="461"/>
      <c r="R455" s="461"/>
      <c r="S455" s="461"/>
      <c r="T455" s="461"/>
      <c r="U455" s="461"/>
    </row>
    <row r="456" spans="2:21" s="11" customFormat="1" x14ac:dyDescent="0.3">
      <c r="B456" s="1"/>
      <c r="C456" s="2"/>
      <c r="D456" s="2"/>
      <c r="E456" s="2"/>
      <c r="F456" s="2"/>
      <c r="G456" s="2"/>
      <c r="H456" s="8"/>
      <c r="I456" s="162"/>
      <c r="J456" s="8"/>
      <c r="K456" s="8"/>
      <c r="L456" s="457"/>
      <c r="M456" s="293"/>
      <c r="N456" s="293"/>
      <c r="O456" s="461"/>
      <c r="P456" s="461"/>
      <c r="Q456" s="461"/>
      <c r="R456" s="461"/>
      <c r="S456" s="461"/>
      <c r="T456" s="461"/>
      <c r="U456" s="461"/>
    </row>
    <row r="457" spans="2:21" s="11" customFormat="1" x14ac:dyDescent="0.3">
      <c r="B457" s="1"/>
      <c r="C457" s="2"/>
      <c r="D457" s="2"/>
      <c r="E457" s="2"/>
      <c r="F457" s="2"/>
      <c r="G457" s="2"/>
      <c r="H457" s="8"/>
      <c r="I457" s="162"/>
      <c r="J457" s="8"/>
      <c r="K457" s="8"/>
      <c r="L457" s="457"/>
      <c r="M457" s="293"/>
      <c r="N457" s="293"/>
      <c r="O457" s="461"/>
      <c r="P457" s="461"/>
      <c r="Q457" s="461"/>
      <c r="R457" s="461"/>
      <c r="S457" s="461"/>
      <c r="T457" s="461"/>
      <c r="U457" s="461"/>
    </row>
    <row r="458" spans="2:21" s="11" customFormat="1" x14ac:dyDescent="0.3">
      <c r="B458" s="1"/>
      <c r="C458" s="2"/>
      <c r="D458" s="2"/>
      <c r="E458" s="2"/>
      <c r="F458" s="2"/>
      <c r="G458" s="2"/>
      <c r="H458" s="8"/>
      <c r="I458" s="162"/>
      <c r="J458" s="8"/>
      <c r="K458" s="8"/>
      <c r="L458" s="457"/>
      <c r="M458" s="293"/>
      <c r="N458" s="293"/>
      <c r="O458" s="461"/>
      <c r="P458" s="461"/>
      <c r="Q458" s="461"/>
      <c r="R458" s="461"/>
      <c r="S458" s="461"/>
      <c r="T458" s="461"/>
      <c r="U458" s="461"/>
    </row>
    <row r="459" spans="2:21" s="11" customFormat="1" x14ac:dyDescent="0.3">
      <c r="B459" s="1"/>
      <c r="C459" s="2"/>
      <c r="D459" s="2"/>
      <c r="E459" s="2"/>
      <c r="F459" s="2"/>
      <c r="G459" s="2"/>
      <c r="H459" s="8"/>
      <c r="I459" s="162"/>
      <c r="J459" s="8"/>
      <c r="K459" s="8"/>
      <c r="L459" s="457"/>
      <c r="M459" s="293"/>
      <c r="N459" s="293"/>
      <c r="O459" s="461"/>
      <c r="P459" s="461"/>
      <c r="Q459" s="461"/>
      <c r="R459" s="461"/>
      <c r="S459" s="461"/>
      <c r="T459" s="461"/>
      <c r="U459" s="461"/>
    </row>
    <row r="460" spans="2:21" s="11" customFormat="1" x14ac:dyDescent="0.3">
      <c r="B460" s="1"/>
      <c r="C460" s="2"/>
      <c r="D460" s="2"/>
      <c r="E460" s="2"/>
      <c r="F460" s="2"/>
      <c r="G460" s="2"/>
      <c r="H460" s="8"/>
      <c r="I460" s="162"/>
      <c r="J460" s="8"/>
      <c r="K460" s="8"/>
      <c r="L460" s="457"/>
      <c r="M460" s="293"/>
      <c r="N460" s="293"/>
      <c r="O460" s="461"/>
      <c r="P460" s="461"/>
      <c r="Q460" s="461"/>
      <c r="R460" s="461"/>
      <c r="S460" s="461"/>
      <c r="T460" s="461"/>
      <c r="U460" s="461"/>
    </row>
    <row r="461" spans="2:21" s="11" customFormat="1" x14ac:dyDescent="0.3">
      <c r="B461" s="1"/>
      <c r="C461" s="2"/>
      <c r="D461" s="2"/>
      <c r="E461" s="2"/>
      <c r="F461" s="2"/>
      <c r="G461" s="2"/>
      <c r="H461" s="8"/>
      <c r="I461" s="162"/>
      <c r="J461" s="8"/>
      <c r="K461" s="8"/>
      <c r="L461" s="457"/>
      <c r="M461" s="293"/>
      <c r="N461" s="293"/>
      <c r="O461" s="461"/>
      <c r="P461" s="461"/>
      <c r="Q461" s="461"/>
      <c r="R461" s="461"/>
      <c r="S461" s="461"/>
      <c r="T461" s="461"/>
      <c r="U461" s="461"/>
    </row>
    <row r="462" spans="2:21" s="11" customFormat="1" x14ac:dyDescent="0.3">
      <c r="B462" s="1"/>
      <c r="C462" s="2"/>
      <c r="D462" s="2"/>
      <c r="E462" s="2"/>
      <c r="F462" s="2"/>
      <c r="G462" s="2"/>
      <c r="H462" s="8"/>
      <c r="I462" s="162"/>
      <c r="J462" s="8"/>
      <c r="K462" s="8"/>
      <c r="L462" s="457"/>
      <c r="M462" s="293"/>
      <c r="N462" s="293"/>
      <c r="O462" s="461"/>
      <c r="P462" s="461"/>
      <c r="Q462" s="461"/>
      <c r="R462" s="461"/>
      <c r="S462" s="461"/>
      <c r="T462" s="461"/>
      <c r="U462" s="461"/>
    </row>
    <row r="463" spans="2:21" s="11" customFormat="1" x14ac:dyDescent="0.3">
      <c r="B463" s="1"/>
      <c r="C463" s="2"/>
      <c r="D463" s="2"/>
      <c r="E463" s="2"/>
      <c r="F463" s="2"/>
      <c r="G463" s="2"/>
      <c r="H463" s="8"/>
      <c r="I463" s="162"/>
      <c r="J463" s="8"/>
      <c r="K463" s="8"/>
      <c r="L463" s="457"/>
      <c r="M463" s="293"/>
      <c r="N463" s="293"/>
      <c r="O463" s="461"/>
      <c r="P463" s="461"/>
      <c r="Q463" s="461"/>
      <c r="R463" s="461"/>
      <c r="S463" s="461"/>
      <c r="T463" s="461"/>
      <c r="U463" s="461"/>
    </row>
    <row r="464" spans="2:21" s="11" customFormat="1" x14ac:dyDescent="0.3">
      <c r="B464" s="1"/>
      <c r="C464" s="2"/>
      <c r="D464" s="2"/>
      <c r="E464" s="2"/>
      <c r="F464" s="2"/>
      <c r="G464" s="2"/>
      <c r="H464" s="8"/>
      <c r="I464" s="162"/>
      <c r="J464" s="8"/>
      <c r="K464" s="8"/>
      <c r="L464" s="457"/>
      <c r="M464" s="293"/>
      <c r="N464" s="293"/>
      <c r="O464" s="461"/>
      <c r="P464" s="461"/>
      <c r="Q464" s="461"/>
      <c r="R464" s="461"/>
      <c r="S464" s="461"/>
      <c r="T464" s="461"/>
      <c r="U464" s="461"/>
    </row>
    <row r="465" spans="2:21" s="11" customFormat="1" x14ac:dyDescent="0.3">
      <c r="B465" s="1"/>
      <c r="C465" s="2"/>
      <c r="D465" s="2"/>
      <c r="E465" s="2"/>
      <c r="F465" s="2"/>
      <c r="G465" s="2"/>
      <c r="H465" s="8"/>
      <c r="I465" s="162"/>
      <c r="J465" s="8"/>
      <c r="K465" s="8"/>
      <c r="L465" s="457"/>
      <c r="M465" s="293"/>
      <c r="N465" s="293"/>
      <c r="O465" s="461"/>
      <c r="P465" s="461"/>
      <c r="Q465" s="461"/>
      <c r="R465" s="461"/>
      <c r="S465" s="461"/>
      <c r="T465" s="461"/>
      <c r="U465" s="461"/>
    </row>
    <row r="466" spans="2:21" s="11" customFormat="1" x14ac:dyDescent="0.3">
      <c r="B466" s="1"/>
      <c r="C466" s="2"/>
      <c r="D466" s="2"/>
      <c r="E466" s="2"/>
      <c r="F466" s="2"/>
      <c r="G466" s="2"/>
      <c r="H466" s="8"/>
      <c r="I466" s="162"/>
      <c r="J466" s="8"/>
      <c r="K466" s="8"/>
      <c r="L466" s="457"/>
      <c r="M466" s="293"/>
      <c r="N466" s="293"/>
      <c r="O466" s="461"/>
      <c r="P466" s="461"/>
      <c r="Q466" s="461"/>
      <c r="R466" s="461"/>
      <c r="S466" s="461"/>
      <c r="T466" s="461"/>
      <c r="U466" s="461"/>
    </row>
    <row r="467" spans="2:21" s="11" customFormat="1" x14ac:dyDescent="0.3">
      <c r="B467" s="1"/>
      <c r="C467" s="2"/>
      <c r="D467" s="2"/>
      <c r="E467" s="2"/>
      <c r="F467" s="2"/>
      <c r="G467" s="2"/>
      <c r="H467" s="8"/>
      <c r="I467" s="162"/>
      <c r="J467" s="8"/>
      <c r="K467" s="8"/>
      <c r="L467" s="457"/>
      <c r="M467" s="293"/>
      <c r="N467" s="293"/>
      <c r="O467" s="461"/>
      <c r="P467" s="461"/>
      <c r="Q467" s="461"/>
      <c r="R467" s="461"/>
      <c r="S467" s="461"/>
      <c r="T467" s="461"/>
      <c r="U467" s="461"/>
    </row>
    <row r="468" spans="2:21" s="11" customFormat="1" x14ac:dyDescent="0.3">
      <c r="B468" s="1"/>
      <c r="C468" s="2"/>
      <c r="D468" s="2"/>
      <c r="E468" s="2"/>
      <c r="F468" s="2"/>
      <c r="G468" s="2"/>
      <c r="H468" s="8"/>
      <c r="I468" s="162"/>
      <c r="J468" s="8"/>
      <c r="K468" s="8"/>
      <c r="L468" s="457"/>
      <c r="M468" s="293"/>
      <c r="N468" s="293"/>
      <c r="O468" s="461"/>
      <c r="P468" s="461"/>
      <c r="Q468" s="461"/>
      <c r="R468" s="461"/>
      <c r="S468" s="461"/>
      <c r="T468" s="461"/>
      <c r="U468" s="461"/>
    </row>
    <row r="469" spans="2:21" s="11" customFormat="1" x14ac:dyDescent="0.3">
      <c r="B469" s="1"/>
      <c r="C469" s="2"/>
      <c r="D469" s="2"/>
      <c r="E469" s="2"/>
      <c r="F469" s="2"/>
      <c r="G469" s="2"/>
      <c r="H469" s="8"/>
      <c r="I469" s="162"/>
      <c r="J469" s="8"/>
      <c r="K469" s="8"/>
      <c r="L469" s="457"/>
      <c r="M469" s="293"/>
      <c r="N469" s="293"/>
      <c r="O469" s="461"/>
      <c r="P469" s="461"/>
      <c r="Q469" s="461"/>
      <c r="R469" s="461"/>
      <c r="S469" s="461"/>
      <c r="T469" s="461"/>
      <c r="U469" s="461"/>
    </row>
    <row r="470" spans="2:21" s="11" customFormat="1" x14ac:dyDescent="0.3">
      <c r="B470" s="1"/>
      <c r="C470" s="2"/>
      <c r="D470" s="2"/>
      <c r="E470" s="2"/>
      <c r="F470" s="2"/>
      <c r="G470" s="2"/>
      <c r="H470" s="8"/>
      <c r="I470" s="162"/>
      <c r="J470" s="8"/>
      <c r="K470" s="8"/>
      <c r="L470" s="457"/>
      <c r="M470" s="293"/>
      <c r="N470" s="293"/>
      <c r="O470" s="461"/>
      <c r="P470" s="461"/>
      <c r="Q470" s="461"/>
      <c r="R470" s="461"/>
      <c r="S470" s="461"/>
      <c r="T470" s="461"/>
      <c r="U470" s="461"/>
    </row>
    <row r="471" spans="2:21" s="11" customFormat="1" x14ac:dyDescent="0.3">
      <c r="B471" s="1"/>
      <c r="C471" s="2"/>
      <c r="D471" s="2"/>
      <c r="E471" s="2"/>
      <c r="F471" s="2"/>
      <c r="G471" s="2"/>
      <c r="H471" s="8"/>
      <c r="I471" s="162"/>
      <c r="J471" s="8"/>
      <c r="K471" s="8"/>
      <c r="L471" s="457"/>
      <c r="M471" s="293"/>
      <c r="N471" s="293"/>
      <c r="O471" s="461"/>
      <c r="P471" s="461"/>
      <c r="Q471" s="461"/>
      <c r="R471" s="461"/>
      <c r="S471" s="461"/>
      <c r="T471" s="461"/>
      <c r="U471" s="461"/>
    </row>
    <row r="472" spans="2:21" s="11" customFormat="1" x14ac:dyDescent="0.3">
      <c r="B472" s="1"/>
      <c r="C472" s="2"/>
      <c r="D472" s="2"/>
      <c r="E472" s="2"/>
      <c r="F472" s="2"/>
      <c r="G472" s="2"/>
      <c r="H472" s="8"/>
      <c r="I472" s="162"/>
      <c r="J472" s="8"/>
      <c r="K472" s="8"/>
      <c r="L472" s="457"/>
      <c r="M472" s="293"/>
      <c r="N472" s="293"/>
      <c r="O472" s="461"/>
      <c r="P472" s="461"/>
      <c r="Q472" s="461"/>
      <c r="R472" s="461"/>
      <c r="S472" s="461"/>
      <c r="T472" s="461"/>
      <c r="U472" s="461"/>
    </row>
    <row r="473" spans="2:21" s="11" customFormat="1" x14ac:dyDescent="0.3">
      <c r="B473" s="1"/>
      <c r="C473" s="2"/>
      <c r="D473" s="2"/>
      <c r="E473" s="2"/>
      <c r="F473" s="2"/>
      <c r="G473" s="2"/>
      <c r="H473" s="8"/>
      <c r="I473" s="162"/>
      <c r="J473" s="8"/>
      <c r="K473" s="8"/>
      <c r="L473" s="457"/>
      <c r="M473" s="293"/>
      <c r="N473" s="293"/>
      <c r="O473" s="461"/>
      <c r="P473" s="461"/>
      <c r="Q473" s="461"/>
      <c r="R473" s="461"/>
      <c r="S473" s="461"/>
      <c r="T473" s="461"/>
      <c r="U473" s="461"/>
    </row>
    <row r="474" spans="2:21" s="11" customFormat="1" x14ac:dyDescent="0.3">
      <c r="B474" s="1"/>
      <c r="C474" s="2"/>
      <c r="D474" s="2"/>
      <c r="E474" s="2"/>
      <c r="F474" s="2"/>
      <c r="G474" s="2"/>
      <c r="H474" s="8"/>
      <c r="I474" s="162"/>
      <c r="J474" s="8"/>
      <c r="K474" s="8"/>
      <c r="L474" s="457"/>
      <c r="M474" s="293"/>
      <c r="N474" s="293"/>
      <c r="O474" s="461"/>
      <c r="P474" s="461"/>
      <c r="Q474" s="461"/>
      <c r="R474" s="461"/>
      <c r="S474" s="461"/>
      <c r="T474" s="461"/>
      <c r="U474" s="461"/>
    </row>
    <row r="475" spans="2:21" s="11" customFormat="1" x14ac:dyDescent="0.3">
      <c r="B475" s="1"/>
      <c r="C475" s="2"/>
      <c r="D475" s="2"/>
      <c r="E475" s="2"/>
      <c r="F475" s="2"/>
      <c r="G475" s="2"/>
      <c r="H475" s="8"/>
      <c r="I475" s="162"/>
      <c r="J475" s="8"/>
      <c r="K475" s="8"/>
      <c r="L475" s="457"/>
      <c r="M475" s="293"/>
      <c r="N475" s="293"/>
      <c r="O475" s="461"/>
      <c r="P475" s="461"/>
      <c r="Q475" s="461"/>
      <c r="R475" s="461"/>
      <c r="S475" s="461"/>
      <c r="T475" s="461"/>
      <c r="U475" s="461"/>
    </row>
    <row r="476" spans="2:21" s="11" customFormat="1" x14ac:dyDescent="0.3">
      <c r="B476" s="1"/>
      <c r="C476" s="2"/>
      <c r="D476" s="2"/>
      <c r="E476" s="2"/>
      <c r="F476" s="2"/>
      <c r="G476" s="2"/>
      <c r="H476" s="8"/>
      <c r="I476" s="162"/>
      <c r="J476" s="8"/>
      <c r="K476" s="8"/>
      <c r="L476" s="457"/>
      <c r="M476" s="293"/>
      <c r="N476" s="293"/>
      <c r="O476" s="461"/>
      <c r="P476" s="461"/>
      <c r="Q476" s="461"/>
      <c r="R476" s="461"/>
      <c r="S476" s="461"/>
      <c r="T476" s="461"/>
      <c r="U476" s="461"/>
    </row>
    <row r="477" spans="2:21" s="11" customFormat="1" x14ac:dyDescent="0.3">
      <c r="B477" s="1"/>
      <c r="C477" s="2"/>
      <c r="D477" s="2"/>
      <c r="E477" s="2"/>
      <c r="F477" s="2"/>
      <c r="G477" s="2"/>
      <c r="H477" s="8"/>
      <c r="I477" s="162"/>
      <c r="J477" s="8"/>
      <c r="K477" s="8"/>
      <c r="L477" s="457"/>
      <c r="M477" s="293"/>
      <c r="N477" s="293"/>
      <c r="O477" s="461"/>
      <c r="P477" s="461"/>
      <c r="Q477" s="461"/>
      <c r="R477" s="461"/>
      <c r="S477" s="461"/>
      <c r="T477" s="461"/>
      <c r="U477" s="461"/>
    </row>
    <row r="478" spans="2:21" s="11" customFormat="1" x14ac:dyDescent="0.3">
      <c r="B478" s="1"/>
      <c r="C478" s="2"/>
      <c r="D478" s="2"/>
      <c r="E478" s="2"/>
      <c r="F478" s="2"/>
      <c r="G478" s="2"/>
      <c r="H478" s="8"/>
      <c r="I478" s="162"/>
      <c r="J478" s="8"/>
      <c r="K478" s="8"/>
      <c r="L478" s="457"/>
      <c r="M478" s="293"/>
      <c r="N478" s="293"/>
      <c r="O478" s="461"/>
      <c r="P478" s="461"/>
      <c r="Q478" s="461"/>
      <c r="R478" s="461"/>
      <c r="S478" s="461"/>
      <c r="T478" s="461"/>
      <c r="U478" s="461"/>
    </row>
    <row r="479" spans="2:21" s="11" customFormat="1" x14ac:dyDescent="0.3">
      <c r="B479" s="1"/>
      <c r="C479" s="2"/>
      <c r="D479" s="2"/>
      <c r="E479" s="2"/>
      <c r="F479" s="2"/>
      <c r="G479" s="2"/>
      <c r="H479" s="8"/>
      <c r="I479" s="162"/>
      <c r="J479" s="8"/>
      <c r="K479" s="8"/>
      <c r="L479" s="457"/>
      <c r="M479" s="293"/>
      <c r="N479" s="293"/>
      <c r="O479" s="461"/>
      <c r="P479" s="461"/>
      <c r="Q479" s="461"/>
      <c r="R479" s="461"/>
      <c r="S479" s="461"/>
      <c r="T479" s="461"/>
      <c r="U479" s="461"/>
    </row>
    <row r="480" spans="2:21" s="11" customFormat="1" x14ac:dyDescent="0.3">
      <c r="B480" s="1"/>
      <c r="C480" s="2"/>
      <c r="D480" s="2"/>
      <c r="E480" s="2"/>
      <c r="F480" s="2"/>
      <c r="G480" s="2"/>
      <c r="H480" s="8"/>
      <c r="I480" s="162"/>
      <c r="J480" s="8"/>
      <c r="K480" s="8"/>
      <c r="L480" s="457"/>
      <c r="M480" s="293"/>
      <c r="N480" s="293"/>
      <c r="O480" s="461"/>
      <c r="P480" s="461"/>
      <c r="Q480" s="461"/>
      <c r="R480" s="461"/>
      <c r="S480" s="461"/>
      <c r="T480" s="461"/>
      <c r="U480" s="461"/>
    </row>
    <row r="481" spans="2:21" s="11" customFormat="1" x14ac:dyDescent="0.3">
      <c r="B481" s="1"/>
      <c r="C481" s="2"/>
      <c r="D481" s="2"/>
      <c r="E481" s="2"/>
      <c r="F481" s="2"/>
      <c r="G481" s="2"/>
      <c r="H481" s="8"/>
      <c r="I481" s="162"/>
      <c r="J481" s="8"/>
      <c r="K481" s="8"/>
      <c r="L481" s="457"/>
      <c r="M481" s="293"/>
      <c r="N481" s="293"/>
      <c r="O481" s="461"/>
      <c r="P481" s="461"/>
      <c r="Q481" s="461"/>
      <c r="R481" s="461"/>
      <c r="S481" s="461"/>
      <c r="T481" s="461"/>
      <c r="U481" s="461"/>
    </row>
    <row r="482" spans="2:21" s="11" customFormat="1" x14ac:dyDescent="0.3">
      <c r="B482" s="1"/>
      <c r="C482" s="2"/>
      <c r="D482" s="2"/>
      <c r="E482" s="2"/>
      <c r="F482" s="2"/>
      <c r="G482" s="2"/>
      <c r="H482" s="8"/>
      <c r="I482" s="162"/>
      <c r="J482" s="8"/>
      <c r="K482" s="8"/>
      <c r="L482" s="457"/>
      <c r="M482" s="293"/>
      <c r="N482" s="293"/>
      <c r="O482" s="461"/>
      <c r="P482" s="461"/>
      <c r="Q482" s="461"/>
      <c r="R482" s="461"/>
      <c r="S482" s="461"/>
      <c r="T482" s="461"/>
      <c r="U482" s="461"/>
    </row>
    <row r="483" spans="2:21" s="11" customFormat="1" x14ac:dyDescent="0.3">
      <c r="B483" s="1"/>
      <c r="C483" s="2"/>
      <c r="D483" s="2"/>
      <c r="E483" s="2"/>
      <c r="F483" s="2"/>
      <c r="G483" s="2"/>
      <c r="H483" s="8"/>
      <c r="I483" s="162"/>
      <c r="J483" s="8"/>
      <c r="K483" s="8"/>
      <c r="L483" s="457"/>
      <c r="M483" s="293"/>
      <c r="N483" s="293"/>
      <c r="O483" s="461"/>
      <c r="P483" s="461"/>
      <c r="Q483" s="461"/>
      <c r="R483" s="461"/>
      <c r="S483" s="461"/>
      <c r="T483" s="461"/>
      <c r="U483" s="461"/>
    </row>
    <row r="484" spans="2:21" s="11" customFormat="1" x14ac:dyDescent="0.3">
      <c r="B484" s="1"/>
      <c r="C484" s="2"/>
      <c r="D484" s="2"/>
      <c r="E484" s="2"/>
      <c r="F484" s="2"/>
      <c r="G484" s="2"/>
      <c r="H484" s="8"/>
      <c r="I484" s="162"/>
      <c r="J484" s="8"/>
      <c r="K484" s="8"/>
      <c r="L484" s="457"/>
      <c r="M484" s="293"/>
      <c r="N484" s="293"/>
      <c r="O484" s="461"/>
      <c r="P484" s="461"/>
      <c r="Q484" s="461"/>
      <c r="R484" s="461"/>
      <c r="S484" s="461"/>
      <c r="T484" s="461"/>
      <c r="U484" s="461"/>
    </row>
    <row r="485" spans="2:21" s="11" customFormat="1" x14ac:dyDescent="0.3">
      <c r="B485" s="1"/>
      <c r="C485" s="2"/>
      <c r="D485" s="2"/>
      <c r="E485" s="2"/>
      <c r="F485" s="2"/>
      <c r="G485" s="2"/>
      <c r="H485" s="8"/>
      <c r="I485" s="162"/>
      <c r="J485" s="8"/>
      <c r="K485" s="8"/>
      <c r="L485" s="457"/>
      <c r="M485" s="293"/>
      <c r="N485" s="293"/>
      <c r="O485" s="461"/>
      <c r="P485" s="461"/>
      <c r="Q485" s="461"/>
      <c r="R485" s="461"/>
      <c r="S485" s="461"/>
      <c r="T485" s="461"/>
      <c r="U485" s="461"/>
    </row>
    <row r="486" spans="2:21" s="11" customFormat="1" x14ac:dyDescent="0.3">
      <c r="B486" s="1"/>
      <c r="C486" s="2"/>
      <c r="D486" s="2"/>
      <c r="E486" s="2"/>
      <c r="F486" s="2"/>
      <c r="G486" s="2"/>
      <c r="H486" s="8"/>
      <c r="I486" s="162"/>
      <c r="J486" s="8"/>
      <c r="K486" s="8"/>
      <c r="L486" s="457"/>
      <c r="M486" s="293"/>
      <c r="N486" s="293"/>
      <c r="O486" s="461"/>
      <c r="P486" s="461"/>
      <c r="Q486" s="461"/>
      <c r="R486" s="461"/>
      <c r="S486" s="461"/>
      <c r="T486" s="461"/>
      <c r="U486" s="461"/>
    </row>
    <row r="487" spans="2:21" s="11" customFormat="1" x14ac:dyDescent="0.3">
      <c r="B487" s="1"/>
      <c r="C487" s="2"/>
      <c r="D487" s="2"/>
      <c r="E487" s="2"/>
      <c r="F487" s="2"/>
      <c r="G487" s="2"/>
      <c r="H487" s="8"/>
      <c r="I487" s="162"/>
      <c r="J487" s="8"/>
      <c r="K487" s="8"/>
      <c r="L487" s="457"/>
      <c r="M487" s="293"/>
      <c r="N487" s="293"/>
      <c r="O487" s="461"/>
      <c r="P487" s="461"/>
      <c r="Q487" s="461"/>
      <c r="R487" s="461"/>
      <c r="S487" s="461"/>
      <c r="T487" s="461"/>
      <c r="U487" s="461"/>
    </row>
    <row r="488" spans="2:21" s="11" customFormat="1" x14ac:dyDescent="0.3">
      <c r="B488" s="1"/>
      <c r="C488" s="2"/>
      <c r="D488" s="2"/>
      <c r="E488" s="2"/>
      <c r="F488" s="2"/>
      <c r="G488" s="2"/>
      <c r="H488" s="8"/>
      <c r="I488" s="162"/>
      <c r="J488" s="8"/>
      <c r="K488" s="8"/>
      <c r="L488" s="457"/>
      <c r="M488" s="293"/>
      <c r="N488" s="293"/>
      <c r="O488" s="461"/>
      <c r="P488" s="461"/>
      <c r="Q488" s="461"/>
      <c r="R488" s="461"/>
      <c r="S488" s="461"/>
      <c r="T488" s="461"/>
      <c r="U488" s="461"/>
    </row>
    <row r="489" spans="2:21" s="11" customFormat="1" x14ac:dyDescent="0.3">
      <c r="B489" s="1"/>
      <c r="C489" s="2"/>
      <c r="D489" s="2"/>
      <c r="E489" s="2"/>
      <c r="F489" s="2"/>
      <c r="G489" s="2"/>
      <c r="H489" s="8"/>
      <c r="I489" s="162"/>
      <c r="J489" s="8"/>
      <c r="K489" s="8"/>
      <c r="L489" s="457"/>
      <c r="M489" s="293"/>
      <c r="N489" s="293"/>
      <c r="O489" s="461"/>
      <c r="P489" s="461"/>
      <c r="Q489" s="461"/>
      <c r="R489" s="461"/>
      <c r="S489" s="461"/>
      <c r="T489" s="461"/>
      <c r="U489" s="461"/>
    </row>
    <row r="490" spans="2:21" s="11" customFormat="1" x14ac:dyDescent="0.3">
      <c r="B490" s="1"/>
      <c r="C490" s="2"/>
      <c r="D490" s="2"/>
      <c r="E490" s="2"/>
      <c r="F490" s="2"/>
      <c r="G490" s="2"/>
      <c r="H490" s="8"/>
      <c r="I490" s="162"/>
      <c r="J490" s="8"/>
      <c r="K490" s="8"/>
      <c r="L490" s="457"/>
      <c r="M490" s="293"/>
      <c r="N490" s="293"/>
      <c r="O490" s="461"/>
      <c r="P490" s="461"/>
      <c r="Q490" s="461"/>
      <c r="R490" s="461"/>
      <c r="S490" s="461"/>
      <c r="T490" s="461"/>
      <c r="U490" s="461"/>
    </row>
    <row r="491" spans="2:21" s="11" customFormat="1" x14ac:dyDescent="0.3">
      <c r="B491" s="1"/>
      <c r="C491" s="2"/>
      <c r="D491" s="2"/>
      <c r="E491" s="2"/>
      <c r="F491" s="2"/>
      <c r="G491" s="2"/>
      <c r="H491" s="8"/>
      <c r="I491" s="162"/>
      <c r="J491" s="8"/>
      <c r="K491" s="8"/>
      <c r="L491" s="457"/>
      <c r="M491" s="293"/>
      <c r="N491" s="293"/>
      <c r="O491" s="461"/>
      <c r="P491" s="461"/>
      <c r="Q491" s="461"/>
      <c r="R491" s="461"/>
      <c r="S491" s="461"/>
      <c r="T491" s="461"/>
      <c r="U491" s="461"/>
    </row>
    <row r="492" spans="2:21" s="11" customFormat="1" x14ac:dyDescent="0.3">
      <c r="B492" s="1"/>
      <c r="C492" s="2"/>
      <c r="D492" s="2"/>
      <c r="E492" s="2"/>
      <c r="F492" s="2"/>
      <c r="G492" s="2"/>
      <c r="H492" s="8"/>
      <c r="I492" s="162"/>
      <c r="J492" s="8"/>
      <c r="K492" s="8"/>
      <c r="L492" s="457"/>
      <c r="M492" s="293"/>
      <c r="N492" s="293"/>
      <c r="O492" s="461"/>
      <c r="P492" s="461"/>
      <c r="Q492" s="461"/>
      <c r="R492" s="461"/>
      <c r="S492" s="461"/>
      <c r="T492" s="461"/>
      <c r="U492" s="461"/>
    </row>
    <row r="493" spans="2:21" s="11" customFormat="1" x14ac:dyDescent="0.3">
      <c r="B493" s="1"/>
      <c r="C493" s="2"/>
      <c r="D493" s="2"/>
      <c r="E493" s="2"/>
      <c r="F493" s="2"/>
      <c r="G493" s="2"/>
      <c r="H493" s="8"/>
      <c r="I493" s="162"/>
      <c r="J493" s="8"/>
      <c r="K493" s="8"/>
      <c r="L493" s="457"/>
      <c r="M493" s="293"/>
      <c r="N493" s="293"/>
      <c r="O493" s="461"/>
      <c r="P493" s="461"/>
      <c r="Q493" s="461"/>
      <c r="R493" s="461"/>
      <c r="S493" s="461"/>
      <c r="T493" s="461"/>
      <c r="U493" s="461"/>
    </row>
    <row r="494" spans="2:21" s="11" customFormat="1" x14ac:dyDescent="0.3">
      <c r="B494" s="1"/>
      <c r="C494" s="2"/>
      <c r="D494" s="2"/>
      <c r="E494" s="2"/>
      <c r="F494" s="2"/>
      <c r="G494" s="2"/>
      <c r="H494" s="8"/>
      <c r="I494" s="162"/>
      <c r="J494" s="8"/>
      <c r="K494" s="8"/>
      <c r="L494" s="457"/>
      <c r="M494" s="293"/>
      <c r="N494" s="293"/>
      <c r="O494" s="461"/>
      <c r="P494" s="461"/>
      <c r="Q494" s="461"/>
      <c r="R494" s="461"/>
      <c r="S494" s="461"/>
      <c r="T494" s="461"/>
      <c r="U494" s="461"/>
    </row>
    <row r="495" spans="2:21" s="11" customFormat="1" x14ac:dyDescent="0.3">
      <c r="B495" s="1"/>
      <c r="C495" s="2"/>
      <c r="D495" s="2"/>
      <c r="E495" s="2"/>
      <c r="F495" s="2"/>
      <c r="G495" s="2"/>
      <c r="H495" s="8"/>
      <c r="I495" s="162"/>
      <c r="J495" s="8"/>
      <c r="K495" s="8"/>
      <c r="L495" s="457"/>
      <c r="M495" s="293"/>
      <c r="N495" s="293"/>
      <c r="O495" s="461"/>
      <c r="P495" s="461"/>
      <c r="Q495" s="461"/>
      <c r="R495" s="461"/>
      <c r="S495" s="461"/>
      <c r="T495" s="461"/>
      <c r="U495" s="461"/>
    </row>
    <row r="496" spans="2:21" s="11" customFormat="1" x14ac:dyDescent="0.3">
      <c r="B496" s="1"/>
      <c r="C496" s="2"/>
      <c r="D496" s="2"/>
      <c r="E496" s="2"/>
      <c r="F496" s="2"/>
      <c r="G496" s="2"/>
      <c r="H496" s="8"/>
      <c r="I496" s="162"/>
      <c r="J496" s="8"/>
      <c r="K496" s="8"/>
      <c r="L496" s="457"/>
      <c r="M496" s="293"/>
      <c r="N496" s="293"/>
      <c r="O496" s="461"/>
      <c r="P496" s="461"/>
      <c r="Q496" s="461"/>
      <c r="R496" s="461"/>
      <c r="S496" s="461"/>
      <c r="T496" s="461"/>
      <c r="U496" s="461"/>
    </row>
    <row r="497" spans="2:21" s="11" customFormat="1" x14ac:dyDescent="0.3">
      <c r="B497" s="1"/>
      <c r="C497" s="2"/>
      <c r="D497" s="2"/>
      <c r="E497" s="2"/>
      <c r="F497" s="2"/>
      <c r="G497" s="2"/>
      <c r="H497" s="8"/>
      <c r="I497" s="162"/>
      <c r="J497" s="8"/>
      <c r="K497" s="8"/>
      <c r="L497" s="457"/>
      <c r="M497" s="293"/>
      <c r="N497" s="293"/>
      <c r="O497" s="461"/>
      <c r="P497" s="461"/>
      <c r="Q497" s="461"/>
      <c r="R497" s="461"/>
      <c r="S497" s="461"/>
      <c r="T497" s="461"/>
      <c r="U497" s="461"/>
    </row>
    <row r="498" spans="2:21" s="11" customFormat="1" x14ac:dyDescent="0.3">
      <c r="B498" s="1"/>
      <c r="C498" s="2"/>
      <c r="D498" s="2"/>
      <c r="E498" s="2"/>
      <c r="F498" s="2"/>
      <c r="G498" s="2"/>
      <c r="H498" s="8"/>
      <c r="I498" s="162"/>
      <c r="J498" s="8"/>
      <c r="K498" s="8"/>
      <c r="L498" s="457"/>
      <c r="M498" s="293"/>
      <c r="N498" s="293"/>
      <c r="O498" s="461"/>
      <c r="P498" s="461"/>
      <c r="Q498" s="461"/>
      <c r="R498" s="461"/>
      <c r="S498" s="461"/>
      <c r="T498" s="461"/>
      <c r="U498" s="461"/>
    </row>
    <row r="499" spans="2:21" s="11" customFormat="1" x14ac:dyDescent="0.3">
      <c r="B499" s="1"/>
      <c r="C499" s="2"/>
      <c r="D499" s="2"/>
      <c r="E499" s="2"/>
      <c r="F499" s="2"/>
      <c r="G499" s="2"/>
      <c r="H499" s="8"/>
      <c r="I499" s="162"/>
      <c r="J499" s="8"/>
      <c r="K499" s="8"/>
      <c r="L499" s="457"/>
      <c r="M499" s="293"/>
      <c r="N499" s="293"/>
      <c r="O499" s="461"/>
      <c r="P499" s="461"/>
      <c r="Q499" s="461"/>
      <c r="R499" s="461"/>
      <c r="S499" s="461"/>
      <c r="T499" s="461"/>
      <c r="U499" s="461"/>
    </row>
    <row r="500" spans="2:21" s="11" customFormat="1" x14ac:dyDescent="0.3">
      <c r="B500" s="1"/>
      <c r="C500" s="2"/>
      <c r="D500" s="2"/>
      <c r="E500" s="2"/>
      <c r="F500" s="2"/>
      <c r="G500" s="2"/>
      <c r="H500" s="8"/>
      <c r="I500" s="162"/>
      <c r="J500" s="8"/>
      <c r="K500" s="8"/>
      <c r="L500" s="457"/>
      <c r="M500" s="293"/>
      <c r="N500" s="293"/>
      <c r="O500" s="461"/>
      <c r="P500" s="461"/>
      <c r="Q500" s="461"/>
      <c r="R500" s="461"/>
      <c r="S500" s="461"/>
      <c r="T500" s="461"/>
      <c r="U500" s="461"/>
    </row>
    <row r="501" spans="2:21" s="11" customFormat="1" x14ac:dyDescent="0.3">
      <c r="B501" s="1"/>
      <c r="C501" s="2"/>
      <c r="D501" s="2"/>
      <c r="E501" s="2"/>
      <c r="F501" s="2"/>
      <c r="G501" s="2"/>
      <c r="H501" s="8"/>
      <c r="I501" s="162"/>
      <c r="J501" s="8"/>
      <c r="K501" s="8"/>
      <c r="L501" s="457"/>
      <c r="M501" s="293"/>
      <c r="N501" s="293"/>
      <c r="O501" s="461"/>
      <c r="P501" s="461"/>
      <c r="Q501" s="461"/>
      <c r="R501" s="461"/>
      <c r="S501" s="461"/>
      <c r="T501" s="461"/>
      <c r="U501" s="461"/>
    </row>
    <row r="502" spans="2:21" s="11" customFormat="1" x14ac:dyDescent="0.3">
      <c r="B502" s="1"/>
      <c r="C502" s="2"/>
      <c r="D502" s="2"/>
      <c r="E502" s="2"/>
      <c r="F502" s="2"/>
      <c r="G502" s="2"/>
      <c r="H502" s="8"/>
      <c r="I502" s="162"/>
      <c r="J502" s="8"/>
      <c r="K502" s="8"/>
      <c r="L502" s="457"/>
      <c r="M502" s="293"/>
      <c r="N502" s="293"/>
      <c r="O502" s="461"/>
      <c r="P502" s="461"/>
      <c r="Q502" s="461"/>
      <c r="R502" s="461"/>
      <c r="S502" s="461"/>
      <c r="T502" s="461"/>
      <c r="U502" s="461"/>
    </row>
    <row r="503" spans="2:21" s="11" customFormat="1" x14ac:dyDescent="0.3">
      <c r="B503" s="1"/>
      <c r="C503" s="2"/>
      <c r="D503" s="2"/>
      <c r="E503" s="2"/>
      <c r="F503" s="2"/>
      <c r="G503" s="2"/>
      <c r="H503" s="8"/>
      <c r="I503" s="162"/>
      <c r="J503" s="8"/>
      <c r="K503" s="8"/>
      <c r="L503" s="457"/>
      <c r="M503" s="293"/>
      <c r="N503" s="293"/>
      <c r="O503" s="461"/>
      <c r="P503" s="461"/>
      <c r="Q503" s="461"/>
      <c r="R503" s="461"/>
      <c r="S503" s="461"/>
      <c r="T503" s="461"/>
      <c r="U503" s="461"/>
    </row>
    <row r="504" spans="2:21" s="11" customFormat="1" x14ac:dyDescent="0.3">
      <c r="B504" s="1"/>
      <c r="C504" s="2"/>
      <c r="D504" s="2"/>
      <c r="E504" s="2"/>
      <c r="F504" s="2"/>
      <c r="G504" s="2"/>
      <c r="H504" s="8"/>
      <c r="I504" s="162"/>
      <c r="J504" s="8"/>
      <c r="K504" s="8"/>
      <c r="L504" s="457"/>
      <c r="M504" s="293"/>
      <c r="N504" s="293"/>
      <c r="O504" s="461"/>
      <c r="P504" s="461"/>
      <c r="Q504" s="461"/>
      <c r="R504" s="461"/>
      <c r="S504" s="461"/>
      <c r="T504" s="461"/>
      <c r="U504" s="461"/>
    </row>
    <row r="505" spans="2:21" s="11" customFormat="1" x14ac:dyDescent="0.3">
      <c r="B505" s="1"/>
      <c r="C505" s="2"/>
      <c r="D505" s="2"/>
      <c r="E505" s="2"/>
      <c r="F505" s="2"/>
      <c r="G505" s="2"/>
      <c r="H505" s="8"/>
      <c r="I505" s="162"/>
      <c r="J505" s="8"/>
      <c r="K505" s="8"/>
      <c r="L505" s="457"/>
      <c r="M505" s="293"/>
      <c r="N505" s="293"/>
      <c r="O505" s="461"/>
      <c r="P505" s="461"/>
      <c r="Q505" s="461"/>
      <c r="R505" s="461"/>
      <c r="S505" s="461"/>
      <c r="T505" s="461"/>
      <c r="U505" s="461"/>
    </row>
    <row r="506" spans="2:21" s="11" customFormat="1" x14ac:dyDescent="0.3">
      <c r="B506" s="1"/>
      <c r="C506" s="2"/>
      <c r="D506" s="2"/>
      <c r="E506" s="2"/>
      <c r="F506" s="2"/>
      <c r="G506" s="2"/>
      <c r="H506" s="8"/>
      <c r="I506" s="162"/>
      <c r="J506" s="8"/>
      <c r="K506" s="8"/>
      <c r="L506" s="457"/>
      <c r="M506" s="293"/>
      <c r="N506" s="293"/>
      <c r="O506" s="461"/>
      <c r="P506" s="461"/>
      <c r="Q506" s="461"/>
      <c r="R506" s="461"/>
      <c r="S506" s="461"/>
      <c r="T506" s="461"/>
      <c r="U506" s="461"/>
    </row>
    <row r="507" spans="2:21" s="11" customFormat="1" x14ac:dyDescent="0.3">
      <c r="B507" s="1"/>
      <c r="C507" s="2"/>
      <c r="D507" s="2"/>
      <c r="E507" s="2"/>
      <c r="F507" s="2"/>
      <c r="G507" s="2"/>
      <c r="H507" s="8"/>
      <c r="I507" s="162"/>
      <c r="J507" s="8"/>
      <c r="K507" s="8"/>
      <c r="L507" s="457"/>
      <c r="M507" s="293"/>
      <c r="N507" s="293"/>
      <c r="O507" s="461"/>
      <c r="P507" s="461"/>
      <c r="Q507" s="461"/>
      <c r="R507" s="461"/>
      <c r="S507" s="461"/>
      <c r="T507" s="461"/>
      <c r="U507" s="461"/>
    </row>
    <row r="508" spans="2:21" s="11" customFormat="1" x14ac:dyDescent="0.3">
      <c r="B508" s="1"/>
      <c r="C508" s="2"/>
      <c r="D508" s="2"/>
      <c r="E508" s="2"/>
      <c r="F508" s="2"/>
      <c r="G508" s="2"/>
      <c r="H508" s="8"/>
      <c r="I508" s="162"/>
      <c r="J508" s="8"/>
      <c r="K508" s="8"/>
      <c r="L508" s="457"/>
      <c r="M508" s="293"/>
      <c r="N508" s="293"/>
      <c r="O508" s="461"/>
      <c r="P508" s="461"/>
      <c r="Q508" s="461"/>
      <c r="R508" s="461"/>
      <c r="S508" s="461"/>
      <c r="T508" s="461"/>
      <c r="U508" s="461"/>
    </row>
    <row r="509" spans="2:21" s="11" customFormat="1" x14ac:dyDescent="0.3">
      <c r="B509" s="1"/>
      <c r="C509" s="2"/>
      <c r="D509" s="2"/>
      <c r="E509" s="2"/>
      <c r="F509" s="2"/>
      <c r="G509" s="2"/>
      <c r="H509" s="8"/>
      <c r="I509" s="162"/>
      <c r="J509" s="8"/>
      <c r="K509" s="8"/>
      <c r="L509" s="457"/>
      <c r="M509" s="293"/>
      <c r="N509" s="293"/>
      <c r="O509" s="461"/>
      <c r="P509" s="461"/>
      <c r="Q509" s="461"/>
      <c r="R509" s="461"/>
      <c r="S509" s="461"/>
      <c r="T509" s="461"/>
      <c r="U509" s="461"/>
    </row>
    <row r="510" spans="2:21" s="11" customFormat="1" x14ac:dyDescent="0.3">
      <c r="B510" s="1"/>
      <c r="C510" s="2"/>
      <c r="D510" s="2"/>
      <c r="E510" s="2"/>
      <c r="F510" s="2"/>
      <c r="G510" s="2"/>
      <c r="H510" s="8"/>
      <c r="I510" s="162"/>
      <c r="J510" s="8"/>
      <c r="K510" s="8"/>
      <c r="L510" s="457"/>
      <c r="M510" s="293"/>
      <c r="N510" s="293"/>
      <c r="O510" s="461"/>
      <c r="P510" s="461"/>
      <c r="Q510" s="461"/>
      <c r="R510" s="461"/>
      <c r="S510" s="461"/>
      <c r="T510" s="461"/>
      <c r="U510" s="461"/>
    </row>
    <row r="511" spans="2:21" s="11" customFormat="1" x14ac:dyDescent="0.3">
      <c r="B511" s="1"/>
      <c r="C511" s="2"/>
      <c r="D511" s="2"/>
      <c r="E511" s="2"/>
      <c r="F511" s="2"/>
      <c r="G511" s="2"/>
      <c r="H511" s="8"/>
      <c r="I511" s="162"/>
      <c r="J511" s="8"/>
      <c r="K511" s="8"/>
      <c r="L511" s="457"/>
      <c r="M511" s="293"/>
      <c r="N511" s="293"/>
      <c r="O511" s="461"/>
      <c r="P511" s="461"/>
      <c r="Q511" s="461"/>
      <c r="R511" s="461"/>
      <c r="S511" s="461"/>
      <c r="T511" s="461"/>
      <c r="U511" s="461"/>
    </row>
    <row r="512" spans="2:21" s="11" customFormat="1" x14ac:dyDescent="0.3">
      <c r="B512" s="1"/>
      <c r="C512" s="2"/>
      <c r="D512" s="2"/>
      <c r="E512" s="2"/>
      <c r="F512" s="2"/>
      <c r="G512" s="2"/>
      <c r="H512" s="8"/>
      <c r="I512" s="162"/>
      <c r="J512" s="8"/>
      <c r="K512" s="8"/>
      <c r="L512" s="457"/>
      <c r="M512" s="293"/>
      <c r="N512" s="293"/>
      <c r="O512" s="461"/>
      <c r="P512" s="461"/>
      <c r="Q512" s="461"/>
      <c r="R512" s="461"/>
      <c r="S512" s="461"/>
      <c r="T512" s="461"/>
      <c r="U512" s="461"/>
    </row>
    <row r="513" spans="2:21" s="11" customFormat="1" x14ac:dyDescent="0.3">
      <c r="B513" s="1"/>
      <c r="C513" s="2"/>
      <c r="D513" s="2"/>
      <c r="E513" s="2"/>
      <c r="F513" s="2"/>
      <c r="G513" s="2"/>
      <c r="H513" s="8"/>
      <c r="I513" s="162"/>
      <c r="J513" s="8"/>
      <c r="K513" s="8"/>
      <c r="L513" s="457"/>
      <c r="M513" s="293"/>
      <c r="N513" s="293"/>
      <c r="O513" s="461"/>
      <c r="P513" s="461"/>
      <c r="Q513" s="461"/>
      <c r="R513" s="461"/>
      <c r="S513" s="461"/>
      <c r="T513" s="461"/>
      <c r="U513" s="461"/>
    </row>
    <row r="514" spans="2:21" s="11" customFormat="1" x14ac:dyDescent="0.3">
      <c r="B514" s="1"/>
      <c r="C514" s="2"/>
      <c r="D514" s="2"/>
      <c r="E514" s="2"/>
      <c r="F514" s="2"/>
      <c r="G514" s="2"/>
      <c r="H514" s="8"/>
      <c r="I514" s="162"/>
      <c r="J514" s="8"/>
      <c r="K514" s="8"/>
      <c r="L514" s="457"/>
      <c r="M514" s="293"/>
      <c r="N514" s="293"/>
      <c r="O514" s="461"/>
      <c r="P514" s="461"/>
      <c r="Q514" s="461"/>
      <c r="R514" s="461"/>
      <c r="S514" s="461"/>
      <c r="T514" s="461"/>
      <c r="U514" s="461"/>
    </row>
    <row r="515" spans="2:21" s="11" customFormat="1" x14ac:dyDescent="0.3">
      <c r="B515" s="1"/>
      <c r="C515" s="2"/>
      <c r="D515" s="2"/>
      <c r="E515" s="2"/>
      <c r="F515" s="2"/>
      <c r="G515" s="2"/>
      <c r="H515" s="8"/>
      <c r="I515" s="162"/>
      <c r="J515" s="8"/>
      <c r="K515" s="8"/>
      <c r="L515" s="457"/>
      <c r="M515" s="293"/>
      <c r="N515" s="293"/>
      <c r="O515" s="461"/>
      <c r="P515" s="461"/>
      <c r="Q515" s="461"/>
      <c r="R515" s="461"/>
      <c r="S515" s="461"/>
      <c r="T515" s="461"/>
      <c r="U515" s="461"/>
    </row>
    <row r="516" spans="2:21" s="11" customFormat="1" x14ac:dyDescent="0.3">
      <c r="B516" s="1"/>
      <c r="C516" s="2"/>
      <c r="D516" s="2"/>
      <c r="E516" s="2"/>
      <c r="F516" s="2"/>
      <c r="G516" s="2"/>
      <c r="H516" s="8"/>
      <c r="I516" s="162"/>
      <c r="J516" s="8"/>
      <c r="K516" s="8"/>
      <c r="L516" s="457"/>
      <c r="M516" s="293"/>
      <c r="N516" s="293"/>
      <c r="O516" s="461"/>
      <c r="P516" s="461"/>
      <c r="Q516" s="461"/>
      <c r="R516" s="461"/>
      <c r="S516" s="461"/>
      <c r="T516" s="461"/>
      <c r="U516" s="461"/>
    </row>
    <row r="517" spans="2:21" s="11" customFormat="1" x14ac:dyDescent="0.3">
      <c r="B517" s="1"/>
      <c r="C517" s="2"/>
      <c r="D517" s="2"/>
      <c r="E517" s="2"/>
      <c r="F517" s="2"/>
      <c r="G517" s="2"/>
      <c r="H517" s="8"/>
      <c r="I517" s="162"/>
      <c r="J517" s="8"/>
      <c r="K517" s="8"/>
      <c r="L517" s="457"/>
      <c r="M517" s="293"/>
      <c r="N517" s="293"/>
      <c r="O517" s="461"/>
      <c r="P517" s="461"/>
      <c r="Q517" s="461"/>
      <c r="R517" s="461"/>
      <c r="S517" s="461"/>
      <c r="T517" s="461"/>
      <c r="U517" s="461"/>
    </row>
    <row r="518" spans="2:21" s="11" customFormat="1" x14ac:dyDescent="0.3">
      <c r="B518" s="1"/>
      <c r="C518" s="2"/>
      <c r="D518" s="2"/>
      <c r="E518" s="2"/>
      <c r="F518" s="2"/>
      <c r="G518" s="2"/>
      <c r="H518" s="8"/>
      <c r="I518" s="162"/>
      <c r="J518" s="8"/>
      <c r="K518" s="8"/>
      <c r="L518" s="457"/>
      <c r="M518" s="293"/>
      <c r="N518" s="293"/>
      <c r="O518" s="461"/>
      <c r="P518" s="461"/>
      <c r="Q518" s="461"/>
      <c r="R518" s="461"/>
      <c r="S518" s="461"/>
      <c r="T518" s="461"/>
      <c r="U518" s="461"/>
    </row>
    <row r="519" spans="2:21" s="11" customFormat="1" x14ac:dyDescent="0.3">
      <c r="B519" s="1"/>
      <c r="C519" s="2"/>
      <c r="D519" s="2"/>
      <c r="E519" s="2"/>
      <c r="F519" s="2"/>
      <c r="G519" s="2"/>
      <c r="H519" s="8"/>
      <c r="I519" s="162"/>
      <c r="J519" s="8"/>
      <c r="K519" s="8"/>
      <c r="L519" s="457"/>
      <c r="M519" s="293"/>
      <c r="N519" s="293"/>
      <c r="O519" s="461"/>
      <c r="P519" s="461"/>
      <c r="Q519" s="461"/>
      <c r="R519" s="461"/>
      <c r="S519" s="461"/>
      <c r="T519" s="461"/>
      <c r="U519" s="461"/>
    </row>
    <row r="520" spans="2:21" s="11" customFormat="1" x14ac:dyDescent="0.3">
      <c r="B520" s="1"/>
      <c r="C520" s="2"/>
      <c r="D520" s="2"/>
      <c r="E520" s="2"/>
      <c r="F520" s="2"/>
      <c r="G520" s="2"/>
      <c r="H520" s="8"/>
      <c r="I520" s="162"/>
      <c r="J520" s="8"/>
      <c r="K520" s="8"/>
      <c r="L520" s="457"/>
      <c r="M520" s="293"/>
      <c r="N520" s="293"/>
      <c r="O520" s="461"/>
      <c r="P520" s="461"/>
      <c r="Q520" s="461"/>
      <c r="R520" s="461"/>
      <c r="S520" s="461"/>
      <c r="T520" s="461"/>
      <c r="U520" s="461"/>
    </row>
    <row r="521" spans="2:21" s="11" customFormat="1" x14ac:dyDescent="0.3">
      <c r="B521" s="1"/>
      <c r="C521" s="2"/>
      <c r="D521" s="2"/>
      <c r="E521" s="2"/>
      <c r="F521" s="2"/>
      <c r="G521" s="2"/>
      <c r="H521" s="8"/>
      <c r="I521" s="162"/>
      <c r="J521" s="8"/>
      <c r="K521" s="8"/>
      <c r="L521" s="457"/>
      <c r="M521" s="293"/>
      <c r="N521" s="293"/>
      <c r="O521" s="461"/>
      <c r="P521" s="461"/>
      <c r="Q521" s="461"/>
      <c r="R521" s="461"/>
      <c r="S521" s="461"/>
      <c r="T521" s="461"/>
      <c r="U521" s="461"/>
    </row>
    <row r="522" spans="2:21" s="11" customFormat="1" x14ac:dyDescent="0.3">
      <c r="B522" s="1"/>
      <c r="C522" s="2"/>
      <c r="D522" s="2"/>
      <c r="E522" s="2"/>
      <c r="F522" s="2"/>
      <c r="G522" s="2"/>
      <c r="H522" s="8"/>
      <c r="I522" s="162"/>
      <c r="J522" s="8"/>
      <c r="K522" s="8"/>
      <c r="L522" s="457"/>
      <c r="M522" s="293"/>
      <c r="N522" s="293"/>
      <c r="O522" s="461"/>
      <c r="P522" s="461"/>
      <c r="Q522" s="461"/>
      <c r="R522" s="461"/>
      <c r="S522" s="461"/>
      <c r="T522" s="461"/>
      <c r="U522" s="461"/>
    </row>
    <row r="523" spans="2:21" s="11" customFormat="1" x14ac:dyDescent="0.3">
      <c r="B523" s="1"/>
      <c r="C523" s="2"/>
      <c r="D523" s="2"/>
      <c r="E523" s="2"/>
      <c r="F523" s="2"/>
      <c r="G523" s="2"/>
      <c r="H523" s="8"/>
      <c r="I523" s="162"/>
      <c r="J523" s="8"/>
      <c r="K523" s="8"/>
      <c r="L523" s="457"/>
      <c r="M523" s="293"/>
      <c r="N523" s="293"/>
      <c r="O523" s="461"/>
      <c r="P523" s="461"/>
      <c r="Q523" s="461"/>
      <c r="R523" s="461"/>
      <c r="S523" s="461"/>
      <c r="T523" s="461"/>
      <c r="U523" s="461"/>
    </row>
    <row r="524" spans="2:21" s="11" customFormat="1" x14ac:dyDescent="0.3">
      <c r="B524" s="1"/>
      <c r="C524" s="2"/>
      <c r="D524" s="2"/>
      <c r="E524" s="2"/>
      <c r="F524" s="2"/>
      <c r="G524" s="2"/>
      <c r="H524" s="8"/>
      <c r="I524" s="162"/>
      <c r="J524" s="8"/>
      <c r="K524" s="8"/>
      <c r="L524" s="457"/>
      <c r="M524" s="293"/>
      <c r="N524" s="293"/>
      <c r="O524" s="461"/>
      <c r="P524" s="461"/>
      <c r="Q524" s="461"/>
      <c r="R524" s="461"/>
      <c r="S524" s="461"/>
      <c r="T524" s="461"/>
      <c r="U524" s="461"/>
    </row>
    <row r="525" spans="2:21" s="11" customFormat="1" x14ac:dyDescent="0.3">
      <c r="B525" s="1"/>
      <c r="C525" s="2"/>
      <c r="D525" s="2"/>
      <c r="E525" s="2"/>
      <c r="F525" s="2"/>
      <c r="G525" s="2"/>
      <c r="H525" s="8"/>
      <c r="I525" s="162"/>
      <c r="J525" s="8"/>
      <c r="K525" s="8"/>
      <c r="L525" s="457"/>
      <c r="M525" s="293"/>
      <c r="N525" s="293"/>
      <c r="O525" s="461"/>
      <c r="P525" s="461"/>
      <c r="Q525" s="461"/>
      <c r="R525" s="461"/>
      <c r="S525" s="461"/>
      <c r="T525" s="461"/>
      <c r="U525" s="461"/>
    </row>
    <row r="526" spans="2:21" s="11" customFormat="1" x14ac:dyDescent="0.3">
      <c r="B526" s="1"/>
      <c r="C526" s="2"/>
      <c r="D526" s="2"/>
      <c r="E526" s="2"/>
      <c r="F526" s="2"/>
      <c r="G526" s="2"/>
      <c r="H526" s="8"/>
      <c r="I526" s="162"/>
      <c r="J526" s="8"/>
      <c r="K526" s="8"/>
      <c r="L526" s="457"/>
      <c r="M526" s="293"/>
      <c r="N526" s="293"/>
      <c r="O526" s="461"/>
      <c r="P526" s="461"/>
      <c r="Q526" s="461"/>
      <c r="R526" s="461"/>
      <c r="S526" s="461"/>
      <c r="T526" s="461"/>
      <c r="U526" s="461"/>
    </row>
    <row r="527" spans="2:21" s="11" customFormat="1" x14ac:dyDescent="0.3">
      <c r="B527" s="1"/>
      <c r="C527" s="2"/>
      <c r="D527" s="2"/>
      <c r="E527" s="2"/>
      <c r="F527" s="2"/>
      <c r="G527" s="2"/>
      <c r="H527" s="8"/>
      <c r="I527" s="162"/>
      <c r="J527" s="8"/>
      <c r="K527" s="8"/>
      <c r="L527" s="457"/>
      <c r="M527" s="293"/>
      <c r="N527" s="293"/>
      <c r="O527" s="461"/>
      <c r="P527" s="461"/>
      <c r="Q527" s="461"/>
      <c r="R527" s="461"/>
      <c r="S527" s="461"/>
      <c r="T527" s="461"/>
      <c r="U527" s="461"/>
    </row>
    <row r="528" spans="2:21" s="11" customFormat="1" x14ac:dyDescent="0.3">
      <c r="B528" s="1"/>
      <c r="C528" s="2"/>
      <c r="D528" s="2"/>
      <c r="E528" s="2"/>
      <c r="F528" s="2"/>
      <c r="G528" s="2"/>
      <c r="H528" s="8"/>
      <c r="I528" s="162"/>
      <c r="J528" s="8"/>
      <c r="K528" s="8"/>
      <c r="L528" s="457"/>
      <c r="M528" s="293"/>
      <c r="N528" s="293"/>
      <c r="O528" s="461"/>
      <c r="P528" s="461"/>
      <c r="Q528" s="461"/>
      <c r="R528" s="461"/>
      <c r="S528" s="461"/>
      <c r="T528" s="461"/>
      <c r="U528" s="461"/>
    </row>
    <row r="529" spans="1:21" s="11" customFormat="1" x14ac:dyDescent="0.3">
      <c r="B529" s="1"/>
      <c r="C529" s="2"/>
      <c r="D529" s="2"/>
      <c r="E529" s="2"/>
      <c r="F529" s="2"/>
      <c r="G529" s="2"/>
      <c r="H529" s="8"/>
      <c r="I529" s="162"/>
      <c r="J529" s="8"/>
      <c r="K529" s="8"/>
      <c r="L529" s="457"/>
      <c r="M529" s="293"/>
      <c r="N529" s="293"/>
      <c r="O529" s="461"/>
      <c r="P529" s="461"/>
      <c r="Q529" s="461"/>
      <c r="R529" s="461"/>
      <c r="S529" s="461"/>
      <c r="T529" s="461"/>
      <c r="U529" s="461"/>
    </row>
    <row r="530" spans="1:21" s="11" customFormat="1" x14ac:dyDescent="0.3">
      <c r="B530" s="1"/>
      <c r="C530" s="2"/>
      <c r="D530" s="2"/>
      <c r="E530" s="2"/>
      <c r="F530" s="2"/>
      <c r="G530" s="2"/>
      <c r="H530" s="8"/>
      <c r="I530" s="162"/>
      <c r="J530" s="8"/>
      <c r="K530" s="8"/>
      <c r="L530" s="457"/>
      <c r="M530" s="293"/>
      <c r="N530" s="293"/>
      <c r="O530" s="461"/>
      <c r="P530" s="461"/>
      <c r="Q530" s="461"/>
      <c r="R530" s="461"/>
      <c r="S530" s="461"/>
      <c r="T530" s="461"/>
      <c r="U530" s="461"/>
    </row>
    <row r="531" spans="1:21" s="11" customFormat="1" x14ac:dyDescent="0.3">
      <c r="B531" s="1"/>
      <c r="C531" s="2"/>
      <c r="D531" s="2"/>
      <c r="E531" s="2"/>
      <c r="F531" s="2"/>
      <c r="G531" s="2"/>
      <c r="H531" s="8"/>
      <c r="I531" s="162"/>
      <c r="J531" s="8"/>
      <c r="K531" s="8"/>
      <c r="L531" s="457"/>
      <c r="M531" s="293"/>
      <c r="N531" s="293"/>
      <c r="O531" s="461"/>
      <c r="P531" s="461"/>
      <c r="Q531" s="461"/>
      <c r="R531" s="461"/>
      <c r="S531" s="461"/>
      <c r="T531" s="461"/>
      <c r="U531" s="461"/>
    </row>
    <row r="532" spans="1:21" s="11" customFormat="1" x14ac:dyDescent="0.3">
      <c r="B532" s="1"/>
      <c r="C532" s="2"/>
      <c r="D532" s="2"/>
      <c r="E532" s="2"/>
      <c r="F532" s="2"/>
      <c r="G532" s="2"/>
      <c r="H532" s="8"/>
      <c r="I532" s="162"/>
      <c r="J532" s="8"/>
      <c r="K532" s="8"/>
      <c r="L532" s="457"/>
      <c r="M532" s="293"/>
      <c r="N532" s="293"/>
      <c r="O532" s="461"/>
      <c r="P532" s="461"/>
      <c r="Q532" s="461"/>
      <c r="R532" s="461"/>
      <c r="S532" s="461"/>
      <c r="T532" s="461"/>
      <c r="U532" s="461"/>
    </row>
    <row r="533" spans="1:21" s="11" customFormat="1" x14ac:dyDescent="0.3">
      <c r="B533" s="1"/>
      <c r="C533" s="2"/>
      <c r="D533" s="2"/>
      <c r="E533" s="2"/>
      <c r="F533" s="2"/>
      <c r="G533" s="2"/>
      <c r="H533" s="8"/>
      <c r="I533" s="162"/>
      <c r="J533" s="8"/>
      <c r="K533" s="8"/>
      <c r="L533" s="457"/>
      <c r="M533" s="293"/>
      <c r="N533" s="293"/>
      <c r="O533" s="461"/>
      <c r="P533" s="461"/>
      <c r="Q533" s="461"/>
      <c r="R533" s="461"/>
      <c r="S533" s="461"/>
      <c r="T533" s="461"/>
      <c r="U533" s="461"/>
    </row>
    <row r="534" spans="1:21" s="11" customFormat="1" x14ac:dyDescent="0.3">
      <c r="B534" s="1"/>
      <c r="C534" s="2"/>
      <c r="D534" s="2"/>
      <c r="E534" s="2"/>
      <c r="F534" s="2"/>
      <c r="G534" s="2"/>
      <c r="H534" s="8"/>
      <c r="I534" s="162"/>
      <c r="J534" s="8"/>
      <c r="K534" s="8"/>
      <c r="L534" s="457"/>
      <c r="M534" s="293"/>
      <c r="N534" s="293"/>
      <c r="O534" s="461"/>
      <c r="P534" s="461"/>
      <c r="Q534" s="461"/>
      <c r="R534" s="461"/>
      <c r="S534" s="461"/>
      <c r="T534" s="461"/>
      <c r="U534" s="461"/>
    </row>
    <row r="535" spans="1:21" s="11" customFormat="1" x14ac:dyDescent="0.3">
      <c r="B535" s="1"/>
      <c r="C535" s="2"/>
      <c r="D535" s="2"/>
      <c r="E535" s="2"/>
      <c r="F535" s="2"/>
      <c r="G535" s="2"/>
      <c r="H535" s="8"/>
      <c r="I535" s="162"/>
      <c r="J535" s="8"/>
      <c r="K535" s="8"/>
      <c r="L535" s="457"/>
      <c r="M535" s="293"/>
      <c r="N535" s="293"/>
      <c r="O535" s="461"/>
      <c r="P535" s="461"/>
      <c r="Q535" s="461"/>
      <c r="R535" s="461"/>
      <c r="S535" s="461"/>
      <c r="T535" s="461"/>
      <c r="U535" s="461"/>
    </row>
    <row r="536" spans="1:21" x14ac:dyDescent="0.3">
      <c r="A536" s="11"/>
      <c r="B536" s="1"/>
      <c r="C536" s="2"/>
      <c r="D536" s="2"/>
      <c r="E536" s="2"/>
      <c r="F536" s="2"/>
      <c r="G536" s="2"/>
      <c r="H536" s="8"/>
      <c r="I536" s="162"/>
      <c r="J536" s="8"/>
      <c r="K536" s="8"/>
    </row>
    <row r="537" spans="1:21" x14ac:dyDescent="0.3">
      <c r="A537" s="11"/>
      <c r="B537" s="1"/>
      <c r="C537" s="2"/>
      <c r="D537" s="2"/>
      <c r="E537" s="2"/>
      <c r="F537" s="2"/>
      <c r="G537" s="2"/>
      <c r="H537" s="8"/>
      <c r="I537" s="162"/>
      <c r="J537" s="8"/>
      <c r="K537" s="8"/>
    </row>
    <row r="538" spans="1:21" x14ac:dyDescent="0.3">
      <c r="A538" s="11"/>
      <c r="B538" s="1"/>
      <c r="C538" s="2"/>
      <c r="D538" s="2"/>
      <c r="E538" s="2"/>
      <c r="F538" s="2"/>
      <c r="G538" s="2"/>
      <c r="H538" s="8"/>
      <c r="I538" s="162"/>
      <c r="J538" s="8"/>
      <c r="K538" s="8"/>
    </row>
    <row r="539" spans="1:21" x14ac:dyDescent="0.3">
      <c r="A539" s="11"/>
      <c r="B539" s="1"/>
      <c r="C539" s="2"/>
      <c r="D539" s="2"/>
      <c r="E539" s="2"/>
      <c r="F539" s="2"/>
      <c r="G539" s="2"/>
      <c r="H539" s="8"/>
      <c r="I539" s="162"/>
      <c r="J539" s="8"/>
      <c r="K539" s="8"/>
    </row>
    <row r="540" spans="1:21" x14ac:dyDescent="0.3">
      <c r="A540" s="11"/>
      <c r="B540" s="1"/>
      <c r="C540" s="2"/>
      <c r="D540" s="2"/>
      <c r="E540" s="2"/>
      <c r="F540" s="2"/>
      <c r="G540" s="2"/>
      <c r="H540" s="8"/>
      <c r="I540" s="162"/>
      <c r="J540" s="8"/>
      <c r="K540" s="8"/>
    </row>
    <row r="541" spans="1:21" x14ac:dyDescent="0.3">
      <c r="A541" s="11"/>
      <c r="B541" s="1"/>
      <c r="C541" s="2"/>
      <c r="D541" s="2"/>
      <c r="E541" s="2"/>
      <c r="F541" s="2"/>
      <c r="G541" s="2"/>
      <c r="H541" s="8"/>
      <c r="I541" s="162"/>
      <c r="J541" s="8"/>
      <c r="K541" s="8"/>
    </row>
    <row r="542" spans="1:21" x14ac:dyDescent="0.3">
      <c r="A542" s="11"/>
      <c r="B542" s="1"/>
      <c r="C542" s="2"/>
      <c r="D542" s="2"/>
      <c r="E542" s="2"/>
      <c r="F542" s="2"/>
      <c r="G542" s="2"/>
      <c r="H542" s="8"/>
      <c r="I542" s="162"/>
      <c r="J542" s="8"/>
      <c r="K542" s="8"/>
    </row>
    <row r="543" spans="1:21" x14ac:dyDescent="0.3">
      <c r="A543" s="11"/>
      <c r="B543" s="1"/>
      <c r="C543" s="2"/>
      <c r="D543" s="2"/>
      <c r="E543" s="2"/>
      <c r="F543" s="2"/>
      <c r="G543" s="2"/>
      <c r="H543" s="8"/>
      <c r="I543" s="162"/>
      <c r="J543" s="8"/>
      <c r="K543" s="8"/>
    </row>
    <row r="544" spans="1:21" x14ac:dyDescent="0.3">
      <c r="A544" s="11"/>
      <c r="B544" s="1"/>
      <c r="C544" s="2"/>
      <c r="D544" s="2"/>
      <c r="E544" s="2"/>
      <c r="F544" s="2"/>
      <c r="G544" s="2"/>
      <c r="H544" s="8"/>
      <c r="I544" s="162"/>
      <c r="J544" s="8"/>
      <c r="K544" s="8"/>
    </row>
    <row r="545" spans="1:11" x14ac:dyDescent="0.3">
      <c r="A545" s="11"/>
      <c r="B545" s="1"/>
      <c r="C545" s="2"/>
      <c r="D545" s="2"/>
      <c r="E545" s="2"/>
      <c r="F545" s="2"/>
      <c r="G545" s="2"/>
      <c r="H545" s="8"/>
      <c r="I545" s="162"/>
      <c r="J545" s="8"/>
      <c r="K545" s="8"/>
    </row>
    <row r="546" spans="1:11" x14ac:dyDescent="0.3">
      <c r="A546" s="11"/>
      <c r="B546" s="1"/>
      <c r="C546" s="2"/>
      <c r="D546" s="2"/>
      <c r="E546" s="2"/>
      <c r="F546" s="2"/>
      <c r="G546" s="2"/>
      <c r="H546" s="8"/>
      <c r="I546" s="162"/>
      <c r="J546" s="8"/>
      <c r="K546" s="8"/>
    </row>
    <row r="547" spans="1:11" x14ac:dyDescent="0.3">
      <c r="A547" s="11"/>
      <c r="B547" s="1"/>
      <c r="C547" s="2"/>
      <c r="D547" s="2"/>
      <c r="E547" s="2"/>
      <c r="F547" s="2"/>
      <c r="G547" s="2"/>
      <c r="H547" s="8"/>
      <c r="I547" s="162"/>
      <c r="J547" s="8"/>
      <c r="K547" s="8"/>
    </row>
    <row r="548" spans="1:11" x14ac:dyDescent="0.3">
      <c r="A548" s="11"/>
      <c r="B548" s="1"/>
      <c r="C548" s="2"/>
      <c r="D548" s="2"/>
      <c r="E548" s="2"/>
      <c r="F548" s="2"/>
      <c r="G548" s="2"/>
      <c r="H548" s="8"/>
      <c r="I548" s="162"/>
      <c r="J548" s="8"/>
      <c r="K548" s="8"/>
    </row>
    <row r="549" spans="1:11" x14ac:dyDescent="0.3">
      <c r="A549" s="11"/>
      <c r="B549" s="1"/>
      <c r="C549" s="2"/>
      <c r="D549" s="2"/>
      <c r="E549" s="2"/>
      <c r="F549" s="2"/>
      <c r="G549" s="2"/>
      <c r="H549" s="8"/>
      <c r="I549" s="162"/>
      <c r="J549" s="8"/>
      <c r="K549" s="8"/>
    </row>
    <row r="550" spans="1:11" x14ac:dyDescent="0.3">
      <c r="A550" s="11"/>
      <c r="B550" s="1"/>
      <c r="C550" s="2"/>
      <c r="D550" s="2"/>
      <c r="E550" s="2"/>
      <c r="F550" s="2"/>
      <c r="G550" s="2"/>
      <c r="H550" s="8"/>
      <c r="I550" s="162"/>
      <c r="J550" s="8"/>
      <c r="K550" s="8"/>
    </row>
    <row r="551" spans="1:11" x14ac:dyDescent="0.3">
      <c r="A551" s="11"/>
      <c r="B551" s="1"/>
      <c r="C551" s="2"/>
      <c r="D551" s="2"/>
      <c r="E551" s="2"/>
      <c r="F551" s="2"/>
      <c r="G551" s="2"/>
      <c r="H551" s="8"/>
      <c r="I551" s="162"/>
      <c r="J551" s="8"/>
      <c r="K551" s="8"/>
    </row>
    <row r="552" spans="1:11" x14ac:dyDescent="0.3">
      <c r="A552" s="11"/>
      <c r="B552" s="1"/>
      <c r="C552" s="2"/>
      <c r="D552" s="2"/>
      <c r="E552" s="2"/>
      <c r="F552" s="2"/>
      <c r="G552" s="2"/>
      <c r="H552" s="8"/>
      <c r="I552" s="162"/>
      <c r="J552" s="8"/>
      <c r="K552" s="8"/>
    </row>
    <row r="553" spans="1:11" x14ac:dyDescent="0.3">
      <c r="A553" s="11"/>
      <c r="B553" s="1"/>
      <c r="C553" s="2"/>
      <c r="D553" s="2"/>
      <c r="E553" s="2"/>
      <c r="F553" s="2"/>
      <c r="G553" s="2"/>
      <c r="H553" s="8"/>
      <c r="I553" s="162"/>
      <c r="J553" s="8"/>
      <c r="K553" s="8"/>
    </row>
    <row r="554" spans="1:11" x14ac:dyDescent="0.3">
      <c r="A554" s="11"/>
      <c r="B554" s="1"/>
      <c r="C554" s="2"/>
      <c r="D554" s="2"/>
      <c r="E554" s="2"/>
      <c r="F554" s="2"/>
      <c r="G554" s="2"/>
      <c r="H554" s="8"/>
      <c r="I554" s="162"/>
      <c r="J554" s="8"/>
      <c r="K554" s="8"/>
    </row>
    <row r="555" spans="1:11" x14ac:dyDescent="0.3">
      <c r="A555" s="11"/>
      <c r="B555" s="1"/>
      <c r="C555" s="2"/>
      <c r="D555" s="2"/>
      <c r="E555" s="2"/>
      <c r="F555" s="2"/>
      <c r="G555" s="2"/>
      <c r="H555" s="8"/>
      <c r="I555" s="162"/>
      <c r="J555" s="8"/>
      <c r="K555" s="8"/>
    </row>
    <row r="556" spans="1:11" x14ac:dyDescent="0.3">
      <c r="A556" s="11"/>
      <c r="B556" s="1"/>
      <c r="C556" s="2"/>
      <c r="D556" s="2"/>
      <c r="E556" s="2"/>
      <c r="F556" s="2"/>
      <c r="G556" s="2"/>
      <c r="H556" s="8"/>
      <c r="I556" s="162"/>
      <c r="J556" s="8"/>
      <c r="K556" s="8"/>
    </row>
    <row r="557" spans="1:11" x14ac:dyDescent="0.3">
      <c r="A557" s="11"/>
      <c r="B557" s="1"/>
      <c r="C557" s="2"/>
      <c r="D557" s="2"/>
      <c r="E557" s="2"/>
      <c r="F557" s="2"/>
      <c r="G557" s="2"/>
      <c r="H557" s="8"/>
      <c r="I557" s="162"/>
      <c r="J557" s="8"/>
      <c r="K557" s="8"/>
    </row>
    <row r="558" spans="1:11" x14ac:dyDescent="0.3">
      <c r="A558" s="11"/>
      <c r="B558" s="1"/>
      <c r="C558" s="2"/>
      <c r="D558" s="2"/>
      <c r="E558" s="2"/>
      <c r="F558" s="2"/>
      <c r="G558" s="2"/>
      <c r="H558" s="8"/>
      <c r="I558" s="162"/>
      <c r="J558" s="8"/>
      <c r="K558" s="8"/>
    </row>
    <row r="559" spans="1:11" x14ac:dyDescent="0.3">
      <c r="A559" s="11"/>
      <c r="B559" s="1"/>
      <c r="C559" s="2"/>
      <c r="D559" s="2"/>
      <c r="E559" s="2"/>
      <c r="F559" s="2"/>
      <c r="G559" s="2"/>
      <c r="H559" s="8"/>
      <c r="I559" s="162"/>
      <c r="J559" s="8"/>
      <c r="K559" s="8"/>
    </row>
    <row r="560" spans="1:11" x14ac:dyDescent="0.3">
      <c r="A560" s="11"/>
      <c r="B560" s="1"/>
      <c r="C560" s="2"/>
      <c r="D560" s="2"/>
      <c r="E560" s="2"/>
      <c r="F560" s="2"/>
      <c r="G560" s="2"/>
      <c r="H560" s="8"/>
      <c r="I560" s="162"/>
      <c r="J560" s="8"/>
      <c r="K560" s="8"/>
    </row>
    <row r="561" spans="1:11" x14ac:dyDescent="0.3">
      <c r="A561" s="11"/>
      <c r="B561" s="1"/>
      <c r="C561" s="2"/>
      <c r="D561" s="2"/>
      <c r="E561" s="2"/>
      <c r="F561" s="2"/>
      <c r="G561" s="2"/>
      <c r="H561" s="8"/>
      <c r="I561" s="162"/>
      <c r="J561" s="8"/>
      <c r="K561" s="8"/>
    </row>
    <row r="562" spans="1:11" x14ac:dyDescent="0.3">
      <c r="A562" s="11"/>
      <c r="B562" s="1"/>
      <c r="C562" s="2"/>
      <c r="D562" s="2"/>
      <c r="E562" s="2"/>
      <c r="F562" s="2"/>
      <c r="G562" s="2"/>
      <c r="H562" s="8"/>
      <c r="I562" s="162"/>
      <c r="J562" s="8"/>
      <c r="K562" s="8"/>
    </row>
    <row r="563" spans="1:11" x14ac:dyDescent="0.3">
      <c r="A563" s="11"/>
      <c r="B563" s="1"/>
      <c r="C563" s="2"/>
      <c r="D563" s="2"/>
      <c r="E563" s="2"/>
      <c r="F563" s="2"/>
      <c r="G563" s="2"/>
      <c r="H563" s="8"/>
      <c r="I563" s="162"/>
      <c r="J563" s="8"/>
      <c r="K563" s="8"/>
    </row>
    <row r="564" spans="1:11" x14ac:dyDescent="0.3">
      <c r="A564" s="11"/>
      <c r="B564" s="1"/>
      <c r="C564" s="2"/>
      <c r="D564" s="2"/>
      <c r="E564" s="2"/>
      <c r="F564" s="2"/>
      <c r="G564" s="2"/>
      <c r="H564" s="8"/>
      <c r="I564" s="162"/>
      <c r="J564" s="8"/>
      <c r="K564" s="8"/>
    </row>
    <row r="565" spans="1:11" x14ac:dyDescent="0.3">
      <c r="A565" s="11"/>
      <c r="B565" s="1"/>
      <c r="C565" s="2"/>
      <c r="D565" s="2"/>
      <c r="E565" s="2"/>
      <c r="F565" s="2"/>
      <c r="G565" s="2"/>
      <c r="H565" s="8"/>
      <c r="I565" s="162"/>
      <c r="J565" s="8"/>
      <c r="K565" s="8"/>
    </row>
    <row r="566" spans="1:11" x14ac:dyDescent="0.3">
      <c r="A566" s="11"/>
      <c r="B566" s="1"/>
      <c r="C566" s="2"/>
      <c r="D566" s="2"/>
      <c r="E566" s="2"/>
      <c r="F566" s="2"/>
      <c r="G566" s="2"/>
      <c r="H566" s="8"/>
      <c r="I566" s="162"/>
      <c r="J566" s="8"/>
      <c r="K566" s="8"/>
    </row>
    <row r="567" spans="1:11" x14ac:dyDescent="0.3">
      <c r="A567" s="11"/>
      <c r="B567" s="1"/>
      <c r="C567" s="2"/>
      <c r="D567" s="2"/>
      <c r="E567" s="2"/>
      <c r="F567" s="2"/>
      <c r="G567" s="2"/>
      <c r="H567" s="8"/>
      <c r="I567" s="162"/>
      <c r="J567" s="8"/>
      <c r="K567" s="8"/>
    </row>
    <row r="568" spans="1:11" x14ac:dyDescent="0.3">
      <c r="A568" s="11"/>
      <c r="B568" s="1"/>
      <c r="C568" s="2"/>
      <c r="D568" s="2"/>
      <c r="E568" s="2"/>
      <c r="F568" s="2"/>
      <c r="G568" s="2"/>
      <c r="H568" s="8"/>
      <c r="I568" s="162"/>
      <c r="J568" s="8"/>
      <c r="K568" s="8"/>
    </row>
    <row r="569" spans="1:11" x14ac:dyDescent="0.3">
      <c r="A569" s="11"/>
      <c r="B569" s="1"/>
      <c r="C569" s="2"/>
      <c r="D569" s="2"/>
      <c r="E569" s="2"/>
      <c r="F569" s="2"/>
      <c r="G569" s="2"/>
      <c r="H569" s="8"/>
      <c r="I569" s="162"/>
      <c r="J569" s="8"/>
      <c r="K569" s="8"/>
    </row>
    <row r="570" spans="1:11" x14ac:dyDescent="0.3">
      <c r="A570" s="11"/>
      <c r="B570" s="1"/>
      <c r="C570" s="2"/>
      <c r="D570" s="2"/>
      <c r="E570" s="2"/>
      <c r="F570" s="2"/>
      <c r="G570" s="2"/>
      <c r="H570" s="8"/>
      <c r="I570" s="162"/>
      <c r="J570" s="8"/>
      <c r="K570" s="8"/>
    </row>
    <row r="571" spans="1:11" x14ac:dyDescent="0.3">
      <c r="A571" s="11"/>
      <c r="B571" s="1"/>
      <c r="C571" s="2"/>
      <c r="D571" s="2"/>
      <c r="E571" s="2"/>
      <c r="F571" s="2"/>
      <c r="G571" s="2"/>
      <c r="H571" s="8"/>
      <c r="I571" s="162"/>
      <c r="J571" s="8"/>
      <c r="K571" s="8"/>
    </row>
    <row r="572" spans="1:11" x14ac:dyDescent="0.3">
      <c r="A572" s="11"/>
      <c r="B572" s="1"/>
      <c r="C572" s="2"/>
      <c r="D572" s="2"/>
      <c r="E572" s="2"/>
      <c r="F572" s="2"/>
      <c r="G572" s="2"/>
      <c r="H572" s="8"/>
      <c r="I572" s="162"/>
      <c r="J572" s="8"/>
      <c r="K572" s="8"/>
    </row>
    <row r="573" spans="1:11" x14ac:dyDescent="0.3">
      <c r="A573" s="11"/>
      <c r="B573" s="1"/>
      <c r="C573" s="2"/>
      <c r="D573" s="2"/>
      <c r="E573" s="2"/>
      <c r="F573" s="2"/>
      <c r="G573" s="2"/>
      <c r="H573" s="8"/>
      <c r="I573" s="162"/>
      <c r="J573" s="8"/>
      <c r="K573" s="8"/>
    </row>
    <row r="574" spans="1:11" x14ac:dyDescent="0.3">
      <c r="A574" s="11"/>
      <c r="B574" s="1"/>
      <c r="C574" s="2"/>
      <c r="D574" s="2"/>
      <c r="E574" s="2"/>
      <c r="F574" s="2"/>
      <c r="G574" s="2"/>
      <c r="H574" s="8"/>
      <c r="I574" s="162"/>
      <c r="J574" s="8"/>
      <c r="K574" s="8"/>
    </row>
    <row r="575" spans="1:11" x14ac:dyDescent="0.3">
      <c r="A575" s="11"/>
      <c r="B575" s="1"/>
      <c r="C575" s="2"/>
      <c r="D575" s="2"/>
      <c r="E575" s="2"/>
      <c r="F575" s="2"/>
      <c r="G575" s="2"/>
      <c r="H575" s="8"/>
      <c r="I575" s="162"/>
      <c r="J575" s="8"/>
      <c r="K575" s="8"/>
    </row>
    <row r="576" spans="1:11" x14ac:dyDescent="0.3">
      <c r="A576" s="11"/>
      <c r="B576" s="1"/>
      <c r="C576" s="2"/>
      <c r="D576" s="2"/>
      <c r="E576" s="2"/>
      <c r="F576" s="2"/>
      <c r="G576" s="2"/>
      <c r="H576" s="8"/>
      <c r="I576" s="162"/>
      <c r="J576" s="8"/>
      <c r="K576" s="8"/>
    </row>
    <row r="577" spans="1:11" x14ac:dyDescent="0.3">
      <c r="A577" s="11"/>
      <c r="B577" s="1"/>
      <c r="C577" s="2"/>
      <c r="D577" s="2"/>
      <c r="E577" s="2"/>
      <c r="F577" s="2"/>
      <c r="G577" s="2"/>
      <c r="H577" s="8"/>
      <c r="I577" s="162"/>
      <c r="J577" s="8"/>
      <c r="K577" s="8"/>
    </row>
    <row r="578" spans="1:11" x14ac:dyDescent="0.3">
      <c r="A578" s="11"/>
      <c r="B578" s="1"/>
      <c r="C578" s="2"/>
      <c r="D578" s="2"/>
      <c r="E578" s="2"/>
      <c r="F578" s="2"/>
      <c r="G578" s="2"/>
      <c r="H578" s="8"/>
      <c r="I578" s="162"/>
      <c r="J578" s="8"/>
      <c r="K578" s="8"/>
    </row>
    <row r="579" spans="1:11" x14ac:dyDescent="0.3">
      <c r="A579" s="11"/>
      <c r="B579" s="1"/>
      <c r="C579" s="2"/>
      <c r="D579" s="2"/>
      <c r="E579" s="2"/>
      <c r="F579" s="2"/>
      <c r="G579" s="2"/>
      <c r="H579" s="8"/>
      <c r="I579" s="162"/>
      <c r="J579" s="8"/>
      <c r="K579" s="8"/>
    </row>
    <row r="580" spans="1:11" x14ac:dyDescent="0.3">
      <c r="A580" s="11"/>
      <c r="B580" s="1"/>
      <c r="C580" s="2"/>
      <c r="D580" s="2"/>
      <c r="E580" s="2"/>
      <c r="F580" s="2"/>
      <c r="G580" s="2"/>
      <c r="H580" s="8"/>
      <c r="I580" s="162"/>
      <c r="J580" s="8"/>
      <c r="K580" s="8"/>
    </row>
    <row r="581" spans="1:11" x14ac:dyDescent="0.3">
      <c r="A581" s="11"/>
      <c r="B581" s="1"/>
      <c r="C581" s="2"/>
      <c r="D581" s="2"/>
      <c r="E581" s="2"/>
      <c r="F581" s="2"/>
      <c r="G581" s="2"/>
      <c r="H581" s="8"/>
      <c r="I581" s="162"/>
      <c r="J581" s="8"/>
      <c r="K581" s="8"/>
    </row>
    <row r="582" spans="1:11" x14ac:dyDescent="0.3">
      <c r="A582" s="11"/>
      <c r="B582" s="1"/>
      <c r="C582" s="2"/>
      <c r="D582" s="2"/>
      <c r="E582" s="2"/>
      <c r="F582" s="2"/>
      <c r="G582" s="2"/>
      <c r="H582" s="8"/>
      <c r="I582" s="162"/>
      <c r="J582" s="8"/>
      <c r="K582" s="8"/>
    </row>
    <row r="583" spans="1:11" x14ac:dyDescent="0.3">
      <c r="A583" s="11"/>
      <c r="B583" s="1"/>
      <c r="C583" s="2"/>
      <c r="D583" s="2"/>
      <c r="E583" s="2"/>
      <c r="F583" s="2"/>
      <c r="G583" s="2"/>
      <c r="H583" s="8"/>
      <c r="I583" s="162"/>
      <c r="J583" s="8"/>
      <c r="K583" s="8"/>
    </row>
    <row r="584" spans="1:11" x14ac:dyDescent="0.3">
      <c r="A584" s="11"/>
      <c r="B584" s="1"/>
      <c r="C584" s="2"/>
      <c r="D584" s="2"/>
      <c r="E584" s="2"/>
      <c r="F584" s="2"/>
      <c r="G584" s="2"/>
      <c r="H584" s="8"/>
      <c r="I584" s="162"/>
      <c r="J584" s="8"/>
      <c r="K584" s="8"/>
    </row>
    <row r="585" spans="1:11" x14ac:dyDescent="0.3">
      <c r="A585" s="11"/>
      <c r="B585" s="1"/>
      <c r="C585" s="2"/>
      <c r="D585" s="2"/>
      <c r="E585" s="2"/>
      <c r="F585" s="2"/>
      <c r="G585" s="2"/>
      <c r="H585" s="8"/>
      <c r="I585" s="162"/>
      <c r="J585" s="8"/>
      <c r="K585" s="8"/>
    </row>
    <row r="586" spans="1:11" x14ac:dyDescent="0.3">
      <c r="A586" s="11"/>
      <c r="B586" s="1"/>
      <c r="C586" s="2"/>
      <c r="D586" s="2"/>
      <c r="E586" s="2"/>
      <c r="F586" s="2"/>
      <c r="G586" s="2"/>
      <c r="H586" s="8"/>
      <c r="I586" s="162"/>
      <c r="J586" s="8"/>
      <c r="K586" s="8"/>
    </row>
    <row r="587" spans="1:11" x14ac:dyDescent="0.3">
      <c r="A587" s="11"/>
      <c r="B587" s="1"/>
      <c r="C587" s="2"/>
      <c r="D587" s="2"/>
      <c r="E587" s="2"/>
      <c r="F587" s="2"/>
      <c r="G587" s="2"/>
      <c r="H587" s="8"/>
      <c r="I587" s="162"/>
      <c r="J587" s="8"/>
      <c r="K587" s="8"/>
    </row>
    <row r="588" spans="1:11" x14ac:dyDescent="0.3">
      <c r="A588" s="11"/>
      <c r="B588" s="1"/>
      <c r="C588" s="2"/>
      <c r="D588" s="2"/>
      <c r="E588" s="2"/>
      <c r="F588" s="2"/>
      <c r="G588" s="2"/>
      <c r="H588" s="8"/>
      <c r="I588" s="162"/>
      <c r="J588" s="8"/>
      <c r="K588" s="8"/>
    </row>
    <row r="589" spans="1:11" x14ac:dyDescent="0.3">
      <c r="A589" s="11"/>
      <c r="B589" s="1"/>
      <c r="C589" s="2"/>
      <c r="D589" s="2"/>
      <c r="E589" s="2"/>
      <c r="F589" s="2"/>
      <c r="G589" s="2"/>
      <c r="H589" s="8"/>
      <c r="I589" s="162"/>
      <c r="J589" s="8"/>
      <c r="K589" s="8"/>
    </row>
    <row r="590" spans="1:11" x14ac:dyDescent="0.3">
      <c r="A590" s="11"/>
      <c r="B590" s="1"/>
      <c r="C590" s="2"/>
      <c r="D590" s="2"/>
      <c r="E590" s="2"/>
      <c r="F590" s="2"/>
      <c r="G590" s="2"/>
      <c r="H590" s="8"/>
      <c r="I590" s="162"/>
      <c r="J590" s="8"/>
      <c r="K590" s="8"/>
    </row>
    <row r="591" spans="1:11" x14ac:dyDescent="0.3">
      <c r="A591" s="11"/>
      <c r="B591" s="1"/>
      <c r="C591" s="2"/>
      <c r="D591" s="2"/>
      <c r="E591" s="2"/>
      <c r="F591" s="2"/>
      <c r="G591" s="2"/>
      <c r="H591" s="8"/>
      <c r="I591" s="162"/>
      <c r="J591" s="8"/>
      <c r="K591" s="8"/>
    </row>
    <row r="592" spans="1:11" x14ac:dyDescent="0.3">
      <c r="A592" s="11"/>
      <c r="B592" s="1"/>
      <c r="C592" s="2"/>
      <c r="D592" s="2"/>
      <c r="E592" s="2"/>
      <c r="F592" s="2"/>
      <c r="G592" s="2"/>
      <c r="H592" s="8"/>
      <c r="I592" s="162"/>
      <c r="J592" s="8"/>
      <c r="K592" s="8"/>
    </row>
    <row r="593" spans="1:11" x14ac:dyDescent="0.3">
      <c r="A593" s="11"/>
      <c r="B593" s="1"/>
      <c r="C593" s="2"/>
      <c r="D593" s="2"/>
      <c r="E593" s="2"/>
      <c r="F593" s="2"/>
      <c r="G593" s="2"/>
      <c r="H593" s="8"/>
      <c r="I593" s="162"/>
      <c r="J593" s="8"/>
      <c r="K593" s="8"/>
    </row>
    <row r="594" spans="1:11" x14ac:dyDescent="0.3">
      <c r="A594" s="11"/>
      <c r="B594" s="1"/>
      <c r="C594" s="2"/>
      <c r="D594" s="2"/>
      <c r="E594" s="2"/>
      <c r="F594" s="2"/>
      <c r="G594" s="2"/>
      <c r="H594" s="8"/>
      <c r="I594" s="162"/>
      <c r="J594" s="8"/>
      <c r="K594" s="8"/>
    </row>
    <row r="595" spans="1:11" x14ac:dyDescent="0.3">
      <c r="A595" s="11"/>
      <c r="B595" s="1"/>
      <c r="C595" s="2"/>
      <c r="D595" s="2"/>
      <c r="E595" s="2"/>
      <c r="F595" s="2"/>
      <c r="G595" s="2"/>
      <c r="H595" s="8"/>
      <c r="I595" s="162"/>
      <c r="J595" s="8"/>
      <c r="K595" s="8"/>
    </row>
    <row r="596" spans="1:11" x14ac:dyDescent="0.3">
      <c r="A596" s="11"/>
      <c r="B596" s="1"/>
      <c r="C596" s="2"/>
      <c r="D596" s="2"/>
      <c r="E596" s="2"/>
      <c r="F596" s="2"/>
      <c r="G596" s="2"/>
      <c r="H596" s="8"/>
      <c r="I596" s="162"/>
      <c r="J596" s="8"/>
      <c r="K596" s="8"/>
    </row>
    <row r="597" spans="1:11" x14ac:dyDescent="0.3">
      <c r="A597" s="11"/>
      <c r="B597" s="1"/>
      <c r="C597" s="2"/>
      <c r="D597" s="2"/>
      <c r="E597" s="2"/>
      <c r="F597" s="2"/>
      <c r="G597" s="2"/>
      <c r="H597" s="8"/>
      <c r="I597" s="162"/>
      <c r="J597" s="8"/>
      <c r="K597" s="8"/>
    </row>
    <row r="598" spans="1:11" x14ac:dyDescent="0.3">
      <c r="A598" s="11"/>
      <c r="B598" s="1"/>
      <c r="C598" s="2"/>
      <c r="D598" s="2"/>
      <c r="E598" s="2"/>
      <c r="F598" s="2"/>
      <c r="G598" s="2"/>
      <c r="H598" s="8"/>
      <c r="I598" s="162"/>
      <c r="J598" s="8"/>
      <c r="K598" s="8"/>
    </row>
    <row r="599" spans="1:11" x14ac:dyDescent="0.3">
      <c r="A599" s="11"/>
      <c r="B599" s="1"/>
      <c r="C599" s="2"/>
      <c r="D599" s="2"/>
      <c r="E599" s="2"/>
      <c r="F599" s="2"/>
      <c r="G599" s="2"/>
      <c r="H599" s="8"/>
      <c r="I599" s="162"/>
      <c r="J599" s="8"/>
      <c r="K599" s="8"/>
    </row>
    <row r="600" spans="1:11" x14ac:dyDescent="0.3">
      <c r="A600" s="11"/>
      <c r="B600" s="1"/>
      <c r="C600" s="2"/>
      <c r="D600" s="2"/>
      <c r="E600" s="2"/>
      <c r="F600" s="2"/>
      <c r="G600" s="2"/>
      <c r="H600" s="8"/>
      <c r="I600" s="162"/>
      <c r="J600" s="8"/>
      <c r="K600" s="8"/>
    </row>
  </sheetData>
  <sheetProtection algorithmName="SHA-512" hashValue="PhPtnPAL5Bt38pDMG3QxRlwznf2eJUkMdFf3JyG1YmwxpdL4d6eHJshnbYHcmz2zOGgxGYwGAwlqWrWieVnvKA==" saltValue="JAMMZI1yFh4L3YbKnQbGYw==" spinCount="100000" sheet="1" objects="1" scenarios="1"/>
  <mergeCells count="44">
    <mergeCell ref="A20:A35"/>
    <mergeCell ref="A36:A50"/>
    <mergeCell ref="A51:A56"/>
    <mergeCell ref="C51:G51"/>
    <mergeCell ref="A4:K4"/>
    <mergeCell ref="A5:K5"/>
    <mergeCell ref="A6:K6"/>
    <mergeCell ref="H10:I10"/>
    <mergeCell ref="H9:K9"/>
    <mergeCell ref="J10:K10"/>
    <mergeCell ref="A14:G14"/>
    <mergeCell ref="H8:K8"/>
    <mergeCell ref="J11:K11"/>
    <mergeCell ref="J12:K12"/>
    <mergeCell ref="C101:G101"/>
    <mergeCell ref="C139:G139"/>
    <mergeCell ref="A192:A197"/>
    <mergeCell ref="A57:A64"/>
    <mergeCell ref="A65:A80"/>
    <mergeCell ref="A81:A90"/>
    <mergeCell ref="A91:A99"/>
    <mergeCell ref="A100:A139"/>
    <mergeCell ref="A140:A145"/>
    <mergeCell ref="A147:A171"/>
    <mergeCell ref="A183:A185"/>
    <mergeCell ref="A186:A191"/>
    <mergeCell ref="A172:A182"/>
    <mergeCell ref="C100:G100"/>
    <mergeCell ref="A198:A213"/>
    <mergeCell ref="A232:A254"/>
    <mergeCell ref="A256:A262"/>
    <mergeCell ref="A263:A268"/>
    <mergeCell ref="A214:G214"/>
    <mergeCell ref="A221:A227"/>
    <mergeCell ref="A228:A231"/>
    <mergeCell ref="A269:A272"/>
    <mergeCell ref="A273:G273"/>
    <mergeCell ref="A334:G336"/>
    <mergeCell ref="A314:G314"/>
    <mergeCell ref="A315:G315"/>
    <mergeCell ref="A275:A296"/>
    <mergeCell ref="A304:A307"/>
    <mergeCell ref="A308:A312"/>
    <mergeCell ref="A313:G313"/>
  </mergeCells>
  <conditionalFormatting sqref="B1:B1048576">
    <cfRule type="duplicateValues" dxfId="10" priority="6"/>
  </conditionalFormatting>
  <conditionalFormatting sqref="H334:J336">
    <cfRule type="cellIs" dxfId="9" priority="1" operator="notEqual">
      <formula>0</formula>
    </cfRule>
  </conditionalFormatting>
  <conditionalFormatting sqref="L1:L1048576 J11:K12">
    <cfRule type="containsText" dxfId="8" priority="2" operator="containsText" text="Review">
      <formula>NOT(ISERROR(SEARCH("Review",J1)))</formula>
    </cfRule>
    <cfRule type="containsText" dxfId="7" priority="3" operator="containsText" text="OK">
      <formula>NOT(ISERROR(SEARCH("OK",J1)))</formula>
    </cfRule>
  </conditionalFormatting>
  <conditionalFormatting sqref="L1:L1048576 J12:K12">
    <cfRule type="containsText" dxfId="6" priority="4" operator="containsText" text="Error">
      <formula>NOT(ISERROR(SEARCH("Error",J1)))</formula>
    </cfRule>
  </conditionalFormatting>
  <conditionalFormatting sqref="S1:T5 S8:T1048576">
    <cfRule type="cellIs" dxfId="5" priority="5" operator="greaterThan">
      <formula>0</formula>
    </cfRule>
  </conditionalFormatting>
  <dataValidations disablePrompts="1" count="2">
    <dataValidation allowBlank="1" showInputMessage="1" showErrorMessage="1" prompt="Indicate the full name of the institution. Do not abbreviate." sqref="H8:K8" xr:uid="{8CF7FC5A-A45A-4738-96AD-828E02DD3D92}"/>
    <dataValidation allowBlank="1" showInputMessage="1" showErrorMessage="1" prompt="The reporting period must be from 2017 onwards." sqref="J10:K10" xr:uid="{E887C50B-DF1D-4547-81E7-3D1E9443FB7A}"/>
  </dataValidations>
  <pageMargins left="0.25" right="0.25" top="0.35" bottom="0.75" header="0.3" footer="0.3"/>
  <pageSetup paperSize="9" scale="37" fitToHeight="0" orientation="portrait" r:id="rId1"/>
  <headerFooter>
    <oddFooter>&amp;L_x000D_&amp;1#&amp;"Calibri"&amp;11&amp;K000000 Classification: GENERAL</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86"/>
  <sheetViews>
    <sheetView zoomScale="85" zoomScaleNormal="85" workbookViewId="0">
      <pane ySplit="5" topLeftCell="A6" activePane="bottomLeft" state="frozen"/>
      <selection pane="bottomLeft" activeCell="G13" sqref="G13"/>
    </sheetView>
  </sheetViews>
  <sheetFormatPr defaultColWidth="9.109375" defaultRowHeight="14.4" zeroHeight="1" x14ac:dyDescent="0.3"/>
  <cols>
    <col min="1" max="1" width="7.88671875" style="145" customWidth="1"/>
    <col min="2" max="2" width="5.88671875" style="144" customWidth="1"/>
    <col min="3" max="3" width="10.77734375" style="145" customWidth="1"/>
    <col min="4" max="4" width="32.77734375" style="144" customWidth="1"/>
    <col min="5" max="5" width="52.88671875" style="144" customWidth="1"/>
    <col min="6" max="6" width="47.21875" style="144" customWidth="1"/>
    <col min="7" max="7" width="31.44140625" style="144" customWidth="1"/>
    <col min="8" max="8" width="9.109375" style="144" customWidth="1"/>
    <col min="9" max="9" width="17.44140625" style="144" hidden="1" customWidth="1"/>
    <col min="10" max="10" width="9.109375" style="144" customWidth="1"/>
    <col min="11" max="11" width="11" style="144" hidden="1" customWidth="1"/>
    <col min="12" max="12" width="9.109375" style="144" hidden="1" customWidth="1"/>
    <col min="13" max="13" width="53.88671875" style="144" hidden="1" customWidth="1"/>
    <col min="14" max="14" width="9.109375" style="144" customWidth="1"/>
    <col min="15" max="16384" width="9.109375" style="144"/>
  </cols>
  <sheetData>
    <row r="1" spans="1:15" x14ac:dyDescent="0.3">
      <c r="A1" s="149"/>
      <c r="B1" s="149"/>
      <c r="C1" s="149"/>
      <c r="D1" s="149"/>
      <c r="E1" s="149"/>
      <c r="L1" s="21"/>
      <c r="N1" s="326"/>
      <c r="O1" s="326"/>
    </row>
    <row r="2" spans="1:15" x14ac:dyDescent="0.3">
      <c r="A2" s="149"/>
      <c r="B2" s="149"/>
      <c r="C2" s="149"/>
      <c r="D2" s="149"/>
      <c r="E2" s="149"/>
      <c r="L2" s="21"/>
      <c r="N2" s="326"/>
      <c r="O2" s="326"/>
    </row>
    <row r="3" spans="1:15" x14ac:dyDescent="0.3">
      <c r="A3" s="149"/>
      <c r="B3" s="149"/>
      <c r="C3" s="149"/>
      <c r="D3" s="149"/>
      <c r="E3" s="149"/>
      <c r="L3" s="21"/>
      <c r="N3" s="326"/>
      <c r="O3" s="326"/>
    </row>
    <row r="4" spans="1:15" x14ac:dyDescent="0.3">
      <c r="A4" s="149"/>
      <c r="B4" s="149"/>
      <c r="C4" s="149"/>
      <c r="D4" s="149"/>
      <c r="E4" s="149"/>
      <c r="F4" s="146"/>
      <c r="L4" s="21"/>
      <c r="M4" s="293"/>
      <c r="N4" s="326"/>
      <c r="O4" s="326"/>
    </row>
    <row r="5" spans="1:15" ht="15" customHeight="1" x14ac:dyDescent="0.3">
      <c r="A5" s="553"/>
      <c r="B5" s="553"/>
      <c r="C5" s="553"/>
      <c r="D5" s="553"/>
      <c r="E5" s="553"/>
      <c r="F5" s="553"/>
      <c r="L5" s="21"/>
      <c r="M5" s="21"/>
      <c r="N5" s="326"/>
      <c r="O5" s="326"/>
    </row>
    <row r="6" spans="1:15" ht="15" customHeight="1" x14ac:dyDescent="0.3">
      <c r="A6" s="149"/>
      <c r="B6" s="412" t="s">
        <v>1011</v>
      </c>
      <c r="C6" s="419"/>
      <c r="D6" s="149"/>
      <c r="E6" s="554" t="s">
        <v>1702</v>
      </c>
      <c r="F6" s="555" t="str">
        <f>IF(ISBLANK('Balance sheet'!H8),"",'Balance sheet'!H8)</f>
        <v/>
      </c>
      <c r="K6" s="453" t="s">
        <v>1745</v>
      </c>
      <c r="L6" s="453" t="s">
        <v>1746</v>
      </c>
      <c r="M6" s="453" t="s">
        <v>1709</v>
      </c>
    </row>
    <row r="7" spans="1:15" ht="15" customHeight="1" x14ac:dyDescent="0.3">
      <c r="A7" s="149"/>
      <c r="B7" s="415" t="s">
        <v>1012</v>
      </c>
      <c r="C7" s="415"/>
      <c r="D7" s="149"/>
      <c r="E7" s="554"/>
      <c r="F7" s="556"/>
      <c r="K7" s="420"/>
      <c r="M7" s="292" t="s">
        <v>1528</v>
      </c>
    </row>
    <row r="8" spans="1:15" ht="15" customHeight="1" x14ac:dyDescent="0.3">
      <c r="A8" s="149"/>
      <c r="B8" s="416" t="s">
        <v>1446</v>
      </c>
      <c r="C8" s="416"/>
      <c r="D8" s="149"/>
      <c r="E8" s="303" t="s">
        <v>1480</v>
      </c>
      <c r="F8" s="304" t="str">
        <f>IF(ISBLANK('Balance sheet'!J10),"",'Balance sheet'!J10)</f>
        <v/>
      </c>
      <c r="K8" s="420">
        <f>SUM(K15:K129)</f>
        <v>0</v>
      </c>
      <c r="L8" s="420">
        <f>SUM(L15:L129)</f>
        <v>0</v>
      </c>
      <c r="M8" s="292" t="s">
        <v>1469</v>
      </c>
    </row>
    <row r="9" spans="1:15" ht="15" customHeight="1" x14ac:dyDescent="0.3">
      <c r="A9" s="149"/>
      <c r="B9" s="417" t="s">
        <v>1335</v>
      </c>
      <c r="C9" s="417"/>
      <c r="D9" s="149"/>
      <c r="E9" s="216" t="s">
        <v>1450</v>
      </c>
      <c r="F9" s="305" t="str">
        <f>Checks!H16</f>
        <v>No entries to verify.</v>
      </c>
      <c r="L9" s="432">
        <f>IF(_xlfn.ISFORMULA(F9),0,1)</f>
        <v>0</v>
      </c>
      <c r="M9" s="292" t="s">
        <v>1530</v>
      </c>
    </row>
    <row r="10" spans="1:15" ht="15" customHeight="1" x14ac:dyDescent="0.3">
      <c r="A10" s="148"/>
      <c r="B10" s="418" t="s">
        <v>1517</v>
      </c>
      <c r="C10" s="418"/>
      <c r="D10" s="149"/>
      <c r="E10" s="147"/>
      <c r="F10" s="147"/>
      <c r="M10" s="292"/>
    </row>
    <row r="11" spans="1:15" ht="15" customHeight="1" x14ac:dyDescent="0.3">
      <c r="A11" s="148"/>
      <c r="B11" s="149"/>
      <c r="C11" s="149"/>
      <c r="D11" s="149"/>
      <c r="E11" s="147"/>
      <c r="F11" s="147"/>
      <c r="M11" s="294" t="s">
        <v>1475</v>
      </c>
    </row>
    <row r="12" spans="1:15" s="66" customFormat="1" ht="15" customHeight="1" x14ac:dyDescent="0.3">
      <c r="A12" s="552" t="s">
        <v>1455</v>
      </c>
      <c r="B12" s="552"/>
      <c r="C12" s="552"/>
      <c r="D12" s="552"/>
      <c r="E12" s="552"/>
      <c r="F12" s="551" t="s">
        <v>1332</v>
      </c>
      <c r="M12" s="293" t="s">
        <v>1474</v>
      </c>
    </row>
    <row r="13" spans="1:15" s="66" customFormat="1" ht="15" customHeight="1" x14ac:dyDescent="0.3">
      <c r="A13" s="552"/>
      <c r="B13" s="552"/>
      <c r="C13" s="552"/>
      <c r="D13" s="552"/>
      <c r="E13" s="552"/>
      <c r="F13" s="551"/>
      <c r="M13" s="292" t="s">
        <v>1529</v>
      </c>
    </row>
    <row r="14" spans="1:15" ht="12.75" customHeight="1" x14ac:dyDescent="0.3">
      <c r="A14" s="328">
        <v>1</v>
      </c>
      <c r="B14" s="330" t="s">
        <v>1313</v>
      </c>
      <c r="C14" s="331"/>
      <c r="D14" s="332"/>
      <c r="E14" s="333"/>
      <c r="F14" s="327"/>
      <c r="G14" s="306"/>
      <c r="M14" s="293" t="s">
        <v>1531</v>
      </c>
    </row>
    <row r="15" spans="1:15" x14ac:dyDescent="0.3">
      <c r="A15" s="328">
        <v>2</v>
      </c>
      <c r="B15" s="334" t="s">
        <v>1481</v>
      </c>
      <c r="C15" s="331"/>
      <c r="D15" s="331"/>
      <c r="E15" s="335"/>
      <c r="F15" s="327"/>
      <c r="G15" s="306"/>
    </row>
    <row r="16" spans="1:15" x14ac:dyDescent="0.3">
      <c r="A16" s="328">
        <v>3</v>
      </c>
      <c r="B16" s="334" t="s">
        <v>1482</v>
      </c>
      <c r="C16" s="331"/>
      <c r="D16" s="331"/>
      <c r="E16" s="335"/>
      <c r="F16" s="327"/>
      <c r="G16" s="306"/>
    </row>
    <row r="17" spans="1:12" x14ac:dyDescent="0.3">
      <c r="A17" s="328">
        <v>4</v>
      </c>
      <c r="B17" s="334" t="s">
        <v>1483</v>
      </c>
      <c r="C17" s="331"/>
      <c r="D17" s="331"/>
      <c r="E17" s="335"/>
      <c r="F17" s="327"/>
      <c r="G17" s="306"/>
    </row>
    <row r="18" spans="1:12" x14ac:dyDescent="0.3">
      <c r="A18" s="328">
        <v>5</v>
      </c>
      <c r="B18" s="334" t="s">
        <v>1484</v>
      </c>
      <c r="C18" s="331"/>
      <c r="D18" s="331"/>
      <c r="E18" s="335"/>
      <c r="F18" s="327"/>
      <c r="G18" s="306"/>
    </row>
    <row r="19" spans="1:12" x14ac:dyDescent="0.3">
      <c r="A19" s="328">
        <v>6</v>
      </c>
      <c r="B19" s="336" t="s">
        <v>1526</v>
      </c>
      <c r="C19" s="337"/>
      <c r="D19" s="337"/>
      <c r="E19" s="338"/>
      <c r="F19" s="387">
        <f>SUM(F14:F18)</f>
        <v>0</v>
      </c>
      <c r="G19" s="411" t="str">
        <f>IFERROR(IF(F19=0,"",IF(SUM(F14:F18)=F19,"OK",$M$7)),"Review. Error detected.")</f>
        <v/>
      </c>
      <c r="K19" s="420">
        <f>IF(OR(ISNUMBER(SEARCH("REVIEW",G19)),ISNUMBER(SEARCH("error",G19))),1,0)</f>
        <v>0</v>
      </c>
      <c r="L19" s="421">
        <f>IF(_xlfn.ISFORMULA(G19),0,1)</f>
        <v>0</v>
      </c>
    </row>
    <row r="20" spans="1:12" x14ac:dyDescent="0.3">
      <c r="A20" s="328">
        <v>7</v>
      </c>
      <c r="B20" s="336" t="s">
        <v>1527</v>
      </c>
      <c r="C20" s="339"/>
      <c r="D20" s="337"/>
      <c r="E20" s="340"/>
      <c r="F20" s="387">
        <f>SUM(F21:F23)</f>
        <v>0</v>
      </c>
      <c r="G20" s="411" t="str">
        <f>IFERROR(IF(F20=0,"",IF(SUM(F21:F23)=F20,"OK",$M$7)),"Review. Error detected.")</f>
        <v/>
      </c>
      <c r="K20" s="420">
        <f>IF(OR(ISNUMBER(SEARCH("REVIEW",G20)),ISNUMBER(SEARCH("error",G20))),1,0)</f>
        <v>0</v>
      </c>
      <c r="L20" s="421">
        <f>IF(_xlfn.ISFORMULA(G20),0,1)</f>
        <v>0</v>
      </c>
    </row>
    <row r="21" spans="1:12" x14ac:dyDescent="0.3">
      <c r="A21" s="328">
        <v>7.1</v>
      </c>
      <c r="B21" s="330" t="s">
        <v>1314</v>
      </c>
      <c r="C21" s="331" t="s">
        <v>1485</v>
      </c>
      <c r="D21" s="331"/>
      <c r="E21" s="335"/>
      <c r="F21" s="327"/>
      <c r="G21" s="455"/>
      <c r="H21" s="306"/>
    </row>
    <row r="22" spans="1:12" x14ac:dyDescent="0.3">
      <c r="A22" s="328">
        <v>7.2</v>
      </c>
      <c r="B22" s="330"/>
      <c r="C22" s="331" t="s">
        <v>1486</v>
      </c>
      <c r="D22" s="331"/>
      <c r="E22" s="335"/>
      <c r="F22" s="327"/>
      <c r="G22" s="455"/>
      <c r="H22" s="306"/>
    </row>
    <row r="23" spans="1:12" x14ac:dyDescent="0.3">
      <c r="A23" s="328">
        <v>7.3</v>
      </c>
      <c r="B23" s="330"/>
      <c r="C23" s="331" t="s">
        <v>1487</v>
      </c>
      <c r="D23" s="331"/>
      <c r="E23" s="335"/>
      <c r="F23" s="327"/>
      <c r="G23" s="455"/>
      <c r="H23" s="306"/>
    </row>
    <row r="24" spans="1:12" x14ac:dyDescent="0.3">
      <c r="A24" s="328">
        <v>8</v>
      </c>
      <c r="B24" s="336" t="s">
        <v>1525</v>
      </c>
      <c r="C24" s="337"/>
      <c r="D24" s="339"/>
      <c r="E24" s="340"/>
      <c r="F24" s="387">
        <f>F19-F20</f>
        <v>0</v>
      </c>
      <c r="G24" s="411" t="str">
        <f>IFERROR(IF(F24=0,"",IF((F19-F20)=F24,"OK",$M$9)),"Review. Error detected.")</f>
        <v/>
      </c>
      <c r="K24" s="420">
        <f>IF(OR(ISNUMBER(SEARCH("REVIEW",G24)),ISNUMBER(SEARCH("error",G24))),1,0)</f>
        <v>0</v>
      </c>
      <c r="L24" s="421">
        <f>IF(_xlfn.ISFORMULA(G24),0,1)</f>
        <v>0</v>
      </c>
    </row>
    <row r="25" spans="1:12" x14ac:dyDescent="0.3">
      <c r="A25" s="328">
        <v>9</v>
      </c>
      <c r="B25" s="330" t="s">
        <v>1488</v>
      </c>
      <c r="C25" s="341"/>
      <c r="D25" s="341"/>
      <c r="E25" s="342"/>
      <c r="F25" s="387">
        <f>SUM(F26:F36)</f>
        <v>0</v>
      </c>
      <c r="G25" s="411" t="str">
        <f>IFERROR(IF(F25=0,"",IF(SUM(F26:F36)=F25,"OK",$M$7)),"Review. Error detected.")</f>
        <v/>
      </c>
      <c r="K25" s="420">
        <f>IF(OR(ISNUMBER(SEARCH("REVIEW",G25)),ISNUMBER(SEARCH("error",G25))),1,0)</f>
        <v>0</v>
      </c>
      <c r="L25" s="421">
        <f>IF(_xlfn.ISFORMULA(G25),0,1)</f>
        <v>0</v>
      </c>
    </row>
    <row r="26" spans="1:12" x14ac:dyDescent="0.3">
      <c r="A26" s="328">
        <v>9.1</v>
      </c>
      <c r="B26" s="330"/>
      <c r="C26" s="331" t="s">
        <v>1315</v>
      </c>
      <c r="D26" s="332"/>
      <c r="E26" s="333"/>
      <c r="F26" s="327"/>
      <c r="G26" s="455"/>
      <c r="H26" s="306"/>
    </row>
    <row r="27" spans="1:12" x14ac:dyDescent="0.3">
      <c r="A27" s="328">
        <v>9.1999999999999993</v>
      </c>
      <c r="B27" s="330"/>
      <c r="C27" s="331" t="s">
        <v>1316</v>
      </c>
      <c r="D27" s="332"/>
      <c r="E27" s="333"/>
      <c r="F27" s="327"/>
      <c r="G27" s="455"/>
      <c r="H27" s="306"/>
    </row>
    <row r="28" spans="1:12" x14ac:dyDescent="0.3">
      <c r="A28" s="328">
        <v>9.3000000000000007</v>
      </c>
      <c r="B28" s="330"/>
      <c r="C28" s="331" t="s">
        <v>1103</v>
      </c>
      <c r="D28" s="332"/>
      <c r="E28" s="333"/>
      <c r="F28" s="327"/>
      <c r="G28" s="455"/>
      <c r="H28" s="306"/>
    </row>
    <row r="29" spans="1:12" x14ac:dyDescent="0.3">
      <c r="A29" s="328">
        <v>9.4</v>
      </c>
      <c r="B29" s="330"/>
      <c r="C29" s="331" t="s">
        <v>1489</v>
      </c>
      <c r="D29" s="332"/>
      <c r="E29" s="456"/>
      <c r="F29" s="327"/>
      <c r="G29" s="455"/>
      <c r="H29" s="306"/>
    </row>
    <row r="30" spans="1:12" x14ac:dyDescent="0.3">
      <c r="A30" s="328">
        <v>9.5</v>
      </c>
      <c r="B30" s="330"/>
      <c r="C30" s="331" t="s">
        <v>1490</v>
      </c>
      <c r="D30" s="332"/>
      <c r="E30" s="333"/>
      <c r="F30" s="327"/>
      <c r="G30" s="455"/>
      <c r="H30" s="306"/>
    </row>
    <row r="31" spans="1:12" x14ac:dyDescent="0.3">
      <c r="A31" s="328">
        <v>9.6</v>
      </c>
      <c r="B31" s="330"/>
      <c r="C31" s="331" t="s">
        <v>1491</v>
      </c>
      <c r="D31" s="332"/>
      <c r="E31" s="333"/>
      <c r="F31" s="327"/>
      <c r="G31" s="455"/>
      <c r="H31" s="306"/>
    </row>
    <row r="32" spans="1:12" x14ac:dyDescent="0.3">
      <c r="A32" s="328">
        <v>9.6999999999999993</v>
      </c>
      <c r="B32" s="330"/>
      <c r="C32" s="331" t="s">
        <v>1492</v>
      </c>
      <c r="D32" s="332"/>
      <c r="E32" s="333"/>
      <c r="F32" s="327"/>
      <c r="G32" s="455"/>
      <c r="H32" s="306"/>
    </row>
    <row r="33" spans="1:12" x14ac:dyDescent="0.3">
      <c r="A33" s="328">
        <v>9.7999999999999989</v>
      </c>
      <c r="B33" s="467"/>
      <c r="C33" s="346" t="s">
        <v>1495</v>
      </c>
      <c r="D33" s="347"/>
      <c r="E33" s="348"/>
      <c r="F33" s="327"/>
      <c r="G33" s="455"/>
      <c r="H33" s="306"/>
    </row>
    <row r="34" spans="1:12" x14ac:dyDescent="0.3">
      <c r="A34" s="328">
        <v>9.8999999999999986</v>
      </c>
      <c r="B34" s="330"/>
      <c r="C34" s="331" t="s">
        <v>1493</v>
      </c>
      <c r="D34" s="332"/>
      <c r="E34" s="333"/>
      <c r="F34" s="327"/>
      <c r="G34" s="455"/>
      <c r="H34" s="306"/>
    </row>
    <row r="35" spans="1:12" x14ac:dyDescent="0.3">
      <c r="A35" s="329">
        <v>9.1</v>
      </c>
      <c r="B35" s="330"/>
      <c r="C35" s="331" t="s">
        <v>1496</v>
      </c>
      <c r="D35" s="332"/>
      <c r="E35" s="333"/>
      <c r="F35" s="327"/>
      <c r="G35" s="455"/>
      <c r="H35" s="306"/>
    </row>
    <row r="36" spans="1:12" x14ac:dyDescent="0.3">
      <c r="A36" s="328">
        <v>9.11</v>
      </c>
      <c r="B36" s="330"/>
      <c r="C36" s="331" t="s">
        <v>1494</v>
      </c>
      <c r="D36" s="332"/>
      <c r="E36" s="333"/>
      <c r="F36" s="327"/>
      <c r="G36" s="455"/>
      <c r="H36" s="306"/>
    </row>
    <row r="37" spans="1:12" x14ac:dyDescent="0.3">
      <c r="A37" s="328">
        <v>10</v>
      </c>
      <c r="B37" s="336" t="s">
        <v>1523</v>
      </c>
      <c r="C37" s="337"/>
      <c r="D37" s="339"/>
      <c r="E37" s="340"/>
      <c r="F37" s="387">
        <f>F24+F25</f>
        <v>0</v>
      </c>
      <c r="G37" s="411" t="str">
        <f>IFERROR(IF(F37=0,"",IF(SUM(F24,F25)=F37,"OK",$M$7)),"Review. Error detected.")</f>
        <v/>
      </c>
      <c r="K37" s="420">
        <f>IF(OR(ISNUMBER(SEARCH("REVIEW",G37)),ISNUMBER(SEARCH("error",G37))),1,0)</f>
        <v>0</v>
      </c>
      <c r="L37" s="421">
        <f>IF(_xlfn.ISFORMULA(G37),0,1)</f>
        <v>0</v>
      </c>
    </row>
    <row r="38" spans="1:12" x14ac:dyDescent="0.3">
      <c r="A38" s="328">
        <v>11</v>
      </c>
      <c r="B38" s="336" t="s">
        <v>1524</v>
      </c>
      <c r="C38" s="337"/>
      <c r="D38" s="339"/>
      <c r="E38" s="340"/>
      <c r="F38" s="387">
        <f>SUM(F39:F41)</f>
        <v>0</v>
      </c>
      <c r="G38" s="411" t="str">
        <f>IFERROR(IF(F38=0,"",IF(SUM(F39:F41)=F38,"OK",$M$7)),"Review. Error detected.")</f>
        <v/>
      </c>
      <c r="K38" s="420">
        <f>IF(OR(ISNUMBER(SEARCH("REVIEW",G38)),ISNUMBER(SEARCH("error",G38))),1,0)</f>
        <v>0</v>
      </c>
      <c r="L38" s="421">
        <f>IF(_xlfn.ISFORMULA(G38),0,1)</f>
        <v>0</v>
      </c>
    </row>
    <row r="39" spans="1:12" x14ac:dyDescent="0.3">
      <c r="A39" s="328">
        <v>11.1</v>
      </c>
      <c r="B39" s="330"/>
      <c r="C39" s="331" t="s">
        <v>1497</v>
      </c>
      <c r="D39" s="332"/>
      <c r="E39" s="333"/>
      <c r="F39" s="327"/>
      <c r="G39" s="455"/>
      <c r="H39" s="306"/>
    </row>
    <row r="40" spans="1:12" x14ac:dyDescent="0.3">
      <c r="A40" s="328">
        <v>11.2</v>
      </c>
      <c r="B40" s="330"/>
      <c r="C40" s="331" t="s">
        <v>1498</v>
      </c>
      <c r="D40" s="332"/>
      <c r="E40" s="333"/>
      <c r="F40" s="327"/>
      <c r="G40" s="455"/>
      <c r="H40" s="306"/>
    </row>
    <row r="41" spans="1:12" x14ac:dyDescent="0.3">
      <c r="A41" s="328">
        <v>11.3</v>
      </c>
      <c r="B41" s="330"/>
      <c r="C41" s="331" t="s">
        <v>1499</v>
      </c>
      <c r="D41" s="332"/>
      <c r="E41" s="333"/>
      <c r="F41" s="387">
        <f>SUM(F42,F46)</f>
        <v>0</v>
      </c>
      <c r="G41" s="411" t="str">
        <f>IFERROR(IF(F41=0,"",IF(SUM(F42,F46)=F41,"OK",$M$7)),"Review. Error detected.")</f>
        <v/>
      </c>
      <c r="H41" s="306"/>
      <c r="K41" s="420">
        <f>IF(OR(ISNUMBER(SEARCH("REVIEW",G41)),ISNUMBER(SEARCH("error",G41))),1,0)</f>
        <v>0</v>
      </c>
      <c r="L41" s="421">
        <f>IF(_xlfn.ISFORMULA(G41),0,1)</f>
        <v>0</v>
      </c>
    </row>
    <row r="42" spans="1:12" x14ac:dyDescent="0.3">
      <c r="A42" s="328" t="s">
        <v>1317</v>
      </c>
      <c r="B42" s="330"/>
      <c r="C42" s="343" t="s">
        <v>1500</v>
      </c>
      <c r="D42" s="332"/>
      <c r="E42" s="333"/>
      <c r="F42" s="387">
        <f>SUM(F43:F45)</f>
        <v>0</v>
      </c>
      <c r="G42" s="411" t="str">
        <f>IFERROR(IF(F42=0,"",IF(SUM(F43:F45)=F42,"OK",$M$7)),"Review. Error detected.")</f>
        <v/>
      </c>
      <c r="H42" s="306"/>
      <c r="K42" s="420">
        <f>IF(OR(ISNUMBER(SEARCH("REVIEW",G42)),ISNUMBER(SEARCH("error",G42))),1,0)</f>
        <v>0</v>
      </c>
      <c r="L42" s="421">
        <f>IF(_xlfn.ISFORMULA(G42),0,1)</f>
        <v>0</v>
      </c>
    </row>
    <row r="43" spans="1:12" x14ac:dyDescent="0.3">
      <c r="A43" s="328" t="s">
        <v>1318</v>
      </c>
      <c r="B43" s="330"/>
      <c r="C43" s="344" t="s">
        <v>1502</v>
      </c>
      <c r="D43" s="343"/>
      <c r="E43" s="333"/>
      <c r="F43" s="327"/>
      <c r="G43" s="455"/>
      <c r="H43" s="306"/>
    </row>
    <row r="44" spans="1:12" x14ac:dyDescent="0.3">
      <c r="A44" s="328" t="s">
        <v>1319</v>
      </c>
      <c r="B44" s="330"/>
      <c r="C44" s="344" t="s">
        <v>989</v>
      </c>
      <c r="D44" s="343"/>
      <c r="E44" s="333"/>
      <c r="F44" s="327"/>
      <c r="G44" s="455"/>
      <c r="H44" s="306"/>
    </row>
    <row r="45" spans="1:12" x14ac:dyDescent="0.3">
      <c r="A45" s="328" t="s">
        <v>1320</v>
      </c>
      <c r="B45" s="330"/>
      <c r="C45" s="344" t="s">
        <v>1503</v>
      </c>
      <c r="D45" s="343"/>
      <c r="E45" s="333"/>
      <c r="F45" s="327"/>
      <c r="G45" s="455"/>
      <c r="H45" s="306"/>
    </row>
    <row r="46" spans="1:12" x14ac:dyDescent="0.3">
      <c r="A46" s="328" t="s">
        <v>1317</v>
      </c>
      <c r="B46" s="330"/>
      <c r="C46" s="343" t="s">
        <v>1501</v>
      </c>
      <c r="D46" s="332"/>
      <c r="E46" s="333"/>
      <c r="F46" s="387">
        <f>SUM(F47:F50)</f>
        <v>0</v>
      </c>
      <c r="G46" s="411" t="str">
        <f>IFERROR(IF(F46=0,"",IF(SUM(F47:F50)=F46,"OK",$M$7)),"Review. Error detected.")</f>
        <v/>
      </c>
      <c r="H46" s="306"/>
      <c r="K46" s="420">
        <f>IF(OR(ISNUMBER(SEARCH("REVIEW",G46)),ISNUMBER(SEARCH("error",G46))),1,0)</f>
        <v>0</v>
      </c>
      <c r="L46" s="421">
        <f>IF(_xlfn.ISFORMULA(G46),0,1)</f>
        <v>0</v>
      </c>
    </row>
    <row r="47" spans="1:12" x14ac:dyDescent="0.3">
      <c r="A47" s="328" t="s">
        <v>1321</v>
      </c>
      <c r="B47" s="330"/>
      <c r="C47" s="344" t="s">
        <v>1502</v>
      </c>
      <c r="D47" s="343"/>
      <c r="E47" s="333"/>
      <c r="F47" s="327"/>
      <c r="G47" s="455"/>
      <c r="H47" s="306"/>
    </row>
    <row r="48" spans="1:12" x14ac:dyDescent="0.3">
      <c r="A48" s="328" t="s">
        <v>1322</v>
      </c>
      <c r="B48" s="330"/>
      <c r="C48" s="344" t="s">
        <v>989</v>
      </c>
      <c r="D48" s="343"/>
      <c r="E48" s="333"/>
      <c r="F48" s="327"/>
      <c r="G48" s="455"/>
      <c r="H48" s="306"/>
    </row>
    <row r="49" spans="1:12" x14ac:dyDescent="0.3">
      <c r="A49" s="328" t="s">
        <v>1323</v>
      </c>
      <c r="B49" s="330"/>
      <c r="C49" s="344" t="s">
        <v>1503</v>
      </c>
      <c r="D49" s="343"/>
      <c r="E49" s="333"/>
      <c r="F49" s="327"/>
      <c r="G49" s="455"/>
      <c r="H49" s="306"/>
    </row>
    <row r="50" spans="1:12" x14ac:dyDescent="0.3">
      <c r="A50" s="328" t="s">
        <v>1324</v>
      </c>
      <c r="B50" s="330"/>
      <c r="C50" s="344" t="s">
        <v>1504</v>
      </c>
      <c r="D50" s="343"/>
      <c r="E50" s="333"/>
      <c r="F50" s="327"/>
      <c r="G50" s="455"/>
      <c r="H50" s="306"/>
    </row>
    <row r="51" spans="1:12" x14ac:dyDescent="0.3">
      <c r="A51" s="328">
        <v>12</v>
      </c>
      <c r="B51" s="336" t="s">
        <v>1522</v>
      </c>
      <c r="C51" s="337"/>
      <c r="D51" s="339"/>
      <c r="E51" s="340"/>
      <c r="F51" s="387">
        <f>SUM(F37,F38)</f>
        <v>0</v>
      </c>
      <c r="G51" s="411" t="str">
        <f>IFERROR(IF(F51=0,"",IF(SUM(F37,F38)=F51,"OK",$M$7)),"Review. Error detected.")</f>
        <v/>
      </c>
      <c r="K51" s="420">
        <f>IF(OR(ISNUMBER(SEARCH("REVIEW",G51)),ISNUMBER(SEARCH("error",G51))),1,0)</f>
        <v>0</v>
      </c>
      <c r="L51" s="421">
        <f>IF(_xlfn.ISFORMULA(G51),0,1)</f>
        <v>0</v>
      </c>
    </row>
    <row r="52" spans="1:12" x14ac:dyDescent="0.3">
      <c r="A52" s="328">
        <v>13</v>
      </c>
      <c r="B52" s="330" t="s">
        <v>1314</v>
      </c>
      <c r="C52" s="331" t="s">
        <v>1505</v>
      </c>
      <c r="D52" s="332"/>
      <c r="E52" s="333"/>
      <c r="F52" s="387">
        <f>SUM(F53:F58)</f>
        <v>0</v>
      </c>
      <c r="G52" s="411" t="str">
        <f>IFERROR(IF(F52=0,"",IF(SUM(F53:F58)=F52,"OK",$M$7)),"Review. Error detected.")</f>
        <v/>
      </c>
      <c r="H52" s="306"/>
      <c r="K52" s="420">
        <f>IF(OR(ISNUMBER(SEARCH("REVIEW",G52)),ISNUMBER(SEARCH("error",G52))),1,0)</f>
        <v>0</v>
      </c>
      <c r="L52" s="421">
        <f>IF(_xlfn.ISFORMULA(G52),0,1)</f>
        <v>0</v>
      </c>
    </row>
    <row r="53" spans="1:12" x14ac:dyDescent="0.3">
      <c r="A53" s="328">
        <v>13.1</v>
      </c>
      <c r="B53" s="330"/>
      <c r="C53" s="331" t="s">
        <v>1506</v>
      </c>
      <c r="D53" s="332"/>
      <c r="E53" s="333"/>
      <c r="F53" s="327"/>
      <c r="G53" s="455"/>
      <c r="H53" s="306"/>
    </row>
    <row r="54" spans="1:12" x14ac:dyDescent="0.3">
      <c r="A54" s="328">
        <v>13.2</v>
      </c>
      <c r="B54" s="330"/>
      <c r="C54" s="331" t="s">
        <v>1507</v>
      </c>
      <c r="D54" s="332"/>
      <c r="E54" s="333"/>
      <c r="F54" s="327"/>
      <c r="G54" s="455"/>
      <c r="H54" s="306"/>
    </row>
    <row r="55" spans="1:12" x14ac:dyDescent="0.3">
      <c r="A55" s="328">
        <v>13.3</v>
      </c>
      <c r="B55" s="330"/>
      <c r="C55" s="331" t="s">
        <v>1508</v>
      </c>
      <c r="D55" s="332"/>
      <c r="E55" s="333"/>
      <c r="F55" s="327"/>
      <c r="G55" s="455"/>
      <c r="H55" s="306"/>
    </row>
    <row r="56" spans="1:12" x14ac:dyDescent="0.3">
      <c r="A56" s="328">
        <v>13.4</v>
      </c>
      <c r="B56" s="330"/>
      <c r="C56" s="331" t="s">
        <v>1509</v>
      </c>
      <c r="D56" s="332"/>
      <c r="E56" s="333"/>
      <c r="F56" s="327"/>
      <c r="G56" s="455"/>
      <c r="H56" s="306"/>
    </row>
    <row r="57" spans="1:12" x14ac:dyDescent="0.3">
      <c r="A57" s="328">
        <v>13.5</v>
      </c>
      <c r="B57" s="330"/>
      <c r="C57" s="331" t="s">
        <v>1511</v>
      </c>
      <c r="D57" s="332"/>
      <c r="E57" s="333"/>
      <c r="F57" s="327"/>
      <c r="G57" s="455"/>
      <c r="H57" s="306"/>
    </row>
    <row r="58" spans="1:12" x14ac:dyDescent="0.3">
      <c r="A58" s="328">
        <v>13.6</v>
      </c>
      <c r="B58" s="330"/>
      <c r="C58" s="331" t="s">
        <v>1510</v>
      </c>
      <c r="D58" s="332"/>
      <c r="E58" s="333"/>
      <c r="F58" s="327"/>
      <c r="G58" s="455"/>
      <c r="H58" s="306"/>
    </row>
    <row r="59" spans="1:12" x14ac:dyDescent="0.3">
      <c r="A59" s="328">
        <v>14</v>
      </c>
      <c r="B59" s="330" t="s">
        <v>1512</v>
      </c>
      <c r="C59" s="331"/>
      <c r="D59" s="332"/>
      <c r="E59" s="333"/>
      <c r="F59" s="387">
        <f>SUM(F60:F65)</f>
        <v>0</v>
      </c>
      <c r="G59" s="411" t="str">
        <f>IFERROR(IF(F59=0,"",IF(SUM(F60:F65)=F59,"OK",$M$7)),"Review. Error detected.")</f>
        <v/>
      </c>
      <c r="H59" s="306"/>
      <c r="K59" s="420">
        <f>IF(OR(ISNUMBER(SEARCH("REVIEW",G59)),ISNUMBER(SEARCH("error",G59))),1,0)</f>
        <v>0</v>
      </c>
      <c r="L59" s="421">
        <f>IF(_xlfn.ISFORMULA(G59),0,1)</f>
        <v>0</v>
      </c>
    </row>
    <row r="60" spans="1:12" x14ac:dyDescent="0.3">
      <c r="A60" s="328">
        <v>14.1</v>
      </c>
      <c r="B60" s="330"/>
      <c r="C60" s="331" t="s">
        <v>1513</v>
      </c>
      <c r="D60" s="332"/>
      <c r="E60" s="333"/>
      <c r="F60" s="327"/>
      <c r="G60" s="455"/>
      <c r="H60" s="306"/>
    </row>
    <row r="61" spans="1:12" x14ac:dyDescent="0.3">
      <c r="A61" s="328">
        <v>14.2</v>
      </c>
      <c r="B61" s="330"/>
      <c r="C61" s="331" t="s">
        <v>1514</v>
      </c>
      <c r="D61" s="332"/>
      <c r="E61" s="333"/>
      <c r="F61" s="327"/>
      <c r="G61" s="455"/>
      <c r="H61" s="306"/>
    </row>
    <row r="62" spans="1:12" x14ac:dyDescent="0.3">
      <c r="A62" s="328">
        <v>14.3</v>
      </c>
      <c r="B62" s="330"/>
      <c r="C62" s="331" t="s">
        <v>1515</v>
      </c>
      <c r="D62" s="332"/>
      <c r="E62" s="333"/>
      <c r="F62" s="327"/>
      <c r="G62" s="455"/>
      <c r="H62" s="306"/>
    </row>
    <row r="63" spans="1:12" x14ac:dyDescent="0.3">
      <c r="A63" s="328">
        <v>14.4</v>
      </c>
      <c r="B63" s="330"/>
      <c r="C63" s="331" t="s">
        <v>1756</v>
      </c>
      <c r="D63" s="332"/>
      <c r="E63" s="333"/>
      <c r="F63" s="327"/>
      <c r="G63" s="455"/>
      <c r="H63" s="306"/>
    </row>
    <row r="64" spans="1:12" x14ac:dyDescent="0.3">
      <c r="A64" s="328">
        <v>14.5</v>
      </c>
      <c r="B64" s="330"/>
      <c r="C64" s="331" t="s">
        <v>1516</v>
      </c>
      <c r="D64" s="332"/>
      <c r="E64" s="333"/>
      <c r="F64" s="327"/>
      <c r="G64" s="455"/>
      <c r="H64" s="306"/>
    </row>
    <row r="65" spans="1:12" x14ac:dyDescent="0.3">
      <c r="A65" s="328">
        <v>14.6</v>
      </c>
      <c r="B65" s="330"/>
      <c r="C65" s="331" t="s">
        <v>1512</v>
      </c>
      <c r="D65" s="332"/>
      <c r="E65" s="333"/>
      <c r="F65" s="327"/>
      <c r="G65" s="455"/>
      <c r="H65" s="306"/>
    </row>
    <row r="66" spans="1:12" x14ac:dyDescent="0.3">
      <c r="A66" s="328">
        <v>15</v>
      </c>
      <c r="B66" s="336" t="s">
        <v>1520</v>
      </c>
      <c r="C66" s="337"/>
      <c r="D66" s="339"/>
      <c r="E66" s="340"/>
      <c r="F66" s="387">
        <f>SUM(F52,F59)</f>
        <v>0</v>
      </c>
      <c r="G66" s="411" t="str">
        <f>IFERROR(IF(F66=0,"",IF(SUM(F52,F59)=F66,"OK",$M$7)),"Review. Error detected.")</f>
        <v/>
      </c>
      <c r="I66" s="23" t="s">
        <v>1700</v>
      </c>
      <c r="K66" s="420">
        <f>IF(OR(ISNUMBER(SEARCH("REVIEW",G66)),ISNUMBER(SEARCH("error",G66))),1,0)</f>
        <v>0</v>
      </c>
      <c r="L66" s="421">
        <f>IF(_xlfn.ISFORMULA(G66),0,1)</f>
        <v>0</v>
      </c>
    </row>
    <row r="67" spans="1:12" x14ac:dyDescent="0.3">
      <c r="A67" s="328">
        <v>16</v>
      </c>
      <c r="B67" s="336" t="s">
        <v>1521</v>
      </c>
      <c r="C67" s="337"/>
      <c r="D67" s="339"/>
      <c r="E67" s="340"/>
      <c r="F67" s="387">
        <f>F51-F66</f>
        <v>0</v>
      </c>
      <c r="G67" s="411" t="str">
        <f>IFERROR(IF(F67=0,"",IF((F51-F66)=F67,"OK",$M$9)),"Review. Error detected.")</f>
        <v/>
      </c>
      <c r="I67" s="431">
        <f>+'Balance sheet'!K308</f>
        <v>0</v>
      </c>
      <c r="K67" s="420">
        <f>IF(OR(ISNUMBER(SEARCH("REVIEW",G67)),ISNUMBER(SEARCH("error",G67))),1,0)</f>
        <v>0</v>
      </c>
      <c r="L67" s="421">
        <f>IF(_xlfn.ISFORMULA(G67),0,1)</f>
        <v>0</v>
      </c>
    </row>
    <row r="68" spans="1:12" x14ac:dyDescent="0.3">
      <c r="A68" s="328">
        <v>17</v>
      </c>
      <c r="B68" s="330" t="s">
        <v>1325</v>
      </c>
      <c r="C68" s="331" t="s">
        <v>1326</v>
      </c>
      <c r="D68" s="332"/>
      <c r="E68" s="333"/>
      <c r="F68" s="327"/>
      <c r="G68" s="455"/>
      <c r="I68" s="23" t="s">
        <v>1701</v>
      </c>
    </row>
    <row r="69" spans="1:12" x14ac:dyDescent="0.3">
      <c r="A69" s="328">
        <v>18</v>
      </c>
      <c r="B69" s="336" t="s">
        <v>1519</v>
      </c>
      <c r="C69" s="337"/>
      <c r="D69" s="339"/>
      <c r="E69" s="340"/>
      <c r="F69" s="387">
        <f>F67-F68</f>
        <v>0</v>
      </c>
      <c r="G69" s="411" t="str">
        <f>IFERROR(IF(F69=0,"",
IF(AND((F67-F68)=F69,ABS(F69-I69)&lt;=1),"OK",
IF(ABS(F69-I69)&gt;=1,$M$8,$M$9))),"Review. Data with error/s.")</f>
        <v/>
      </c>
      <c r="I69" s="431">
        <f>+'Balance sheet'!K310</f>
        <v>0</v>
      </c>
      <c r="K69" s="420">
        <f>IF(OR(ISNUMBER(SEARCH("REVIEW",G69)),ISNUMBER(SEARCH("error",G69))),1,0)</f>
        <v>0</v>
      </c>
      <c r="L69" s="421">
        <f>IF(_xlfn.ISFORMULA(G69),0,1)</f>
        <v>0</v>
      </c>
    </row>
    <row r="70" spans="1:12" x14ac:dyDescent="0.3">
      <c r="A70" s="328">
        <v>19</v>
      </c>
      <c r="B70" s="345" t="s">
        <v>1518</v>
      </c>
      <c r="C70" s="346"/>
      <c r="D70" s="347"/>
      <c r="E70" s="348"/>
      <c r="F70" s="327"/>
      <c r="G70" s="455"/>
    </row>
    <row r="71" spans="1:12" x14ac:dyDescent="0.3">
      <c r="A71" s="328">
        <v>20</v>
      </c>
      <c r="B71" s="336" t="s">
        <v>1532</v>
      </c>
      <c r="C71" s="337"/>
      <c r="D71" s="339"/>
      <c r="E71" s="340"/>
      <c r="F71" s="387">
        <f>F69+F70</f>
        <v>0</v>
      </c>
      <c r="G71" s="411" t="str">
        <f>IFERROR(IF(AND(I69=0,I67=0,F71=0),"",
IF(AND(OR(I69&lt;&gt;0,I67&lt;&gt;0),F71=0),$M$14,
IF(SUM(F69:F70)&lt;&gt;F71,$M$7,
IF(AND(F69=0,F71&lt;&gt;0),$M$14,"")))),"Review. Data with error/s.")</f>
        <v/>
      </c>
      <c r="K71" s="420">
        <f>IF(OR(ISNUMBER(SEARCH("REVIEW",G71)),ISNUMBER(SEARCH("error",G71))),1,0)</f>
        <v>0</v>
      </c>
      <c r="L71" s="421">
        <f>IF(_xlfn.ISFORMULA(G71),0,1)</f>
        <v>0</v>
      </c>
    </row>
    <row r="72" spans="1:12" x14ac:dyDescent="0.3"/>
    <row r="73" spans="1:12" x14ac:dyDescent="0.3">
      <c r="B73" s="158"/>
      <c r="C73" s="158"/>
      <c r="D73" s="158"/>
      <c r="E73" s="158"/>
    </row>
    <row r="77" spans="1:12" hidden="1" x14ac:dyDescent="0.3">
      <c r="B77" s="21"/>
    </row>
    <row r="78" spans="1:12" hidden="1" x14ac:dyDescent="0.3">
      <c r="B78" s="21"/>
    </row>
    <row r="79" spans="1:12" hidden="1" x14ac:dyDescent="0.3">
      <c r="B79" s="21"/>
    </row>
    <row r="80" spans="1:12" hidden="1" x14ac:dyDescent="0.3">
      <c r="B80" s="21"/>
    </row>
    <row r="81" spans="2:9" hidden="1" x14ac:dyDescent="0.3">
      <c r="B81" s="21"/>
    </row>
    <row r="82" spans="2:9" hidden="1" x14ac:dyDescent="0.3">
      <c r="B82" s="21"/>
    </row>
    <row r="83" spans="2:9" hidden="1" x14ac:dyDescent="0.3">
      <c r="B83" s="21"/>
    </row>
    <row r="84" spans="2:9" s="145" customFormat="1" hidden="1" x14ac:dyDescent="0.3">
      <c r="B84" s="21"/>
      <c r="D84" s="144"/>
      <c r="E84" s="144"/>
      <c r="F84" s="144"/>
      <c r="G84" s="144"/>
      <c r="H84" s="144"/>
      <c r="I84" s="144"/>
    </row>
    <row r="85" spans="2:9" s="145" customFormat="1" hidden="1" x14ac:dyDescent="0.3">
      <c r="B85" s="21"/>
      <c r="D85" s="144"/>
      <c r="E85" s="144"/>
      <c r="F85" s="144"/>
      <c r="G85" s="144"/>
      <c r="H85" s="144"/>
      <c r="I85" s="144"/>
    </row>
    <row r="86" spans="2:9" s="145" customFormat="1" hidden="1" x14ac:dyDescent="0.3">
      <c r="B86" s="21"/>
      <c r="D86" s="144"/>
      <c r="E86" s="144"/>
      <c r="F86" s="144"/>
      <c r="G86" s="144"/>
      <c r="H86" s="144"/>
      <c r="I86" s="144"/>
    </row>
  </sheetData>
  <sheetProtection algorithmName="SHA-512" hashValue="oDEXQNPRga3uJjVYTuAd22J20Di3RZXrbDeOD1RGveU+VQQY6LY8m529BIPpKSiQ1rjNvRxAKSgCvWpNIlvAPQ==" saltValue="yBKpOH2+m/+UOQPVQOdNcA==" spinCount="100000" sheet="1" objects="1" scenarios="1"/>
  <mergeCells count="5">
    <mergeCell ref="F12:F13"/>
    <mergeCell ref="A12:E13"/>
    <mergeCell ref="A5:F5"/>
    <mergeCell ref="E6:E7"/>
    <mergeCell ref="F6:F7"/>
  </mergeCells>
  <conditionalFormatting sqref="F9 F73 G74:G1048576 G1:G72">
    <cfRule type="containsText" dxfId="4" priority="4" operator="containsText" text="Review">
      <formula>NOT(ISERROR(SEARCH("Review",F1)))</formula>
    </cfRule>
    <cfRule type="containsText" dxfId="3" priority="5" operator="containsText" text="Error">
      <formula>NOT(ISERROR(SEARCH("Error",F1)))</formula>
    </cfRule>
  </conditionalFormatting>
  <conditionalFormatting sqref="F9 F73 G74:G1048576">
    <cfRule type="containsText" dxfId="2" priority="3" operator="containsText" text="OK">
      <formula>NOT(ISERROR(SEARCH("OK",F9)))</formula>
    </cfRule>
  </conditionalFormatting>
  <conditionalFormatting sqref="G1:G72">
    <cfRule type="containsText" dxfId="1" priority="1" operator="containsText" text="OK">
      <formula>NOT(ISERROR(SEARCH("OK",G1)))</formula>
    </cfRule>
  </conditionalFormatting>
  <conditionalFormatting sqref="K7:L72">
    <cfRule type="cellIs" dxfId="0" priority="2" operator="greaterThan">
      <formula>0</formula>
    </cfRule>
  </conditionalFormatting>
  <pageMargins left="0.25" right="0.25" top="0.35" bottom="0.75" header="0.3" footer="0.3"/>
  <pageSetup paperSize="9" scale="52" fitToHeight="0" orientation="portrait" r:id="rId1"/>
  <headerFooter>
    <oddFooter>&amp;L_x000D_&amp;1#&amp;"Calibri"&amp;11&amp;K000000 Classification: GENERAL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1DF02-1B95-4EB5-BCA3-23223153BE70}">
  <dimension ref="A2:L25"/>
  <sheetViews>
    <sheetView workbookViewId="0">
      <selection sqref="A1:XFD1048576"/>
    </sheetView>
  </sheetViews>
  <sheetFormatPr defaultRowHeight="14.4" x14ac:dyDescent="0.3"/>
  <cols>
    <col min="1" max="1" width="4" bestFit="1" customWidth="1"/>
    <col min="2" max="2" width="11" bestFit="1" customWidth="1"/>
    <col min="3" max="3" width="20.88671875" customWidth="1"/>
    <col min="4" max="4" width="18.88671875" style="442" bestFit="1" customWidth="1"/>
    <col min="5" max="5" width="16.44140625" customWidth="1"/>
    <col min="6" max="6" width="20" customWidth="1"/>
    <col min="7" max="7" width="12.88671875" customWidth="1"/>
    <col min="8" max="8" width="33" customWidth="1"/>
    <col min="9" max="9" width="10.109375" customWidth="1"/>
    <col min="10" max="10" width="1.88671875" bestFit="1" customWidth="1"/>
    <col min="11" max="11" width="47.44140625" bestFit="1" customWidth="1"/>
  </cols>
  <sheetData>
    <row r="2" spans="1:12" ht="28.8" x14ac:dyDescent="0.3">
      <c r="A2" s="436" t="s">
        <v>1703</v>
      </c>
      <c r="B2" s="436" t="s">
        <v>1704</v>
      </c>
      <c r="C2" s="436" t="s">
        <v>1705</v>
      </c>
      <c r="D2" s="437" t="s">
        <v>1706</v>
      </c>
      <c r="E2" s="437" t="s">
        <v>1707</v>
      </c>
      <c r="F2" s="436" t="s">
        <v>1708</v>
      </c>
      <c r="G2" s="437" t="s">
        <v>1709</v>
      </c>
      <c r="H2" s="437" t="s">
        <v>1710</v>
      </c>
      <c r="I2" s="438"/>
      <c r="J2">
        <f>ROW(K2)</f>
        <v>2</v>
      </c>
      <c r="K2" s="439" t="s">
        <v>1466</v>
      </c>
    </row>
    <row r="3" spans="1:12" x14ac:dyDescent="0.3">
      <c r="B3" s="440" t="s">
        <v>1711</v>
      </c>
      <c r="C3" s="440"/>
      <c r="D3" s="441"/>
      <c r="E3" s="54"/>
      <c r="F3" s="54"/>
      <c r="G3" s="442"/>
      <c r="H3" s="443" t="str">
        <f>IFERROR(IF(SUM(E4:E9)=4,K7,
IF(OR(COUNTIF(G4:G6,"review")&gt;0,OR(G8="review",G9="review")),K5,
IF(AND(SUM(E4:E9)=0,G14="REVIEW"),K4,
IF(AND(SUM(E4:E9,E14)=0,G15="REVIEW"),K3,K2)))),K6)</f>
        <v>No entries to verify.</v>
      </c>
      <c r="J3">
        <f t="shared" ref="J3:J9" si="0">ROW(K3)</f>
        <v>3</v>
      </c>
      <c r="K3" s="389" t="s">
        <v>1474</v>
      </c>
    </row>
    <row r="4" spans="1:12" x14ac:dyDescent="0.3">
      <c r="A4" t="s">
        <v>1712</v>
      </c>
      <c r="B4" t="s">
        <v>1713</v>
      </c>
      <c r="C4" t="s">
        <v>1714</v>
      </c>
      <c r="E4" s="442">
        <f>IF(NOT(ISBLANK('Balance sheet'!H8)),0,1)</f>
        <v>1</v>
      </c>
      <c r="F4" t="s">
        <v>1715</v>
      </c>
      <c r="G4" s="442" t="str">
        <f>IF(OR(E4=1,$E$8=1,$E$9=1),"REVIEW","VALID")</f>
        <v>REVIEW</v>
      </c>
      <c r="I4" s="444"/>
      <c r="J4">
        <f t="shared" si="0"/>
        <v>4</v>
      </c>
      <c r="K4" s="402" t="s">
        <v>1475</v>
      </c>
    </row>
    <row r="5" spans="1:12" x14ac:dyDescent="0.3">
      <c r="A5" t="s">
        <v>1712</v>
      </c>
      <c r="B5" t="s">
        <v>1716</v>
      </c>
      <c r="C5" t="s">
        <v>1714</v>
      </c>
      <c r="E5" s="442">
        <f>IF(NOT(ISBLANK('Balance sheet'!J10)),0,1)</f>
        <v>1</v>
      </c>
      <c r="F5" t="s">
        <v>1715</v>
      </c>
      <c r="G5" s="442" t="str">
        <f>IF(OR(E5=1,$E$8=1,$E$9=1),"REVIEW","VALID")</f>
        <v>REVIEW</v>
      </c>
      <c r="J5">
        <f t="shared" si="0"/>
        <v>5</v>
      </c>
      <c r="K5" s="445" t="s">
        <v>1717</v>
      </c>
      <c r="L5" s="445"/>
    </row>
    <row r="6" spans="1:12" x14ac:dyDescent="0.3">
      <c r="A6" s="446" t="s">
        <v>1712</v>
      </c>
      <c r="B6" s="446" t="s">
        <v>1718</v>
      </c>
      <c r="C6" s="446" t="s">
        <v>1714</v>
      </c>
      <c r="D6" s="447"/>
      <c r="E6" s="448">
        <v>0</v>
      </c>
      <c r="F6" s="446" t="s">
        <v>1715</v>
      </c>
      <c r="G6" s="442" t="str">
        <f>IF(OR(E6=1,$E$8=1,$E$9=1),"REVIEW","VALID")</f>
        <v>REVIEW</v>
      </c>
      <c r="J6">
        <f t="shared" si="0"/>
        <v>6</v>
      </c>
      <c r="K6" t="s">
        <v>1470</v>
      </c>
    </row>
    <row r="7" spans="1:12" x14ac:dyDescent="0.3">
      <c r="E7" s="442"/>
      <c r="G7" s="442"/>
      <c r="J7">
        <f t="shared" si="0"/>
        <v>7</v>
      </c>
      <c r="K7" t="s">
        <v>1719</v>
      </c>
    </row>
    <row r="8" spans="1:12" x14ac:dyDescent="0.3">
      <c r="A8" t="s">
        <v>1720</v>
      </c>
      <c r="B8" t="s">
        <v>1721</v>
      </c>
      <c r="C8" t="s">
        <v>1722</v>
      </c>
      <c r="D8" s="449">
        <f>'Balance sheet'!K214</f>
        <v>0</v>
      </c>
      <c r="E8" s="442">
        <f>IF(D8&lt;&gt;0,0,1)</f>
        <v>1</v>
      </c>
      <c r="F8" t="s">
        <v>1723</v>
      </c>
      <c r="G8" s="442" t="str">
        <f>IF(OR(E8=1,$E$4=1,$E$5=1,$E$6=1),"REVIEW","VALID")</f>
        <v>REVIEW</v>
      </c>
      <c r="J8">
        <f t="shared" si="0"/>
        <v>8</v>
      </c>
      <c r="K8" s="439" t="s">
        <v>1529</v>
      </c>
    </row>
    <row r="9" spans="1:12" x14ac:dyDescent="0.3">
      <c r="A9" t="s">
        <v>1720</v>
      </c>
      <c r="B9" t="s">
        <v>1724</v>
      </c>
      <c r="C9" t="s">
        <v>1722</v>
      </c>
      <c r="D9" s="449">
        <f>+'Balance sheet'!K314</f>
        <v>0</v>
      </c>
      <c r="E9" s="442">
        <f t="shared" ref="E9:E12" si="1">IF(D9&lt;&gt;0,0,1)</f>
        <v>1</v>
      </c>
      <c r="F9" t="s">
        <v>1723</v>
      </c>
      <c r="G9" s="442" t="str">
        <f>IF(OR(E9=1,$E$4=1,$E$5=1,$E$6=1),"REVIEW","VALID")</f>
        <v>REVIEW</v>
      </c>
      <c r="J9">
        <f t="shared" si="0"/>
        <v>9</v>
      </c>
      <c r="K9" s="389" t="s">
        <v>1531</v>
      </c>
    </row>
    <row r="10" spans="1:12" x14ac:dyDescent="0.3">
      <c r="D10" s="449"/>
      <c r="E10" s="442"/>
      <c r="G10" s="442"/>
    </row>
    <row r="11" spans="1:12" x14ac:dyDescent="0.3">
      <c r="A11" t="s">
        <v>1725</v>
      </c>
      <c r="B11" t="s">
        <v>1726</v>
      </c>
      <c r="C11" t="s">
        <v>1722</v>
      </c>
      <c r="D11" s="449">
        <f>+'Balance sheet'!K308</f>
        <v>0</v>
      </c>
      <c r="E11" s="442">
        <f t="shared" si="1"/>
        <v>1</v>
      </c>
      <c r="F11" t="s">
        <v>1727</v>
      </c>
      <c r="G11" s="442" t="str">
        <f>IF(AND(E11=1,E12=1),"VALID","REVIEW")</f>
        <v>VALID</v>
      </c>
    </row>
    <row r="12" spans="1:12" x14ac:dyDescent="0.3">
      <c r="A12" t="s">
        <v>1728</v>
      </c>
      <c r="B12" t="s">
        <v>1729</v>
      </c>
      <c r="C12" t="s">
        <v>1722</v>
      </c>
      <c r="D12" s="449">
        <f>+'Balance sheet'!K310</f>
        <v>0</v>
      </c>
      <c r="E12" s="442">
        <f t="shared" si="1"/>
        <v>1</v>
      </c>
      <c r="F12" t="s">
        <v>1730</v>
      </c>
      <c r="G12" s="442" t="str">
        <f>IF(AND(E11=1,E12=1,E21=1),"VALID","REVIEW")</f>
        <v>VALID</v>
      </c>
    </row>
    <row r="13" spans="1:12" x14ac:dyDescent="0.3">
      <c r="E13" s="442"/>
      <c r="G13" s="442"/>
    </row>
    <row r="14" spans="1:12" x14ac:dyDescent="0.3">
      <c r="A14" t="s">
        <v>1731</v>
      </c>
      <c r="B14" t="s">
        <v>1732</v>
      </c>
      <c r="C14" t="s">
        <v>1733</v>
      </c>
      <c r="D14" s="442">
        <f>SUM('Balance sheet'!S:S)</f>
        <v>0</v>
      </c>
      <c r="E14" s="442">
        <f>IF(D14=0,0,1)</f>
        <v>0</v>
      </c>
      <c r="F14" t="s">
        <v>1734</v>
      </c>
      <c r="G14" s="442" t="str">
        <f>IF(E14=0,"VALID","REVIEW")</f>
        <v>VALID</v>
      </c>
    </row>
    <row r="15" spans="1:12" x14ac:dyDescent="0.3">
      <c r="C15" t="s">
        <v>1735</v>
      </c>
      <c r="D15" s="442">
        <f>SUM('Balance sheet'!T:T)</f>
        <v>0</v>
      </c>
      <c r="E15" s="442">
        <f>IF(D15=0,0,1)</f>
        <v>0</v>
      </c>
      <c r="F15" t="s">
        <v>1734</v>
      </c>
      <c r="G15" s="442" t="str">
        <f>IF(E15=0,"VALID","REVIEW")</f>
        <v>VALID</v>
      </c>
    </row>
    <row r="16" spans="1:12" x14ac:dyDescent="0.3">
      <c r="B16" s="440" t="s">
        <v>1736</v>
      </c>
      <c r="C16" s="440"/>
      <c r="D16" s="450"/>
      <c r="E16" s="450"/>
      <c r="F16" s="54"/>
      <c r="G16" s="442"/>
      <c r="H16" s="443" t="str">
        <f>IFERROR(IF(AND(E11=1,E12=1,E21=1),K7,
IF(AND(OR(E11=0,E12=0),E21=1),K4,
IF(AND(E11=0,E12=0,E21=0,ABS(E12-E21)&lt;1,E24=0,E25=0),K8,
IF(AND(E11=0,E12=0,E21=0,ABS(E12-E21)&lt;1,E24=1,E25=0),K4,
IF(AND(E11=0,E12=0,E21=0,ABS(E12-E21)&lt;1,E24=0,E25=1),K3,K4))))),K6)</f>
        <v>No entries to verify.</v>
      </c>
    </row>
    <row r="17" spans="1:7" x14ac:dyDescent="0.3">
      <c r="A17" t="s">
        <v>1737</v>
      </c>
      <c r="B17" t="s">
        <v>1713</v>
      </c>
      <c r="C17" t="s">
        <v>1738</v>
      </c>
      <c r="E17" s="442">
        <f>IF(_xlfn.ISFORMULA('Comprehensive Income'!F6),0,1)</f>
        <v>0</v>
      </c>
      <c r="F17" t="s">
        <v>1734</v>
      </c>
      <c r="G17" s="442" t="str">
        <f t="shared" ref="G17:G19" si="2">IF(E17=0,"VALID","REVIEW")</f>
        <v>VALID</v>
      </c>
    </row>
    <row r="18" spans="1:7" x14ac:dyDescent="0.3">
      <c r="A18" t="s">
        <v>1737</v>
      </c>
      <c r="B18" t="s">
        <v>1716</v>
      </c>
      <c r="C18" t="s">
        <v>1738</v>
      </c>
      <c r="E18" s="442">
        <f>IF(_xlfn.ISFORMULA('Comprehensive Income'!F8),0,1)</f>
        <v>0</v>
      </c>
      <c r="F18" t="s">
        <v>1734</v>
      </c>
      <c r="G18" s="442" t="str">
        <f t="shared" si="2"/>
        <v>VALID</v>
      </c>
    </row>
    <row r="19" spans="1:7" x14ac:dyDescent="0.3">
      <c r="A19" s="446" t="s">
        <v>1737</v>
      </c>
      <c r="B19" s="446" t="s">
        <v>1718</v>
      </c>
      <c r="C19" s="446" t="s">
        <v>1738</v>
      </c>
      <c r="D19" s="448"/>
      <c r="E19" s="448"/>
      <c r="F19" s="446" t="s">
        <v>1734</v>
      </c>
      <c r="G19" s="442" t="str">
        <f t="shared" si="2"/>
        <v>VALID</v>
      </c>
    </row>
    <row r="20" spans="1:7" x14ac:dyDescent="0.3">
      <c r="E20" s="442"/>
      <c r="G20" s="442"/>
    </row>
    <row r="21" spans="1:7" x14ac:dyDescent="0.3">
      <c r="A21" t="s">
        <v>1739</v>
      </c>
      <c r="B21" t="s">
        <v>1729</v>
      </c>
      <c r="C21" t="s">
        <v>1722</v>
      </c>
      <c r="D21" s="451">
        <f>+'Comprehensive Income'!F69</f>
        <v>0</v>
      </c>
      <c r="E21" s="442">
        <f>IF(D21&lt;&gt;0,0,1)</f>
        <v>1</v>
      </c>
      <c r="F21" t="s">
        <v>1740</v>
      </c>
      <c r="G21" s="442" t="str">
        <f>IF(AND(E11=1,E21=1,E12=1),"REVIEW","VALID")</f>
        <v>REVIEW</v>
      </c>
    </row>
    <row r="22" spans="1:7" x14ac:dyDescent="0.3">
      <c r="A22" t="s">
        <v>1741</v>
      </c>
      <c r="B22" t="s">
        <v>1742</v>
      </c>
      <c r="C22" t="s">
        <v>1743</v>
      </c>
      <c r="D22" s="451">
        <f>+'Comprehensive Income'!F70</f>
        <v>0</v>
      </c>
      <c r="E22" s="442">
        <f>IF(AND(D21&lt;&gt;0,D22=0),0,IF(AND(D21=0,D22=0),0,IF(AND(D21&lt;&gt;0,D22&lt;&gt;0),0,1)))</f>
        <v>0</v>
      </c>
      <c r="F22" t="s">
        <v>1734</v>
      </c>
      <c r="G22" s="442" t="str">
        <f t="shared" ref="G22:G25" si="3">IF(E22=0,"VALID","REVIEW")</f>
        <v>VALID</v>
      </c>
    </row>
    <row r="23" spans="1:7" x14ac:dyDescent="0.3">
      <c r="E23" s="442"/>
      <c r="G23" s="442"/>
    </row>
    <row r="24" spans="1:7" x14ac:dyDescent="0.3">
      <c r="A24" t="s">
        <v>1744</v>
      </c>
      <c r="B24" t="s">
        <v>1732</v>
      </c>
      <c r="C24" t="s">
        <v>1733</v>
      </c>
      <c r="D24" s="442">
        <f>SUM('Comprehensive Income'!K:K)</f>
        <v>0</v>
      </c>
      <c r="E24" s="442">
        <f t="shared" ref="E24:E25" si="4">IF(D24=0,0,1)</f>
        <v>0</v>
      </c>
      <c r="F24" t="s">
        <v>1734</v>
      </c>
      <c r="G24" s="442" t="str">
        <f t="shared" si="3"/>
        <v>VALID</v>
      </c>
    </row>
    <row r="25" spans="1:7" x14ac:dyDescent="0.3">
      <c r="C25" t="s">
        <v>1735</v>
      </c>
      <c r="D25" s="442">
        <f>SUM('Comprehensive Income'!L:L)</f>
        <v>0</v>
      </c>
      <c r="E25" s="442">
        <f t="shared" si="4"/>
        <v>0</v>
      </c>
      <c r="F25" t="s">
        <v>1734</v>
      </c>
      <c r="G25" s="442" t="str">
        <f t="shared" si="3"/>
        <v>VALID</v>
      </c>
    </row>
  </sheetData>
  <sheetProtection algorithmName="SHA-512" hashValue="Y4IvjsD/q/6pXTBdIKCZU4JwVsFH3RbCIEtjQzaCMtBKL+zwB1WzL+ppiBrMnL1PBhEjy09PNLoevXM6ph2ybA==" saltValue="eCgPhEMfRCD6Jv2ysPBag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45BB6F91D5CC499249A4E1BA4DF838" ma:contentTypeVersion="17" ma:contentTypeDescription="Create a new document." ma:contentTypeScope="" ma:versionID="9d6294c2cb1f10c81655b83974f38883">
  <xsd:schema xmlns:xsd="http://www.w3.org/2001/XMLSchema" xmlns:xs="http://www.w3.org/2001/XMLSchema" xmlns:p="http://schemas.microsoft.com/office/2006/metadata/properties" xmlns:ns2="c8b99658-78a3-444a-a964-0deea8345e16" xmlns:ns3="8b8451c1-b655-4b05-9aae-566a26621e0d" targetNamespace="http://schemas.microsoft.com/office/2006/metadata/properties" ma:root="true" ma:fieldsID="52b90a46c2fdff0398d3ac8b12bbbcf1" ns2:_="" ns3:_="">
    <xsd:import namespace="c8b99658-78a3-444a-a964-0deea8345e16"/>
    <xsd:import namespace="8b8451c1-b655-4b05-9aae-566a26621e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b99658-78a3-444a-a964-0deea8345e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c7b5a5c-ce00-47d5-b44b-c66ac74b34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8451c1-b655-4b05-9aae-566a26621e0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c43a4ee0-48d0-4f9d-bf4e-53417563b94b}" ma:internalName="TaxCatchAll" ma:showField="CatchAllData" ma:web="8b8451c1-b655-4b05-9aae-566a26621e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b99658-78a3-444a-a964-0deea8345e16">
      <Terms xmlns="http://schemas.microsoft.com/office/infopath/2007/PartnerControls"/>
    </lcf76f155ced4ddcb4097134ff3c332f>
    <TaxCatchAll xmlns="8b8451c1-b655-4b05-9aae-566a26621e0d" xsi:nil="true"/>
  </documentManagement>
</p:properties>
</file>

<file path=customXml/itemProps1.xml><?xml version="1.0" encoding="utf-8"?>
<ds:datastoreItem xmlns:ds="http://schemas.openxmlformats.org/officeDocument/2006/customXml" ds:itemID="{53B44D79-70CD-47CC-86C7-CD3E31C82C39}">
  <ds:schemaRefs>
    <ds:schemaRef ds:uri="http://schemas.microsoft.com/sharepoint/v3/contenttype/forms"/>
  </ds:schemaRefs>
</ds:datastoreItem>
</file>

<file path=customXml/itemProps2.xml><?xml version="1.0" encoding="utf-8"?>
<ds:datastoreItem xmlns:ds="http://schemas.openxmlformats.org/officeDocument/2006/customXml" ds:itemID="{2D430EDE-D14E-4AB8-9006-7D7040AE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b99658-78a3-444a-a964-0deea8345e16"/>
    <ds:schemaRef ds:uri="8b8451c1-b655-4b05-9aae-566a26621e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1162A8-75F0-4F83-920C-8224556D4439}">
  <ds:schemaRefs>
    <ds:schemaRef ds:uri="http://schemas.microsoft.com/office/2006/metadata/properties"/>
    <ds:schemaRef ds:uri="http://schemas.microsoft.com/office/infopath/2007/PartnerControls"/>
    <ds:schemaRef ds:uri="ec9e6f36-de62-48e5-9d3f-997f1125e253"/>
    <ds:schemaRef ds:uri="59df391b-59b4-4f0a-bd47-e867a44ce292"/>
    <ds:schemaRef ds:uri="c8b99658-78a3-444a-a964-0deea8345e16"/>
    <ds:schemaRef ds:uri="8b8451c1-b655-4b05-9aae-566a26621e0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MAIN</vt:lpstr>
      <vt:lpstr>Guidelines</vt:lpstr>
      <vt:lpstr>Balance sheet</vt:lpstr>
      <vt:lpstr>Comprehensive Income</vt:lpstr>
      <vt:lpstr>Checks</vt:lpstr>
      <vt:lpstr>IC_PR_BS</vt:lpstr>
      <vt:lpstr>IS_PN</vt:lpstr>
      <vt:lpstr>MEMO_ITEM</vt:lpstr>
      <vt:lpstr>'Balance sheet'!Print_Area</vt:lpstr>
      <vt:lpstr>'Comprehensive Income'!Print_Area</vt:lpstr>
      <vt:lpstr>'Comprehensive Income'!Print_Titles</vt:lpstr>
      <vt:lpstr>SST_COMPARATIVE</vt:lpstr>
      <vt:lpstr>TO_CONSO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Katrina Marie F. Reyes</dc:creator>
  <cp:lastModifiedBy>Carol R. Musngi</cp:lastModifiedBy>
  <cp:lastPrinted>2025-01-20T07:18:08Z</cp:lastPrinted>
  <dcterms:created xsi:type="dcterms:W3CDTF">2018-05-16T08:43:01Z</dcterms:created>
  <dcterms:modified xsi:type="dcterms:W3CDTF">2025-04-06T09:37:49Z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0x0101002045BB6F91D5CC499249A4E1BA4DF838</vt:lpwstr>
  </property>
  <property fmtid="{D5CDD505-2E9C-101B-9397-08002B2CF9AE}" pid="3" name="MediaServiceImageTags">
    <vt:lpwstr/>
  </property>
  <property fmtid="{D5CDD505-2E9C-101B-9397-08002B2CF9AE}" pid="4" name="MSIP_Label_d9a2f4c6-d10d-4c1c-82e1-7a921120c69a_Enabled">
    <vt:lpwstr>true</vt:lpwstr>
  </property>
  <property fmtid="{D5CDD505-2E9C-101B-9397-08002B2CF9AE}" pid="5" name="MSIP_Label_d9a2f4c6-d10d-4c1c-82e1-7a921120c69a_SetDate">
    <vt:lpwstr>2024-11-19T10:02:22Z</vt:lpwstr>
  </property>
  <property fmtid="{D5CDD505-2E9C-101B-9397-08002B2CF9AE}" pid="6" name="MSIP_Label_d9a2f4c6-d10d-4c1c-82e1-7a921120c69a_Method">
    <vt:lpwstr>Standard</vt:lpwstr>
  </property>
  <property fmtid="{D5CDD505-2E9C-101B-9397-08002B2CF9AE}" pid="7" name="MSIP_Label_d9a2f4c6-d10d-4c1c-82e1-7a921120c69a_Name">
    <vt:lpwstr>General - Anyone</vt:lpwstr>
  </property>
  <property fmtid="{D5CDD505-2E9C-101B-9397-08002B2CF9AE}" pid="8" name="MSIP_Label_d9a2f4c6-d10d-4c1c-82e1-7a921120c69a_SiteId">
    <vt:lpwstr>c6d1c7a1-4b0d-4c53-86ec-d6d1d8e5b97c</vt:lpwstr>
  </property>
  <property fmtid="{D5CDD505-2E9C-101B-9397-08002B2CF9AE}" pid="9" name="MSIP_Label_d9a2f4c6-d10d-4c1c-82e1-7a921120c69a_ActionId">
    <vt:lpwstr>1e175127-75a9-44bc-bdcd-06fbb4aaaf68</vt:lpwstr>
  </property>
  <property fmtid="{D5CDD505-2E9C-101B-9397-08002B2CF9AE}" pid="10" name="MSIP_Label_d9a2f4c6-d10d-4c1c-82e1-7a921120c69a_ContentBits">
    <vt:lpwstr>2</vt:lpwstr>
  </property>
</Properties>
</file>