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"/>
    </mc:Choice>
  </mc:AlternateContent>
  <xr:revisionPtr revIDLastSave="0" documentId="8_{4084AD1B-56BF-4A31-9EAD-0ABFC41EFA3B}" xr6:coauthVersionLast="47" xr6:coauthVersionMax="47" xr10:uidLastSave="{00000000-0000-0000-0000-000000000000}"/>
  <bookViews>
    <workbookView xWindow="1365" yWindow="645" windowWidth="25875" windowHeight="14175" xr2:uid="{54678559-CC2A-4D98-8CF9-1DB9FD4929DD}"/>
  </bookViews>
  <sheets>
    <sheet name="RB Premiums Ranking" sheetId="1" r:id="rId1"/>
    <sheet name="RB Premiums per LINE" sheetId="2" r:id="rId2"/>
  </sheets>
  <definedNames>
    <definedName name="_xlnm.Print_Titles" localSheetId="1">'RB Premiums per LINE'!$A:$B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2" l="1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T6" i="2"/>
</calcChain>
</file>

<file path=xl/sharedStrings.xml><?xml version="1.0" encoding="utf-8"?>
<sst xmlns="http://schemas.openxmlformats.org/spreadsheetml/2006/main" count="94" uniqueCount="55">
  <si>
    <t xml:space="preserve"> Premiums Produced of Reinsurance Brokers</t>
  </si>
  <si>
    <t>As of December 31, 2023</t>
  </si>
  <si>
    <t>(Based on submitted Statement of Business Operations)</t>
  </si>
  <si>
    <t>Name of Companies</t>
  </si>
  <si>
    <t>Premiums Produced</t>
  </si>
  <si>
    <t>.</t>
  </si>
  <si>
    <t>PHILPACIFIC INSURANCE BROKERS &amp; MANAGERS, INC.</t>
  </si>
  <si>
    <t>₱</t>
  </si>
  <si>
    <t>KRM REINSURANCE BROKERS (PHILS.), INC.</t>
  </si>
  <si>
    <t>MEGA RE INTERNATIONAL, INC.</t>
  </si>
  <si>
    <t>CEDAR RAPIDS REINSURANCE BROKERS CORP.</t>
  </si>
  <si>
    <t>POLARIS REINSURANCE BROKERS, INC.</t>
  </si>
  <si>
    <t>ALSONS INSURANCE AND REINSURANCE BROKERS CORPORATION</t>
  </si>
  <si>
    <t>HOWDEN INSURANCE &amp; REINSURANCE BROKERS, (PHILS.), INC.</t>
  </si>
  <si>
    <t>LOCKTON PHILS. INSURANCE &amp; REINSURANCE BROKERS, INC.</t>
  </si>
  <si>
    <t>ANCHOR INSURANCE BROKERAGE CORPORATION</t>
  </si>
  <si>
    <t>PANA HARRISON REINSURANCE BROKERS (PHILS.) INC.</t>
  </si>
  <si>
    <t>GRANITE INTERNATIONAL REINSURANCE BROKERS, INC.</t>
  </si>
  <si>
    <t>TRINITY INSURANCE &amp; REINSURANCE BROKERS, INC.</t>
  </si>
  <si>
    <t>MANILA REINSURANCE BROKERS CORPORATION</t>
  </si>
  <si>
    <t>MARSH PHILIPPINES, INC.</t>
  </si>
  <si>
    <t>107 EXCHANGE INSURANCE BROKERS, INC</t>
  </si>
  <si>
    <t>AON INSURANCE &amp; REINSURANCE BROKERS PHILIPPINES, INC.</t>
  </si>
  <si>
    <t>JING-AN SPECIAL RISKS INSURANCE AND REINSURANCE BROKERS, INC.</t>
  </si>
  <si>
    <t>LACSON &amp; LACSON INSURANCE BROKERS, INC.</t>
  </si>
  <si>
    <t>WTW INSURANCE &amp; REINSURANCE BROKERS PHILIPPINES, INC.</t>
  </si>
  <si>
    <t xml:space="preserve">      -------------------------------</t>
  </si>
  <si>
    <t>Grand Total</t>
  </si>
  <si>
    <t>==================</t>
  </si>
  <si>
    <t>Date Prepared: 20 November 2024</t>
  </si>
  <si>
    <t>PREMIUMS PRODUCED OF REINSURANCE BROKERS</t>
  </si>
  <si>
    <t>Based on submitted Statement of Business Operations</t>
  </si>
  <si>
    <t>Name of Company</t>
  </si>
  <si>
    <t>Life</t>
  </si>
  <si>
    <t>Fire</t>
  </si>
  <si>
    <t>Marine Cargo</t>
  </si>
  <si>
    <t>Marine Hull</t>
  </si>
  <si>
    <t>Aviation</t>
  </si>
  <si>
    <t>Motor Car</t>
  </si>
  <si>
    <t>Health</t>
  </si>
  <si>
    <t>Accident</t>
  </si>
  <si>
    <t>Engineering</t>
  </si>
  <si>
    <t>Insurance for Migrant Workers</t>
  </si>
  <si>
    <t>Micro Insurance</t>
  </si>
  <si>
    <t>Bonds</t>
  </si>
  <si>
    <t>General Liability</t>
  </si>
  <si>
    <t>Prof. Indemnity</t>
  </si>
  <si>
    <t>Crime Insurance</t>
  </si>
  <si>
    <t>Special Risks</t>
  </si>
  <si>
    <t>Miscellaneous</t>
  </si>
  <si>
    <t>Sub-Total</t>
  </si>
  <si>
    <t>HMO</t>
  </si>
  <si>
    <t>TOTAL</t>
  </si>
  <si>
    <t>JING0AN SPECIAL RISKS INSURANCE AND REINSURANCE BROKERS, INC.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</si>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</sst>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charset val="134"/>
      <scheme val="minor"/>
    </font>
    <font>
      <sz val="12"/>
      <name val="Arial"/>
      <charset val="134"/>
    </font>
    <font>
      <sz val="10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sz val="13"/>
      <name val="Trebuchet MS"/>
      <charset val="134"/>
    </font>
    <font>
      <i/>
      <sz val="10"/>
      <name val="Arial"/>
      <charset val="134"/>
    </font>
    <font>
      <i/>
      <sz val="11"/>
      <name val="Arial"/>
      <charset val="134"/>
    </font>
    <font>
      <sz val="12"/>
      <color theme="1"/>
      <name val="Aptos Narrow"/>
      <charset val="134"/>
      <scheme val="minor"/>
    </font>
    <font>
      <sz val="12"/>
      <color theme="1"/>
      <name val="Arial"/>
      <charset val="134"/>
    </font>
    <font>
      <i/>
      <sz val="12"/>
      <name val="Arial"/>
      <charset val="134"/>
    </font>
    <font>
      <sz val="12"/>
      <color theme="0"/>
      <name val="Aptos Narrow"/>
      <charset val="134"/>
      <scheme val="minor"/>
    </font>
    <font>
      <sz val="12"/>
      <color theme="0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b/>
      <sz val="10"/>
      <color theme="0"/>
      <name val="Arial"/>
      <charset val="134"/>
    </font>
    <font>
      <b/>
      <sz val="11"/>
      <color theme="0"/>
      <name val="Aptos Narrow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7999206518753624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2" fillId="0" borderId="0" xfId="1" applyFont="1"/>
    <xf numFmtId="165" fontId="2" fillId="0" borderId="0" xfId="2" applyNumberFormat="1" applyFont="1"/>
    <xf numFmtId="0" fontId="1" fillId="0" borderId="0" xfId="1"/>
    <xf numFmtId="0" fontId="2" fillId="0" borderId="1" xfId="1" applyFont="1" applyBorder="1"/>
    <xf numFmtId="0" fontId="2" fillId="0" borderId="2" xfId="1" applyFont="1" applyBorder="1"/>
    <xf numFmtId="165" fontId="2" fillId="0" borderId="3" xfId="2" applyNumberFormat="1" applyFont="1" applyBorder="1"/>
    <xf numFmtId="0" fontId="4" fillId="2" borderId="4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165" fontId="5" fillId="2" borderId="8" xfId="2" applyNumberFormat="1" applyFont="1" applyFill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165" fontId="5" fillId="0" borderId="10" xfId="2" applyNumberFormat="1" applyFont="1" applyBorder="1" applyAlignment="1">
      <alignment horizontal="center" vertical="center" wrapText="1"/>
    </xf>
    <xf numFmtId="165" fontId="5" fillId="0" borderId="11" xfId="2" applyNumberFormat="1" applyFont="1" applyBorder="1" applyAlignment="1">
      <alignment horizontal="center" vertical="center" wrapText="1"/>
    </xf>
    <xf numFmtId="0" fontId="2" fillId="0" borderId="12" xfId="1" applyFont="1" applyBorder="1"/>
    <xf numFmtId="165" fontId="2" fillId="0" borderId="13" xfId="2" applyNumberFormat="1" applyFont="1" applyBorder="1"/>
    <xf numFmtId="0" fontId="2" fillId="0" borderId="14" xfId="1" applyFont="1" applyBorder="1"/>
    <xf numFmtId="0" fontId="2" fillId="0" borderId="15" xfId="1" applyFont="1" applyBorder="1"/>
    <xf numFmtId="0" fontId="2" fillId="3" borderId="16" xfId="3" applyFont="1" applyFill="1" applyBorder="1"/>
    <xf numFmtId="0" fontId="5" fillId="0" borderId="15" xfId="1" applyFont="1" applyBorder="1"/>
    <xf numFmtId="164" fontId="2" fillId="0" borderId="17" xfId="2" applyFont="1" applyFill="1" applyBorder="1"/>
    <xf numFmtId="0" fontId="6" fillId="0" borderId="14" xfId="1" applyFont="1" applyBorder="1"/>
    <xf numFmtId="0" fontId="6" fillId="0" borderId="15" xfId="1" applyFont="1" applyBorder="1"/>
    <xf numFmtId="0" fontId="2" fillId="3" borderId="15" xfId="3" applyFont="1" applyFill="1" applyBorder="1"/>
    <xf numFmtId="0" fontId="2" fillId="0" borderId="15" xfId="3" applyFont="1" applyBorder="1"/>
    <xf numFmtId="0" fontId="2" fillId="0" borderId="18" xfId="1" applyFont="1" applyBorder="1"/>
    <xf numFmtId="0" fontId="2" fillId="0" borderId="19" xfId="1" applyFont="1" applyBorder="1"/>
    <xf numFmtId="164" fontId="5" fillId="3" borderId="17" xfId="2" applyFont="1" applyFill="1" applyBorder="1" applyAlignment="1">
      <alignment horizontal="right"/>
    </xf>
    <xf numFmtId="0" fontId="5" fillId="0" borderId="16" xfId="1" applyFont="1" applyBorder="1" applyAlignment="1">
      <alignment horizontal="left"/>
    </xf>
    <xf numFmtId="164" fontId="5" fillId="0" borderId="17" xfId="2" applyFont="1" applyBorder="1"/>
    <xf numFmtId="164" fontId="5" fillId="3" borderId="17" xfId="2" quotePrefix="1" applyFont="1" applyFill="1" applyBorder="1" applyAlignment="1">
      <alignment horizontal="right"/>
    </xf>
    <xf numFmtId="0" fontId="2" fillId="0" borderId="6" xfId="1" applyFont="1" applyBorder="1"/>
    <xf numFmtId="0" fontId="2" fillId="0" borderId="7" xfId="1" applyFont="1" applyBorder="1"/>
    <xf numFmtId="0" fontId="5" fillId="0" borderId="20" xfId="1" applyFont="1" applyBorder="1" applyAlignment="1">
      <alignment horizontal="left"/>
    </xf>
    <xf numFmtId="0" fontId="5" fillId="0" borderId="7" xfId="1" applyFont="1" applyBorder="1"/>
    <xf numFmtId="164" fontId="5" fillId="3" borderId="8" xfId="2" applyFont="1" applyFill="1" applyBorder="1"/>
    <xf numFmtId="0" fontId="5" fillId="0" borderId="0" xfId="1" applyFont="1"/>
    <xf numFmtId="0" fontId="7" fillId="0" borderId="0" xfId="1" applyFont="1"/>
    <xf numFmtId="165" fontId="5" fillId="0" borderId="2" xfId="2" applyNumberFormat="1" applyFont="1" applyBorder="1"/>
    <xf numFmtId="0" fontId="8" fillId="0" borderId="0" xfId="1" applyFont="1"/>
    <xf numFmtId="165" fontId="5" fillId="0" borderId="0" xfId="2" applyNumberFormat="1" applyFont="1"/>
    <xf numFmtId="0" fontId="4" fillId="0" borderId="0" xfId="3" applyFont="1"/>
    <xf numFmtId="0" fontId="9" fillId="0" borderId="0" xfId="1" applyFont="1"/>
    <xf numFmtId="0" fontId="10" fillId="0" borderId="0" xfId="1" applyFont="1"/>
    <xf numFmtId="0" fontId="5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2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13" fillId="4" borderId="23" xfId="1" applyFont="1" applyFill="1" applyBorder="1" applyAlignment="1">
      <alignment horizontal="center" vertical="center"/>
    </xf>
    <xf numFmtId="0" fontId="13" fillId="4" borderId="23" xfId="1" applyFont="1" applyFill="1" applyBorder="1" applyAlignment="1">
      <alignment horizontal="center" vertical="center" wrapText="1"/>
    </xf>
    <xf numFmtId="0" fontId="13" fillId="4" borderId="24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5" borderId="4" xfId="1" applyFill="1" applyBorder="1" applyAlignment="1">
      <alignment horizontal="center"/>
    </xf>
    <xf numFmtId="0" fontId="14" fillId="0" borderId="0" xfId="1" applyFont="1"/>
    <xf numFmtId="164" fontId="14" fillId="0" borderId="0" xfId="1" applyNumberFormat="1" applyFont="1"/>
    <xf numFmtId="164" fontId="14" fillId="0" borderId="25" xfId="1" applyNumberFormat="1" applyFont="1" applyBorder="1"/>
    <xf numFmtId="164" fontId="14" fillId="0" borderId="5" xfId="1" applyNumberFormat="1" applyFont="1" applyBorder="1"/>
    <xf numFmtId="0" fontId="1" fillId="0" borderId="4" xfId="1" applyBorder="1" applyAlignment="1">
      <alignment horizontal="center"/>
    </xf>
    <xf numFmtId="0" fontId="15" fillId="0" borderId="0" xfId="1" applyFont="1"/>
    <xf numFmtId="164" fontId="15" fillId="0" borderId="0" xfId="1" applyNumberFormat="1" applyFont="1"/>
    <xf numFmtId="164" fontId="15" fillId="0" borderId="25" xfId="1" applyNumberFormat="1" applyFont="1" applyBorder="1"/>
    <xf numFmtId="164" fontId="15" fillId="0" borderId="5" xfId="1" applyNumberFormat="1" applyFont="1" applyBorder="1"/>
    <xf numFmtId="0" fontId="1" fillId="0" borderId="4" xfId="1" applyBorder="1"/>
    <xf numFmtId="0" fontId="14" fillId="0" borderId="25" xfId="1" applyFont="1" applyBorder="1"/>
    <xf numFmtId="0" fontId="14" fillId="0" borderId="5" xfId="1" applyFont="1" applyBorder="1"/>
    <xf numFmtId="0" fontId="16" fillId="4" borderId="26" xfId="1" applyFont="1" applyFill="1" applyBorder="1" applyAlignment="1">
      <alignment horizontal="center"/>
    </xf>
    <xf numFmtId="0" fontId="16" fillId="4" borderId="27" xfId="1" applyFont="1" applyFill="1" applyBorder="1" applyAlignment="1">
      <alignment horizontal="center"/>
    </xf>
    <xf numFmtId="164" fontId="16" fillId="4" borderId="28" xfId="1" applyNumberFormat="1" applyFont="1" applyFill="1" applyBorder="1"/>
    <xf numFmtId="164" fontId="16" fillId="4" borderId="27" xfId="1" applyNumberFormat="1" applyFont="1" applyFill="1" applyBorder="1"/>
    <xf numFmtId="164" fontId="16" fillId="4" borderId="29" xfId="1" applyNumberFormat="1" applyFont="1" applyFill="1" applyBorder="1"/>
    <xf numFmtId="0" fontId="17" fillId="0" borderId="0" xfId="1" applyFont="1"/>
  </cellXfs>
  <cellStyles count="4">
    <cellStyle name="Comma 3" xfId="2" xr:uid="{AB457D2D-6BC9-480B-BE19-CE03E5C3903B}"/>
    <cellStyle name="Normal" xfId="0" builtinId="0"/>
    <cellStyle name="Normal 2" xfId="3" xr:uid="{54D532E2-CD27-4E81-BD2C-D1019B55A088}"/>
    <cellStyle name="Normal 3" xfId="1" xr:uid="{7CB3133C-5D7A-4044-81FD-EADD5C860062}"/>
  </cellStyles>
  <dxfs count="21"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  <border>
        <right style="medium">
          <color auto="1"/>
        </right>
      </border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  <border>
        <right style="thin">
          <color auto="1"/>
        </right>
      </border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rgb="FF00000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56DFB0-7C9E-4EF8-B845-AF5F739EA84B}" name="Table5" displayName="Table5" ref="B5:V24" totalsRowShown="0">
  <autoFilter ref="B5:V24" xr:uid="{00000000-0009-0000-0100-000005000000}"/>
  <tableColumns count="21">
    <tableColumn id="1" xr3:uid="{2593B69B-FF55-4CA0-8891-1D11CBBE3621}" name="Name of Company" dataDxfId="20"/>
    <tableColumn id="2" xr3:uid="{E171935C-C9B4-4CC4-BA75-BE7C457B9307}" name="Life" dataDxfId="19"/>
    <tableColumn id="3" xr3:uid="{470B62E7-F9EF-4322-8732-FD2C3FFFC798}" name="Fire" dataDxfId="18"/>
    <tableColumn id="4" xr3:uid="{7A57DDA7-7861-4814-8B78-789BF4E86C99}" name="Marine Cargo" dataDxfId="17"/>
    <tableColumn id="5" xr3:uid="{8ECF023D-C48C-41E7-9ECE-D3026767F4C8}" name="Marine Hull" dataDxfId="16"/>
    <tableColumn id="6" xr3:uid="{18EC75ED-04A9-4929-98A2-1285900A9B37}" name="Aviation" dataDxfId="15"/>
    <tableColumn id="7" xr3:uid="{94DD8CE7-FF63-4812-9D28-E2A234900DEF}" name="Motor Car" dataDxfId="14"/>
    <tableColumn id="8" xr3:uid="{A2E12178-A264-4AE2-B8B9-BB8AD5258D14}" name="Health" dataDxfId="13"/>
    <tableColumn id="9" xr3:uid="{D82003B9-1B7A-4D0A-A358-2C463F0985E1}" name="Accident" dataDxfId="12"/>
    <tableColumn id="10" xr3:uid="{194E554D-8DCD-474F-816C-E6350EB04C60}" name="Engineering" dataDxfId="11"/>
    <tableColumn id="11" xr3:uid="{CFEB73A9-88F1-460D-BB64-B9DFE055E7D3}" name="Insurance for Migrant Workers" dataDxfId="10"/>
    <tableColumn id="12" xr3:uid="{5D32E135-A1E3-464B-BA80-CF33252C271E}" name="Micro Insurance" dataDxfId="9"/>
    <tableColumn id="13" xr3:uid="{0B82C6C6-F10F-4173-B5A9-5DFF641F210E}" name="Bonds" dataDxfId="8"/>
    <tableColumn id="14" xr3:uid="{AC253A43-9E75-40EC-94FF-FAED644FEC15}" name="General Liability" dataDxfId="7"/>
    <tableColumn id="15" xr3:uid="{0B7E98FA-D353-4225-A87E-03913551861E}" name="Prof. Indemnity" dataDxfId="6"/>
    <tableColumn id="16" xr3:uid="{4ABCCEE9-CAD5-4EE0-A1BD-6A9C163D45E5}" name="Crime Insurance" dataDxfId="5"/>
    <tableColumn id="17" xr3:uid="{95FB3846-07EC-40E4-9320-EAD2BF915640}" name="Special Risks" dataDxfId="4"/>
    <tableColumn id="18" xr3:uid="{6C451444-CE1B-4B7A-8D8D-37F56162F436}" name="Miscellaneous" dataDxfId="3"/>
    <tableColumn id="21" xr3:uid="{90122A8F-CB77-4D71-AB58-A917C20D4BC9}" name="Sub-Total" dataDxfId="2">
      <calculatedColumnFormula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calculatedColumnFormula>
    </tableColumn>
    <tableColumn id="19" xr3:uid="{B4AFE5FD-C061-43FD-ACD2-631EF0DD31CE}" name="HMO" dataDxfId="1"/>
    <tableColumn id="20" xr3:uid="{CF3696C1-348D-444C-88CF-8064F018B6A8}" name="TOTAL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ADBB-DF55-48E9-B2D8-830E94E1881A}">
  <sheetPr>
    <tabColor theme="7" tint="0.59999389629810485"/>
  </sheetPr>
  <dimension ref="A1:E33"/>
  <sheetViews>
    <sheetView tabSelected="1" view="pageBreakPreview" zoomScale="96" zoomScaleNormal="100" workbookViewId="0">
      <selection activeCell="A4" sqref="A4:E4"/>
    </sheetView>
  </sheetViews>
  <sheetFormatPr defaultColWidth="10.28515625" defaultRowHeight="13.5"/>
  <cols>
    <col min="1" max="1" width="5" style="3" customWidth="1"/>
    <col min="2" max="2" width="2.28515625" style="3" customWidth="1"/>
    <col min="3" max="3" width="92.28515625" style="3" customWidth="1"/>
    <col min="4" max="4" width="4.5703125" style="3" customWidth="1"/>
    <col min="5" max="5" width="28.42578125" style="3" customWidth="1"/>
    <col min="6" max="16384" width="10.28515625" style="3"/>
  </cols>
  <sheetData>
    <row r="1" spans="1:5" ht="54.75" customHeight="1" thickBot="1">
      <c r="A1" s="1"/>
      <c r="B1" s="1"/>
      <c r="C1" s="1"/>
      <c r="D1" s="1"/>
      <c r="E1" s="2"/>
    </row>
    <row r="2" spans="1:5" ht="14.25" customHeight="1">
      <c r="A2" s="4"/>
      <c r="B2" s="5"/>
      <c r="C2" s="5"/>
      <c r="D2" s="5"/>
      <c r="E2" s="6"/>
    </row>
    <row r="3" spans="1:5" ht="18">
      <c r="A3" s="7" t="s">
        <v>0</v>
      </c>
      <c r="B3" s="8"/>
      <c r="C3" s="8"/>
      <c r="D3" s="8"/>
      <c r="E3" s="9"/>
    </row>
    <row r="4" spans="1:5" ht="15.75">
      <c r="A4" s="10" t="s">
        <v>1</v>
      </c>
      <c r="B4" s="11"/>
      <c r="C4" s="11"/>
      <c r="D4" s="11"/>
      <c r="E4" s="12"/>
    </row>
    <row r="5" spans="1:5" ht="15">
      <c r="A5" s="13" t="s">
        <v>2</v>
      </c>
      <c r="B5" s="14"/>
      <c r="C5" s="14"/>
      <c r="D5" s="14"/>
      <c r="E5" s="15"/>
    </row>
    <row r="6" spans="1:5" ht="14.25" customHeight="1" thickBot="1">
      <c r="A6" s="16"/>
      <c r="B6" s="17"/>
      <c r="C6" s="17"/>
      <c r="D6" s="17"/>
      <c r="E6" s="18"/>
    </row>
    <row r="7" spans="1:5" ht="33" customHeight="1" thickBot="1">
      <c r="A7" s="19" t="s">
        <v>3</v>
      </c>
      <c r="B7" s="19"/>
      <c r="C7" s="19"/>
      <c r="D7" s="20" t="s">
        <v>4</v>
      </c>
      <c r="E7" s="21"/>
    </row>
    <row r="8" spans="1:5" ht="9.75" customHeight="1">
      <c r="A8" s="4"/>
      <c r="B8" s="5"/>
      <c r="C8" s="5"/>
      <c r="D8" s="22"/>
      <c r="E8" s="23"/>
    </row>
    <row r="9" spans="1:5" ht="15.75">
      <c r="A9" s="24">
        <v>1</v>
      </c>
      <c r="B9" s="25" t="s">
        <v>5</v>
      </c>
      <c r="C9" s="26" t="s">
        <v>6</v>
      </c>
      <c r="D9" s="27" t="s">
        <v>7</v>
      </c>
      <c r="E9" s="28">
        <v>1753095118.5715401</v>
      </c>
    </row>
    <row r="10" spans="1:5" ht="18">
      <c r="A10" s="29">
        <v>2</v>
      </c>
      <c r="B10" s="30" t="s">
        <v>5</v>
      </c>
      <c r="C10" s="26" t="s">
        <v>9</v>
      </c>
      <c r="D10" s="31"/>
      <c r="E10" s="28">
        <v>1455660329.1900001</v>
      </c>
    </row>
    <row r="11" spans="1:5" ht="18">
      <c r="A11" s="29">
        <v>3</v>
      </c>
      <c r="B11" s="30" t="s">
        <v>5</v>
      </c>
      <c r="C11" s="26" t="s">
        <v>8</v>
      </c>
      <c r="D11" s="32"/>
      <c r="E11" s="28">
        <v>1371037580.78672</v>
      </c>
    </row>
    <row r="12" spans="1:5" ht="18">
      <c r="A12" s="29">
        <v>4</v>
      </c>
      <c r="B12" s="30" t="s">
        <v>5</v>
      </c>
      <c r="C12" s="26" t="s">
        <v>11</v>
      </c>
      <c r="D12" s="32"/>
      <c r="E12" s="28">
        <v>412413143.98000002</v>
      </c>
    </row>
    <row r="13" spans="1:5" ht="18">
      <c r="A13" s="29">
        <v>5</v>
      </c>
      <c r="B13" s="30" t="s">
        <v>5</v>
      </c>
      <c r="C13" s="26" t="s">
        <v>10</v>
      </c>
      <c r="D13" s="31"/>
      <c r="E13" s="28">
        <v>357277944.31</v>
      </c>
    </row>
    <row r="14" spans="1:5" ht="18">
      <c r="A14" s="29">
        <v>6</v>
      </c>
      <c r="B14" s="30" t="s">
        <v>5</v>
      </c>
      <c r="C14" s="26" t="s">
        <v>12</v>
      </c>
      <c r="D14" s="32"/>
      <c r="E14" s="28">
        <v>268575468</v>
      </c>
    </row>
    <row r="15" spans="1:5" ht="18">
      <c r="A15" s="29">
        <v>7</v>
      </c>
      <c r="B15" s="30" t="s">
        <v>5</v>
      </c>
      <c r="C15" s="26" t="s">
        <v>13</v>
      </c>
      <c r="D15" s="32"/>
      <c r="E15" s="28">
        <v>227355690.38999999</v>
      </c>
    </row>
    <row r="16" spans="1:5" ht="18">
      <c r="A16" s="29">
        <v>8</v>
      </c>
      <c r="B16" s="30" t="s">
        <v>5</v>
      </c>
      <c r="C16" s="26" t="s">
        <v>14</v>
      </c>
      <c r="D16" s="31"/>
      <c r="E16" s="28">
        <v>219006560.22</v>
      </c>
    </row>
    <row r="17" spans="1:5" ht="18">
      <c r="A17" s="29">
        <v>9</v>
      </c>
      <c r="B17" s="30" t="s">
        <v>5</v>
      </c>
      <c r="C17" s="26" t="s">
        <v>16</v>
      </c>
      <c r="D17" s="31"/>
      <c r="E17" s="28">
        <v>199471930</v>
      </c>
    </row>
    <row r="18" spans="1:5" ht="18">
      <c r="A18" s="29">
        <v>10</v>
      </c>
      <c r="B18" s="30" t="s">
        <v>5</v>
      </c>
      <c r="C18" s="26" t="s">
        <v>18</v>
      </c>
      <c r="D18" s="32"/>
      <c r="E18" s="28">
        <v>191280087.41999999</v>
      </c>
    </row>
    <row r="19" spans="1:5" ht="18">
      <c r="A19" s="29">
        <v>11</v>
      </c>
      <c r="B19" s="30" t="s">
        <v>5</v>
      </c>
      <c r="C19" s="26" t="s">
        <v>17</v>
      </c>
      <c r="D19" s="32"/>
      <c r="E19" s="28">
        <v>176008605</v>
      </c>
    </row>
    <row r="20" spans="1:5" ht="18">
      <c r="A20" s="29">
        <v>12</v>
      </c>
      <c r="B20" s="30" t="s">
        <v>5</v>
      </c>
      <c r="C20" s="26" t="s">
        <v>19</v>
      </c>
      <c r="D20" s="31"/>
      <c r="E20" s="28">
        <v>95802943.069999993</v>
      </c>
    </row>
    <row r="21" spans="1:5" ht="18">
      <c r="A21" s="29">
        <v>13</v>
      </c>
      <c r="B21" s="30" t="s">
        <v>5</v>
      </c>
      <c r="C21" s="26" t="s">
        <v>15</v>
      </c>
      <c r="D21" s="32"/>
      <c r="E21" s="28">
        <v>74857536.354550004</v>
      </c>
    </row>
    <row r="22" spans="1:5" ht="18">
      <c r="A22" s="29">
        <v>14</v>
      </c>
      <c r="B22" s="30" t="s">
        <v>5</v>
      </c>
      <c r="C22" s="26" t="s">
        <v>20</v>
      </c>
      <c r="D22" s="32"/>
      <c r="E22" s="28">
        <v>7294328.1959384596</v>
      </c>
    </row>
    <row r="23" spans="1:5" ht="18">
      <c r="A23" s="29">
        <v>15</v>
      </c>
      <c r="B23" s="30" t="s">
        <v>5</v>
      </c>
      <c r="C23" s="26" t="s">
        <v>21</v>
      </c>
      <c r="D23" s="27"/>
      <c r="E23" s="28">
        <v>0</v>
      </c>
    </row>
    <row r="24" spans="1:5" ht="18">
      <c r="A24" s="29">
        <v>16</v>
      </c>
      <c r="B24" s="30" t="s">
        <v>5</v>
      </c>
      <c r="C24" s="26" t="s">
        <v>22</v>
      </c>
      <c r="D24" s="32"/>
      <c r="E24" s="28">
        <v>0</v>
      </c>
    </row>
    <row r="25" spans="1:5" ht="18">
      <c r="A25" s="29">
        <v>17</v>
      </c>
      <c r="B25" s="30" t="s">
        <v>5</v>
      </c>
      <c r="C25" s="26" t="s">
        <v>23</v>
      </c>
      <c r="D25" s="32"/>
      <c r="E25" s="28">
        <v>0</v>
      </c>
    </row>
    <row r="26" spans="1:5" ht="18">
      <c r="A26" s="29">
        <v>18</v>
      </c>
      <c r="B26" s="33" t="s">
        <v>5</v>
      </c>
      <c r="C26" s="26" t="s">
        <v>24</v>
      </c>
      <c r="D26" s="32"/>
      <c r="E26" s="28">
        <v>0</v>
      </c>
    </row>
    <row r="27" spans="1:5" ht="18">
      <c r="A27" s="29">
        <v>19</v>
      </c>
      <c r="B27" s="33" t="s">
        <v>5</v>
      </c>
      <c r="C27" s="26" t="s">
        <v>25</v>
      </c>
      <c r="D27" s="32"/>
      <c r="E27" s="28">
        <v>0</v>
      </c>
    </row>
    <row r="28" spans="1:5" ht="15.75">
      <c r="A28" s="34"/>
      <c r="B28" s="33"/>
      <c r="C28" s="26"/>
      <c r="D28" s="33"/>
      <c r="E28" s="35" t="s">
        <v>26</v>
      </c>
    </row>
    <row r="29" spans="1:5" ht="15.75">
      <c r="A29" s="24"/>
      <c r="B29" s="25"/>
      <c r="C29" s="36" t="s">
        <v>27</v>
      </c>
      <c r="D29" s="27" t="s">
        <v>7</v>
      </c>
      <c r="E29" s="37">
        <v>6809137265.4887505</v>
      </c>
    </row>
    <row r="30" spans="1:5" ht="15.75">
      <c r="A30" s="24"/>
      <c r="B30" s="25"/>
      <c r="C30" s="36"/>
      <c r="D30" s="27"/>
      <c r="E30" s="38" t="s">
        <v>28</v>
      </c>
    </row>
    <row r="31" spans="1:5" ht="16.5" thickBot="1">
      <c r="A31" s="39"/>
      <c r="B31" s="40"/>
      <c r="C31" s="41"/>
      <c r="D31" s="42"/>
      <c r="E31" s="43"/>
    </row>
    <row r="32" spans="1:5" ht="15.75">
      <c r="A32" s="44"/>
      <c r="B32" s="45"/>
      <c r="C32" s="44"/>
      <c r="D32" s="1"/>
      <c r="E32" s="46"/>
    </row>
    <row r="33" spans="1:5" ht="15.75">
      <c r="A33" s="44"/>
      <c r="B33" s="47" t="s">
        <v>29</v>
      </c>
      <c r="C33" s="44"/>
      <c r="D33" s="1"/>
      <c r="E33" s="48"/>
    </row>
  </sheetData>
  <mergeCells count="5">
    <mergeCell ref="A7:C7"/>
    <mergeCell ref="D7:E7"/>
    <mergeCell ref="A3:E3"/>
    <mergeCell ref="A4:E4"/>
    <mergeCell ref="A5:E5"/>
  </mergeCells>
  <pageMargins left="0.70866141732283505" right="0.511811023622047" top="1.14173228346457" bottom="0.74803149606299202" header="0.31496062992126" footer="0.31496062992126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DCE6-2A79-4BA5-A6C6-37EEFAFF5863}">
  <sheetPr>
    <tabColor theme="7" tint="0.59999389629810485"/>
  </sheetPr>
  <dimension ref="A1:V28"/>
  <sheetViews>
    <sheetView workbookViewId="0">
      <pane xSplit="2" ySplit="5" topLeftCell="Q10" activePane="bottomRight" state="frozen"/>
      <selection pane="topRight"/>
      <selection pane="bottomLeft"/>
      <selection pane="bottomRight" activeCell="Q31" sqref="Q31"/>
    </sheetView>
  </sheetViews>
  <sheetFormatPr defaultColWidth="10.28515625" defaultRowHeight="13.5"/>
  <cols>
    <col min="1" max="1" width="4.42578125" style="3" customWidth="1"/>
    <col min="2" max="2" width="81.140625" style="3" customWidth="1"/>
    <col min="3" max="21" width="23" style="3" customWidth="1"/>
    <col min="22" max="22" width="25.140625" style="3" customWidth="1"/>
    <col min="23" max="16384" width="10.28515625" style="3"/>
  </cols>
  <sheetData>
    <row r="1" spans="1:22" s="50" customFormat="1" ht="17.25" customHeight="1">
      <c r="A1" s="49" t="s">
        <v>30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s="50" customFormat="1" ht="17.25" customHeight="1">
      <c r="A2" s="52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s="50" customFormat="1" ht="17.25" customHeight="1">
      <c r="A3" s="53" t="s">
        <v>31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s="50" customFormat="1" ht="9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s="59" customFormat="1" ht="32.25" customHeight="1">
      <c r="A5" s="54"/>
      <c r="B5" s="55" t="s">
        <v>32</v>
      </c>
      <c r="C5" s="56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  <c r="J5" s="56" t="s">
        <v>40</v>
      </c>
      <c r="K5" s="56" t="s">
        <v>41</v>
      </c>
      <c r="L5" s="57" t="s">
        <v>42</v>
      </c>
      <c r="M5" s="56" t="s">
        <v>43</v>
      </c>
      <c r="N5" s="56" t="s">
        <v>44</v>
      </c>
      <c r="O5" s="56" t="s">
        <v>45</v>
      </c>
      <c r="P5" s="56" t="s">
        <v>46</v>
      </c>
      <c r="Q5" s="56" t="s">
        <v>47</v>
      </c>
      <c r="R5" s="56" t="s">
        <v>48</v>
      </c>
      <c r="S5" s="56" t="s">
        <v>49</v>
      </c>
      <c r="T5" s="56" t="s">
        <v>50</v>
      </c>
      <c r="U5" s="55" t="s">
        <v>51</v>
      </c>
      <c r="V5" s="58" t="s">
        <v>52</v>
      </c>
    </row>
    <row r="6" spans="1:22" ht="14.25">
      <c r="A6" s="60">
        <v>1</v>
      </c>
      <c r="B6" s="61" t="s">
        <v>21</v>
      </c>
      <c r="C6" s="62">
        <v>0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  <c r="P6" s="62">
        <v>0</v>
      </c>
      <c r="Q6" s="62">
        <v>0</v>
      </c>
      <c r="R6" s="62">
        <v>0</v>
      </c>
      <c r="S6" s="62">
        <v>0</v>
      </c>
      <c r="T6" s="63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0</v>
      </c>
      <c r="U6" s="62">
        <v>0</v>
      </c>
      <c r="V6" s="64">
        <v>0</v>
      </c>
    </row>
    <row r="7" spans="1:22" ht="14.25">
      <c r="A7" s="65">
        <f>A6+1</f>
        <v>2</v>
      </c>
      <c r="B7" s="66" t="s">
        <v>12</v>
      </c>
      <c r="C7" s="67">
        <v>0</v>
      </c>
      <c r="D7" s="67">
        <v>216829042</v>
      </c>
      <c r="E7" s="67">
        <v>4544212</v>
      </c>
      <c r="F7" s="67">
        <v>0</v>
      </c>
      <c r="G7" s="67">
        <v>4250682</v>
      </c>
      <c r="H7" s="67">
        <v>0</v>
      </c>
      <c r="I7" s="67">
        <v>0</v>
      </c>
      <c r="J7" s="67">
        <v>0</v>
      </c>
      <c r="K7" s="67">
        <v>32898317</v>
      </c>
      <c r="L7" s="67">
        <v>0</v>
      </c>
      <c r="M7" s="67">
        <v>0</v>
      </c>
      <c r="N7" s="67">
        <v>0</v>
      </c>
      <c r="O7" s="67">
        <v>9962419</v>
      </c>
      <c r="P7" s="67">
        <v>0</v>
      </c>
      <c r="Q7" s="67">
        <v>0</v>
      </c>
      <c r="R7" s="67">
        <v>0</v>
      </c>
      <c r="S7" s="67">
        <v>90796</v>
      </c>
      <c r="T7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268575468</v>
      </c>
      <c r="U7" s="67">
        <v>0</v>
      </c>
      <c r="V7" s="69">
        <v>268575468</v>
      </c>
    </row>
    <row r="8" spans="1:22" ht="14.25">
      <c r="A8" s="60">
        <f t="shared" ref="A8:A24" si="0">A7+1</f>
        <v>3</v>
      </c>
      <c r="B8" s="66" t="s">
        <v>15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74857536.354550004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74857536.354550004</v>
      </c>
      <c r="U8" s="67">
        <v>0</v>
      </c>
      <c r="V8" s="69">
        <v>74857536.354550004</v>
      </c>
    </row>
    <row r="9" spans="1:22" ht="14.25">
      <c r="A9" s="65">
        <f t="shared" si="0"/>
        <v>4</v>
      </c>
      <c r="B9" s="66" t="s">
        <v>22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0</v>
      </c>
      <c r="U9" s="67">
        <v>0</v>
      </c>
      <c r="V9" s="69">
        <v>0</v>
      </c>
    </row>
    <row r="10" spans="1:22" ht="14.25">
      <c r="A10" s="60">
        <f t="shared" si="0"/>
        <v>5</v>
      </c>
      <c r="B10" s="66" t="s">
        <v>10</v>
      </c>
      <c r="C10" s="67">
        <v>0</v>
      </c>
      <c r="D10" s="67">
        <v>239056477.12</v>
      </c>
      <c r="E10" s="67">
        <v>3910726.45</v>
      </c>
      <c r="F10" s="67">
        <v>73790627.609999999</v>
      </c>
      <c r="G10" s="67">
        <v>0</v>
      </c>
      <c r="H10" s="67">
        <v>3162494.02</v>
      </c>
      <c r="I10" s="67">
        <v>0</v>
      </c>
      <c r="J10" s="67">
        <v>8997195.9399999995</v>
      </c>
      <c r="K10" s="67">
        <v>17966489.960000001</v>
      </c>
      <c r="L10" s="67">
        <v>0</v>
      </c>
      <c r="M10" s="67">
        <v>0</v>
      </c>
      <c r="N10" s="67">
        <v>530604.64</v>
      </c>
      <c r="O10" s="67">
        <v>2353500</v>
      </c>
      <c r="P10" s="67">
        <v>0</v>
      </c>
      <c r="Q10" s="67">
        <v>0</v>
      </c>
      <c r="R10" s="67">
        <v>0</v>
      </c>
      <c r="S10" s="67">
        <v>7509828.5700000003</v>
      </c>
      <c r="T10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357277944.30999994</v>
      </c>
      <c r="U10" s="67">
        <v>0</v>
      </c>
      <c r="V10" s="69">
        <v>357277944.31</v>
      </c>
    </row>
    <row r="11" spans="1:22" ht="14.25">
      <c r="A11" s="65">
        <f t="shared" si="0"/>
        <v>6</v>
      </c>
      <c r="B11" s="66" t="s">
        <v>17</v>
      </c>
      <c r="C11" s="67">
        <v>0</v>
      </c>
      <c r="D11" s="67">
        <v>11129885</v>
      </c>
      <c r="E11" s="67">
        <v>752525</v>
      </c>
      <c r="F11" s="67">
        <v>0</v>
      </c>
      <c r="G11" s="67">
        <v>0</v>
      </c>
      <c r="H11" s="67">
        <v>0</v>
      </c>
      <c r="I11" s="67">
        <v>0</v>
      </c>
      <c r="J11" s="67">
        <v>676753</v>
      </c>
      <c r="K11" s="67">
        <v>156130055</v>
      </c>
      <c r="L11" s="67">
        <v>0</v>
      </c>
      <c r="M11" s="67">
        <v>0</v>
      </c>
      <c r="N11" s="67">
        <v>7319387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176008605</v>
      </c>
      <c r="U11" s="67">
        <v>0</v>
      </c>
      <c r="V11" s="69">
        <v>176008605</v>
      </c>
    </row>
    <row r="12" spans="1:22" ht="14.25">
      <c r="A12" s="60">
        <f t="shared" si="0"/>
        <v>7</v>
      </c>
      <c r="B12" s="66" t="s">
        <v>13</v>
      </c>
      <c r="C12" s="67">
        <v>0</v>
      </c>
      <c r="D12" s="67">
        <v>114513982.7</v>
      </c>
      <c r="E12" s="67">
        <v>1936853.67</v>
      </c>
      <c r="F12" s="67">
        <v>5636258.6500000004</v>
      </c>
      <c r="G12" s="67">
        <v>2948800</v>
      </c>
      <c r="H12" s="67">
        <v>0</v>
      </c>
      <c r="I12" s="67">
        <v>0</v>
      </c>
      <c r="J12" s="67">
        <v>0</v>
      </c>
      <c r="K12" s="67">
        <v>92871942.090000004</v>
      </c>
      <c r="L12" s="67">
        <v>0</v>
      </c>
      <c r="M12" s="67">
        <v>0</v>
      </c>
      <c r="N12" s="67">
        <v>0</v>
      </c>
      <c r="O12" s="67">
        <v>4899031.49</v>
      </c>
      <c r="P12" s="67">
        <v>4334094.32</v>
      </c>
      <c r="Q12" s="67">
        <v>214727.47</v>
      </c>
      <c r="R12" s="67">
        <v>0</v>
      </c>
      <c r="S12" s="67">
        <v>0</v>
      </c>
      <c r="T12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227355690.39000002</v>
      </c>
      <c r="U12" s="67">
        <v>0</v>
      </c>
      <c r="V12" s="69">
        <v>227355690.38999999</v>
      </c>
    </row>
    <row r="13" spans="1:22" ht="14.25">
      <c r="A13" s="65">
        <f t="shared" si="0"/>
        <v>8</v>
      </c>
      <c r="B13" s="66" t="s">
        <v>53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0</v>
      </c>
      <c r="U13" s="67">
        <v>0</v>
      </c>
      <c r="V13" s="69">
        <v>0</v>
      </c>
    </row>
    <row r="14" spans="1:22" ht="14.25">
      <c r="A14" s="60">
        <f t="shared" si="0"/>
        <v>9</v>
      </c>
      <c r="B14" s="66" t="s">
        <v>8</v>
      </c>
      <c r="C14" s="67">
        <v>0</v>
      </c>
      <c r="D14" s="67">
        <v>901800236.17492104</v>
      </c>
      <c r="E14" s="67">
        <v>11166797.493036199</v>
      </c>
      <c r="F14" s="67">
        <v>148516660.47422799</v>
      </c>
      <c r="G14" s="67">
        <v>79094409.984322503</v>
      </c>
      <c r="H14" s="67">
        <v>405923.32928311097</v>
      </c>
      <c r="I14" s="67">
        <v>0</v>
      </c>
      <c r="J14" s="67">
        <v>14327916.074766301</v>
      </c>
      <c r="K14" s="67">
        <v>65285839.309150003</v>
      </c>
      <c r="L14" s="67">
        <v>0</v>
      </c>
      <c r="M14" s="67">
        <v>0</v>
      </c>
      <c r="N14" s="67">
        <v>997221.44162436598</v>
      </c>
      <c r="O14" s="67">
        <v>45432674.598553598</v>
      </c>
      <c r="P14" s="67">
        <v>0</v>
      </c>
      <c r="Q14" s="67">
        <v>0</v>
      </c>
      <c r="R14" s="67">
        <v>13351823.962264201</v>
      </c>
      <c r="S14" s="67">
        <v>90658077.944572702</v>
      </c>
      <c r="T14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1371037580.7867222</v>
      </c>
      <c r="U14" s="67">
        <v>0</v>
      </c>
      <c r="V14" s="69">
        <v>1371037580.78672</v>
      </c>
    </row>
    <row r="15" spans="1:22" ht="14.25">
      <c r="A15" s="65">
        <f t="shared" si="0"/>
        <v>10</v>
      </c>
      <c r="B15" s="66" t="s">
        <v>24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0</v>
      </c>
      <c r="U15" s="67">
        <v>0</v>
      </c>
      <c r="V15" s="69">
        <v>0</v>
      </c>
    </row>
    <row r="16" spans="1:22" ht="14.25">
      <c r="A16" s="60">
        <f t="shared" si="0"/>
        <v>11</v>
      </c>
      <c r="B16" s="66" t="s">
        <v>14</v>
      </c>
      <c r="C16" s="67">
        <v>0</v>
      </c>
      <c r="D16" s="67">
        <v>212277950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1292228</v>
      </c>
      <c r="K16" s="67">
        <v>4633762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802620.22</v>
      </c>
      <c r="R16" s="67">
        <v>0</v>
      </c>
      <c r="S16" s="67">
        <v>0</v>
      </c>
      <c r="T16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219006560.22</v>
      </c>
      <c r="U16" s="67">
        <v>0</v>
      </c>
      <c r="V16" s="69">
        <v>219006560.22</v>
      </c>
    </row>
    <row r="17" spans="1:22" ht="14.25">
      <c r="A17" s="65">
        <f t="shared" si="0"/>
        <v>12</v>
      </c>
      <c r="B17" s="66" t="s">
        <v>19</v>
      </c>
      <c r="C17" s="67">
        <v>0</v>
      </c>
      <c r="D17" s="67">
        <v>92634868.989999995</v>
      </c>
      <c r="E17" s="67">
        <v>0</v>
      </c>
      <c r="F17" s="67">
        <v>0</v>
      </c>
      <c r="G17" s="67">
        <v>0</v>
      </c>
      <c r="H17" s="67">
        <v>1871256.67</v>
      </c>
      <c r="I17" s="67">
        <v>0</v>
      </c>
      <c r="J17" s="67">
        <v>901498.66</v>
      </c>
      <c r="K17" s="67">
        <v>287318.75</v>
      </c>
      <c r="L17" s="67">
        <v>0</v>
      </c>
      <c r="M17" s="67">
        <v>0</v>
      </c>
      <c r="N17" s="67">
        <v>108000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95802943.069999993</v>
      </c>
      <c r="U17" s="67">
        <v>0</v>
      </c>
      <c r="V17" s="69">
        <v>95802943.069999993</v>
      </c>
    </row>
    <row r="18" spans="1:22" ht="14.25">
      <c r="A18" s="60">
        <f t="shared" si="0"/>
        <v>13</v>
      </c>
      <c r="B18" s="66" t="s">
        <v>20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7294328.1959384596</v>
      </c>
      <c r="Q18" s="67">
        <v>0</v>
      </c>
      <c r="R18" s="67">
        <v>0</v>
      </c>
      <c r="S18" s="67">
        <v>0</v>
      </c>
      <c r="T18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7294328.1959384596</v>
      </c>
      <c r="U18" s="67">
        <v>0</v>
      </c>
      <c r="V18" s="69">
        <v>7294328.1959384596</v>
      </c>
    </row>
    <row r="19" spans="1:22" ht="14.25">
      <c r="A19" s="65">
        <f t="shared" si="0"/>
        <v>14</v>
      </c>
      <c r="B19" s="66" t="s">
        <v>9</v>
      </c>
      <c r="C19" s="67">
        <v>0</v>
      </c>
      <c r="D19" s="67">
        <v>262044220.50999999</v>
      </c>
      <c r="E19" s="67">
        <v>4284906.3899999997</v>
      </c>
      <c r="F19" s="67">
        <v>252877195.11000001</v>
      </c>
      <c r="G19" s="67">
        <v>1724400</v>
      </c>
      <c r="H19" s="67">
        <v>1673606.15</v>
      </c>
      <c r="I19" s="67">
        <v>0</v>
      </c>
      <c r="J19" s="67">
        <v>8281.6900000001806</v>
      </c>
      <c r="K19" s="67">
        <v>589521343.49000001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343526375.85000002</v>
      </c>
      <c r="T19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1455660329.1900001</v>
      </c>
      <c r="U19" s="67">
        <v>0</v>
      </c>
      <c r="V19" s="69">
        <v>1455660329.1900001</v>
      </c>
    </row>
    <row r="20" spans="1:22" ht="14.25">
      <c r="A20" s="60">
        <f t="shared" si="0"/>
        <v>15</v>
      </c>
      <c r="B20" s="66" t="s">
        <v>16</v>
      </c>
      <c r="C20" s="67">
        <v>0</v>
      </c>
      <c r="D20" s="67">
        <v>104344628</v>
      </c>
      <c r="E20" s="67">
        <v>31863289</v>
      </c>
      <c r="F20" s="67">
        <v>0</v>
      </c>
      <c r="G20" s="67">
        <v>0</v>
      </c>
      <c r="H20" s="67">
        <v>24846846</v>
      </c>
      <c r="I20" s="67">
        <v>0</v>
      </c>
      <c r="J20" s="67">
        <v>60415</v>
      </c>
      <c r="K20" s="67">
        <v>28497940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9858812</v>
      </c>
      <c r="T20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199471930</v>
      </c>
      <c r="U20" s="67">
        <v>0</v>
      </c>
      <c r="V20" s="69">
        <v>199471930</v>
      </c>
    </row>
    <row r="21" spans="1:22" ht="14.25">
      <c r="A21" s="65">
        <f t="shared" si="0"/>
        <v>16</v>
      </c>
      <c r="B21" s="66" t="s">
        <v>6</v>
      </c>
      <c r="C21" s="67">
        <v>0</v>
      </c>
      <c r="D21" s="67">
        <v>894280181.60871005</v>
      </c>
      <c r="E21" s="67">
        <v>10934366.710000001</v>
      </c>
      <c r="F21" s="67">
        <v>99662183.722880006</v>
      </c>
      <c r="G21" s="67">
        <v>10523168.605799999</v>
      </c>
      <c r="H21" s="67">
        <v>0</v>
      </c>
      <c r="I21" s="67">
        <v>0</v>
      </c>
      <c r="J21" s="67">
        <v>2687644.8599</v>
      </c>
      <c r="K21" s="67">
        <v>651915809.02243996</v>
      </c>
      <c r="L21" s="67">
        <v>0</v>
      </c>
      <c r="M21" s="67">
        <v>0</v>
      </c>
      <c r="N21" s="67">
        <v>0</v>
      </c>
      <c r="O21" s="67">
        <v>48717975.240759999</v>
      </c>
      <c r="P21" s="67">
        <v>8136270.0210499996</v>
      </c>
      <c r="Q21" s="67">
        <v>26237518.780000001</v>
      </c>
      <c r="R21" s="67">
        <v>0</v>
      </c>
      <c r="S21" s="67">
        <v>0</v>
      </c>
      <c r="T21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1753095118.5715401</v>
      </c>
      <c r="U21" s="67">
        <v>0</v>
      </c>
      <c r="V21" s="69">
        <v>1753095118.5715401</v>
      </c>
    </row>
    <row r="22" spans="1:22" ht="14.25">
      <c r="A22" s="60">
        <f t="shared" si="0"/>
        <v>17</v>
      </c>
      <c r="B22" s="66" t="s">
        <v>11</v>
      </c>
      <c r="C22" s="67">
        <v>0</v>
      </c>
      <c r="D22" s="67">
        <v>280015081.30000001</v>
      </c>
      <c r="E22" s="67">
        <v>2801478.33</v>
      </c>
      <c r="F22" s="67">
        <v>67192144.219999999</v>
      </c>
      <c r="G22" s="67">
        <v>23493027.48</v>
      </c>
      <c r="H22" s="67">
        <v>360256.97</v>
      </c>
      <c r="I22" s="67">
        <v>0</v>
      </c>
      <c r="J22" s="67">
        <v>709191.39</v>
      </c>
      <c r="K22" s="67">
        <v>27604266.940000001</v>
      </c>
      <c r="L22" s="67">
        <v>0</v>
      </c>
      <c r="M22" s="67">
        <v>0</v>
      </c>
      <c r="N22" s="67">
        <v>0</v>
      </c>
      <c r="O22" s="67">
        <v>4423311.05</v>
      </c>
      <c r="P22" s="67">
        <v>0</v>
      </c>
      <c r="Q22" s="67">
        <v>2829564.64</v>
      </c>
      <c r="R22" s="67">
        <v>0</v>
      </c>
      <c r="S22" s="67">
        <v>2984821.66</v>
      </c>
      <c r="T22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412413143.98000008</v>
      </c>
      <c r="U22" s="67">
        <v>0</v>
      </c>
      <c r="V22" s="69">
        <v>412413143.98000002</v>
      </c>
    </row>
    <row r="23" spans="1:22" ht="14.25">
      <c r="A23" s="65">
        <f t="shared" si="0"/>
        <v>18</v>
      </c>
      <c r="B23" s="66" t="s">
        <v>18</v>
      </c>
      <c r="C23" s="67">
        <v>0</v>
      </c>
      <c r="D23" s="67">
        <v>167937192.16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19578.580000000002</v>
      </c>
      <c r="L23" s="67">
        <v>0</v>
      </c>
      <c r="M23" s="67">
        <v>0</v>
      </c>
      <c r="N23" s="67">
        <v>0</v>
      </c>
      <c r="O23" s="67">
        <v>23323316.68</v>
      </c>
      <c r="P23" s="67">
        <v>0</v>
      </c>
      <c r="Q23" s="67">
        <v>0</v>
      </c>
      <c r="R23" s="67">
        <v>0</v>
      </c>
      <c r="S23" s="67">
        <v>0</v>
      </c>
      <c r="T23" s="68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191280087.42000002</v>
      </c>
      <c r="U23" s="67">
        <v>0</v>
      </c>
      <c r="V23" s="69">
        <v>191280087.41999999</v>
      </c>
    </row>
    <row r="24" spans="1:22" ht="14.25">
      <c r="A24" s="60">
        <f t="shared" si="0"/>
        <v>19</v>
      </c>
      <c r="B24" s="61" t="s">
        <v>25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3">
        <f>Table5[[#This Row],[Life]]+Table5[[#This Row],[Fire]]+Table5[[#This Row],[Marine Cargo]]+Table5[[#This Row],[Marine Hull]]+Table5[[#This Row],[Aviation]]+Table5[[#This Row],[Motor Car]]+Table5[[#This Row],[Health]]+Table5[[#This Row],[Accident]]+Table5[[#This Row],[Engineering]]+Table5[[#This Row],[Insurance for Migrant Workers]]+Table5[[#This Row],[Micro Insurance]]+Table5[[#This Row],[Bonds]]+Table5[[#This Row],[General Liability]]+Table5[[#This Row],[Prof. Indemnity]]+Table5[[#This Row],[Crime Insurance]]+Table5[[#This Row],[Special Risks]]+Table5[[#This Row],[Miscellaneous]]</f>
        <v>0</v>
      </c>
      <c r="U24" s="62">
        <v>0</v>
      </c>
      <c r="V24" s="64">
        <v>0</v>
      </c>
    </row>
    <row r="25" spans="1:22" ht="9.75" customHeight="1">
      <c r="A25" s="7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71"/>
      <c r="U25" s="61"/>
      <c r="V25" s="72"/>
    </row>
    <row r="26" spans="1:22" s="78" customFormat="1" ht="18" customHeight="1" thickBot="1">
      <c r="A26" s="73" t="s">
        <v>54</v>
      </c>
      <c r="B26" s="74"/>
      <c r="C26" s="75">
        <f>SUM(Table5[Life])</f>
        <v>0</v>
      </c>
      <c r="D26" s="75">
        <f>SUM(Table5[Fire])</f>
        <v>3496863745.5636311</v>
      </c>
      <c r="E26" s="75">
        <f>SUM(Table5[Marine Cargo])</f>
        <v>72195155.043036208</v>
      </c>
      <c r="F26" s="75">
        <f>SUM(Table5[Marine Hull])</f>
        <v>647675069.78710806</v>
      </c>
      <c r="G26" s="75">
        <f>SUM(Table5[Aviation])</f>
        <v>122034488.07012251</v>
      </c>
      <c r="H26" s="75">
        <f>SUM(Table5[Motor Car])</f>
        <v>32320383.139283109</v>
      </c>
      <c r="I26" s="75">
        <f>SUM(Table5[Health])</f>
        <v>0</v>
      </c>
      <c r="J26" s="75">
        <f>SUM(Table5[Accident])</f>
        <v>29661124.614666302</v>
      </c>
      <c r="K26" s="75">
        <f>SUM(Table5[Engineering])</f>
        <v>1742490198.49614</v>
      </c>
      <c r="L26" s="75">
        <f>SUM(Table5[Insurance for Migrant Workers])</f>
        <v>0</v>
      </c>
      <c r="M26" s="75">
        <f>SUM(Table5[Micro Insurance])</f>
        <v>0</v>
      </c>
      <c r="N26" s="75">
        <f>SUM(Table5[Bonds])</f>
        <v>8955213.0816243663</v>
      </c>
      <c r="O26" s="75">
        <f>SUM(Table5[General Liability])</f>
        <v>139112228.0593136</v>
      </c>
      <c r="P26" s="75">
        <f>SUM(Table5[Prof. Indemnity])</f>
        <v>19764692.53698846</v>
      </c>
      <c r="Q26" s="75">
        <f>SUM(Table5[Crime Insurance])</f>
        <v>30084431.110000003</v>
      </c>
      <c r="R26" s="75">
        <f>SUM(Table5[Special Risks])</f>
        <v>13351823.962264201</v>
      </c>
      <c r="S26" s="75">
        <f>SUM(Table5[Miscellaneous])</f>
        <v>454628712.02457279</v>
      </c>
      <c r="T26" s="75">
        <f>SUM(Table5[Sub-Total])</f>
        <v>6809137265.4887514</v>
      </c>
      <c r="U26" s="76">
        <f>SUM(Table5[HMO])</f>
        <v>0</v>
      </c>
      <c r="V26" s="77">
        <f>SUM(Table5[TOTAL])</f>
        <v>6809137265.4887486</v>
      </c>
    </row>
    <row r="27" spans="1:22" ht="14.25" thickTop="1"/>
    <row r="28" spans="1:22" ht="14.25">
      <c r="A28" s="47" t="s">
        <v>29</v>
      </c>
    </row>
  </sheetData>
  <mergeCells count="1">
    <mergeCell ref="A26:B26"/>
  </mergeCells>
  <pageMargins left="0.511811023622047" right="0.31496062992126" top="0.74803149606299202" bottom="0.55118110236220497" header="0.31496062992126" footer="0.31496062992126"/>
  <pageSetup paperSize="9" scale="7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RB Premiums Ranking</vt:lpstr>
      <vt:lpstr>RB Premiums per LINE</vt:lpstr>
      <vt:lpstr>'RB Premiums per LINE'!Print_Titles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2024-11-25T03:20:18Z</dcterms:created>
  <dcterms:modified xsi:type="dcterms:W3CDTF">2024-11-25T03:23:11Z</dcterms:modified>
</cp:coreProperties>
</file>