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faa_castillo_insurance_gov_ph/Documents/3 Quarterly Reports/Pre-Need/20230730 2023Q2 PN/with Eternal_from REP/"/>
    </mc:Choice>
  </mc:AlternateContent>
  <xr:revisionPtr revIDLastSave="0" documentId="8_{36E1AB0E-6761-494D-AB4C-1478857E568F}" xr6:coauthVersionLast="47" xr6:coauthVersionMax="47" xr10:uidLastSave="{00000000-0000-0000-0000-000000000000}"/>
  <bookViews>
    <workbookView xWindow="-120" yWindow="-120" windowWidth="20730" windowHeight="11040" tabRatio="838" firstSheet="2" activeTab="2" xr2:uid="{00000000-000D-0000-FFFF-FFFF00000000}"/>
  </bookViews>
  <sheets>
    <sheet name="Selected_Fin3Q_old" sheetId="2" state="hidden" r:id="rId1"/>
    <sheet name="Selected-Oper3Q_old" sheetId="11" state="hidden" r:id="rId2"/>
    <sheet name="PN Industry Performance" sheetId="12" r:id="rId3"/>
    <sheet name="PN SDtab1" sheetId="24" r:id="rId4"/>
    <sheet name="PN SDtab2" sheetId="25" r:id="rId5"/>
    <sheet name="TF Surplus-Deficit" sheetId="23" state="hidden" r:id="rId6"/>
  </sheets>
  <definedNames>
    <definedName name="_xlnm.Print_Area" localSheetId="2">'PN Industry Performance'!$A$1:$K$48</definedName>
    <definedName name="_xlnm.Print_Area" localSheetId="3">'PN SDtab1'!$C$1:$Q$43</definedName>
    <definedName name="_xlnm.Print_Area" localSheetId="4">'PN SDtab2'!$C$1:$N$44</definedName>
    <definedName name="_xlnm.Print_Area" localSheetId="0">Selected_Fin3Q_old!$A$1:$AS$27</definedName>
    <definedName name="_xlnm.Print_Titles" localSheetId="0">Selected_Fin3Q_old!$A:$B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11" i="2" l="1"/>
  <c r="AS11" i="2"/>
  <c r="AD11" i="2"/>
  <c r="AR12" i="2"/>
  <c r="AD12" i="2"/>
  <c r="AR13" i="2"/>
  <c r="AS13" i="2"/>
  <c r="AW13" i="2"/>
  <c r="AD13" i="2"/>
  <c r="AR14" i="2"/>
  <c r="AS14" i="2"/>
  <c r="AD14" i="2"/>
  <c r="AR15" i="2"/>
  <c r="AD15" i="2"/>
  <c r="AR16" i="2"/>
  <c r="AS16" i="2"/>
  <c r="AD16" i="2"/>
  <c r="AD24" i="2"/>
  <c r="AR17" i="2"/>
  <c r="AD17" i="2"/>
  <c r="AR18" i="2"/>
  <c r="AD18" i="2"/>
  <c r="AS18" i="2"/>
  <c r="AW18" i="2"/>
  <c r="AR19" i="2"/>
  <c r="AD19" i="2"/>
  <c r="AS19" i="2"/>
  <c r="AR20" i="2"/>
  <c r="AD20" i="2"/>
  <c r="AR21" i="2"/>
  <c r="AS21" i="2"/>
  <c r="AW21" i="2"/>
  <c r="AD21" i="2"/>
  <c r="AR23" i="2"/>
  <c r="AS23" i="2"/>
  <c r="AD23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C24" i="2"/>
  <c r="AB24" i="2"/>
  <c r="AA24" i="2"/>
  <c r="Z24" i="2"/>
  <c r="Y24" i="2"/>
  <c r="X24" i="2"/>
  <c r="W24" i="2"/>
  <c r="V24" i="2"/>
  <c r="U24" i="2"/>
  <c r="T24" i="2"/>
  <c r="S24" i="2"/>
  <c r="R11" i="2"/>
  <c r="R12" i="2"/>
  <c r="R13" i="2"/>
  <c r="R14" i="2"/>
  <c r="R24" i="2"/>
  <c r="AU24" i="2"/>
  <c r="R15" i="2"/>
  <c r="R16" i="2"/>
  <c r="AU16" i="2"/>
  <c r="R17" i="2"/>
  <c r="AU17" i="2"/>
  <c r="R18" i="2"/>
  <c r="R19" i="2"/>
  <c r="AU19" i="2"/>
  <c r="AW19" i="2"/>
  <c r="R20" i="2"/>
  <c r="AU20" i="2"/>
  <c r="R21" i="2"/>
  <c r="R23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Q24" i="11"/>
  <c r="G11" i="11"/>
  <c r="G24" i="11"/>
  <c r="L11" i="11"/>
  <c r="M11" i="11"/>
  <c r="G12" i="11"/>
  <c r="M12" i="11"/>
  <c r="O12" i="11"/>
  <c r="L12" i="11"/>
  <c r="G13" i="11"/>
  <c r="M13" i="11"/>
  <c r="O13" i="11"/>
  <c r="L13" i="11"/>
  <c r="G14" i="11"/>
  <c r="M14" i="11"/>
  <c r="O14" i="11"/>
  <c r="L14" i="11"/>
  <c r="G15" i="11"/>
  <c r="M15" i="11"/>
  <c r="O15" i="11"/>
  <c r="L15" i="11"/>
  <c r="G16" i="11"/>
  <c r="M16" i="11"/>
  <c r="O16" i="11"/>
  <c r="L16" i="11"/>
  <c r="G17" i="11"/>
  <c r="M17" i="11"/>
  <c r="O17" i="11"/>
  <c r="L17" i="11"/>
  <c r="G18" i="11"/>
  <c r="M18" i="11"/>
  <c r="O18" i="11"/>
  <c r="L18" i="11"/>
  <c r="G19" i="11"/>
  <c r="L19" i="11"/>
  <c r="G20" i="11"/>
  <c r="M20" i="11"/>
  <c r="O20" i="11"/>
  <c r="L20" i="11"/>
  <c r="G21" i="11"/>
  <c r="M21" i="11"/>
  <c r="O21" i="11"/>
  <c r="L21" i="11"/>
  <c r="G23" i="11"/>
  <c r="M23" i="11"/>
  <c r="O23" i="11"/>
  <c r="L23" i="11"/>
  <c r="N24" i="11"/>
  <c r="K24" i="11"/>
  <c r="J24" i="11"/>
  <c r="I24" i="11"/>
  <c r="H24" i="11"/>
  <c r="F24" i="11"/>
  <c r="E24" i="11"/>
  <c r="D24" i="11"/>
  <c r="C24" i="11"/>
  <c r="AY11" i="2"/>
  <c r="AY12" i="2"/>
  <c r="AY13" i="2"/>
  <c r="AY14" i="2"/>
  <c r="AY15" i="2"/>
  <c r="AY16" i="2"/>
  <c r="AY17" i="2"/>
  <c r="AY18" i="2"/>
  <c r="AY19" i="2"/>
  <c r="AY20" i="2"/>
  <c r="AY21" i="2"/>
  <c r="AY23" i="2"/>
  <c r="C24" i="2"/>
  <c r="B8" i="11"/>
  <c r="AU15" i="2"/>
  <c r="AE5" i="2"/>
  <c r="A4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12" i="2"/>
  <c r="A13" i="2"/>
  <c r="A14" i="2"/>
  <c r="A15" i="2"/>
  <c r="A16" i="2"/>
  <c r="A17" i="2"/>
  <c r="A18" i="2"/>
  <c r="A19" i="2"/>
  <c r="A20" i="2"/>
  <c r="A21" i="2"/>
  <c r="A22" i="2"/>
  <c r="A23" i="2"/>
  <c r="S5" i="2"/>
  <c r="AU21" i="2"/>
  <c r="AU18" i="2"/>
  <c r="AU23" i="2"/>
  <c r="AW23" i="2"/>
  <c r="AU12" i="2"/>
  <c r="AU13" i="2"/>
  <c r="AU11" i="2"/>
  <c r="M19" i="11"/>
  <c r="O19" i="11"/>
  <c r="AS15" i="2"/>
  <c r="AW15" i="2"/>
  <c r="AY27" i="2"/>
  <c r="AY26" i="2"/>
  <c r="AY24" i="2"/>
  <c r="AS20" i="2"/>
  <c r="AW20" i="2"/>
  <c r="AS12" i="2"/>
  <c r="AW12" i="2"/>
  <c r="AS17" i="2"/>
  <c r="AW11" i="2"/>
  <c r="AS24" i="2"/>
  <c r="O11" i="11"/>
  <c r="O24" i="11"/>
  <c r="M24" i="11"/>
  <c r="AW16" i="2"/>
  <c r="AW17" i="2"/>
  <c r="L24" i="11"/>
  <c r="AR24" i="2"/>
  <c r="AU14" i="2"/>
  <c r="AW14" i="2"/>
</calcChain>
</file>

<file path=xl/sharedStrings.xml><?xml version="1.0" encoding="utf-8"?>
<sst xmlns="http://schemas.openxmlformats.org/spreadsheetml/2006/main" count="421" uniqueCount="196">
  <si>
    <t xml:space="preserve">FINANCIAL CONDITION </t>
  </si>
  <si>
    <t>As of September 30, 2022</t>
  </si>
  <si>
    <t>SECOND QUARTER 2022</t>
  </si>
  <si>
    <t>A S S E T S</t>
  </si>
  <si>
    <t>L I A B I L I T I ES</t>
  </si>
  <si>
    <t>N  E  T  W  O  R  T  H</t>
  </si>
  <si>
    <t>CASH AND CASH EQUIVALENTS</t>
  </si>
  <si>
    <t>AVAILABLE-FOR-SALE FINANCIAL ASSETS</t>
  </si>
  <si>
    <t>FINANCIAL ASSETS AT FAIR VALUE THROUGH OTHER COMPREHENSIVE INCOME</t>
  </si>
  <si>
    <t>FINANCIAL ASSETS AT FAIR VALUE THROUGH PROFIT AND LOSS</t>
  </si>
  <si>
    <t>INSURANCE PREMIUM FUND</t>
  </si>
  <si>
    <t>OTHER RESERVES FUND</t>
  </si>
  <si>
    <t>INVESTMENTS IN TRUST FUND</t>
  </si>
  <si>
    <t>SHORT-TERM INVESTMENT</t>
  </si>
  <si>
    <t>OTHER INVESTMENTS/ INVENTORIES</t>
  </si>
  <si>
    <t>LOANS AND RECEIVABLE</t>
  </si>
  <si>
    <t>PREPAYMENTS AND ACCRUED INCOME</t>
  </si>
  <si>
    <t>INVESTMENT PROPERTY</t>
  </si>
  <si>
    <t>PROPERTY AND EQUIPMENT</t>
  </si>
  <si>
    <t>RETIREMENT PLAN ASSET/ NET PENSION ASSETS</t>
  </si>
  <si>
    <t>OTHER ASSETS</t>
  </si>
  <si>
    <t>TOTAL ASSETS</t>
  </si>
  <si>
    <t xml:space="preserve">ACCOUNTS PAYABLE &amp; ACCRUED EXPENSES </t>
  </si>
  <si>
    <t>PRE-NEED RESERVE</t>
  </si>
  <si>
    <t>INSURANCE PREMIUM RESERVE</t>
  </si>
  <si>
    <t>OTHER RESERVES</t>
  </si>
  <si>
    <t>RESERVED BOND</t>
  </si>
  <si>
    <t>INCOME TAX PAYABLE</t>
  </si>
  <si>
    <t>NET PENSION LIABILITY</t>
  </si>
  <si>
    <t>RETIREMENT LIABILITY</t>
  </si>
  <si>
    <t>BENEFITS PAYABLE</t>
  </si>
  <si>
    <t>PLANHOLDER'S DEPOSIT</t>
  </si>
  <si>
    <t>OTHER LIABILITIES</t>
  </si>
  <si>
    <t>TOTAL LIABILITIES</t>
  </si>
  <si>
    <t>CAPITAL STOCK</t>
  </si>
  <si>
    <t>CONTRIBUTED  SURPLUS</t>
  </si>
  <si>
    <t>ADDITIONAL PAID-IN CAPITAL</t>
  </si>
  <si>
    <t>CONTINGENCY SURPLUS</t>
  </si>
  <si>
    <t>TREASURY STOCKS/ DEPOSIT FOR FUTURE SUBSCRIPTION</t>
  </si>
  <si>
    <t>SHARE PREMIUM</t>
  </si>
  <si>
    <t>REVALUATION RESERVE</t>
  </si>
  <si>
    <t>FLUCTUATION RESERVE</t>
  </si>
  <si>
    <t>REMEASUREMENT GAIN/(LOSSES)</t>
  </si>
  <si>
    <t>UNREALIZED GAIN/(LOSS)</t>
  </si>
  <si>
    <t>RETAINED EARNINGS/(DEFICIT)</t>
  </si>
  <si>
    <t>ACCUMULATED OTHER COMPREHENSIVE INCOME</t>
  </si>
  <si>
    <t>NET CHANGES IN AFS</t>
  </si>
  <si>
    <t>TOTAL NETWORTH</t>
  </si>
  <si>
    <t>TOTAL LIABILITIES &amp; NETWORTH</t>
  </si>
  <si>
    <t>Trust Fund vs Reserves</t>
  </si>
  <si>
    <t>INVESTED ASSETS</t>
  </si>
  <si>
    <t>RECEIVABLES</t>
  </si>
  <si>
    <t>UNEARNED</t>
  </si>
  <si>
    <t>PAYABLE</t>
  </si>
  <si>
    <t>LOSS</t>
  </si>
  <si>
    <t>LIABILITIES</t>
  </si>
  <si>
    <t xml:space="preserve"> CAPITAL</t>
  </si>
  <si>
    <t>CAPITAL</t>
  </si>
  <si>
    <t>SURPLUS</t>
  </si>
  <si>
    <t>FUTURE</t>
  </si>
  <si>
    <t>PREMIUMS</t>
  </si>
  <si>
    <t>(Net Claims Outstanding)</t>
  </si>
  <si>
    <t>RESERVE</t>
  </si>
  <si>
    <t xml:space="preserve">H. O. Inward Remittances </t>
  </si>
  <si>
    <t>SUBSCRIPTION</t>
  </si>
  <si>
    <t>CARITAS FINANCIAL PLANS</t>
  </si>
  <si>
    <t>CITYPLANS INC.</t>
  </si>
  <si>
    <t>COSMOPOLITAN CLIMBS LIFE PLAN</t>
  </si>
  <si>
    <t>EVERGREEN LIFEPLAN SERVICES INC.</t>
  </si>
  <si>
    <t>FIRST UNION PLANS, INC.</t>
  </si>
  <si>
    <t>GOLDEN FUTURE LIFE PLAN</t>
  </si>
  <si>
    <t>MANULIFE FINANCIAL PLANS, INC.</t>
  </si>
  <si>
    <t>ST. PETER LIFE PLAN, INC.</t>
  </si>
  <si>
    <t>AYALA PLANS, INC.</t>
  </si>
  <si>
    <t>MERCANTILE CARE PLANS, INC.</t>
  </si>
  <si>
    <t>"Payables" account put under benefit payable</t>
  </si>
  <si>
    <t>SUNLIFE FINANCIAL PLANS</t>
  </si>
  <si>
    <t>PHILPLANS FIRST, INC.</t>
  </si>
  <si>
    <t>TRUSTEESHIP PLANS, INC.</t>
  </si>
  <si>
    <t>TOTAL</t>
  </si>
  <si>
    <t>surplus</t>
  </si>
  <si>
    <t>deficit</t>
  </si>
  <si>
    <t>OPERATING RESULTS</t>
  </si>
  <si>
    <t>PREMIUM INCOME</t>
  </si>
  <si>
    <t>TRUST FUND INCOME</t>
  </si>
  <si>
    <t>INVESTMENT INCOME</t>
  </si>
  <si>
    <t>OTHER INCOME</t>
  </si>
  <si>
    <t>TOTAL REVENUE</t>
  </si>
  <si>
    <t>COST OF CONTRACTS ISSUED</t>
  </si>
  <si>
    <t>DIRECT COSTS AND EXPENSES</t>
  </si>
  <si>
    <t>GEN. &amp; ADMIN. EXPENSES</t>
  </si>
  <si>
    <t>OTHER EXPENSES</t>
  </si>
  <si>
    <t>TOTAL EXPENSES</t>
  </si>
  <si>
    <t>NET INCOME BEFORE INCOME TAX</t>
  </si>
  <si>
    <t>PROVISION FOR INCOME TAX</t>
  </si>
  <si>
    <t>NET INCOME/(LOSS) FOR THE PERIOD</t>
  </si>
  <si>
    <t>(INCREASE)/</t>
  </si>
  <si>
    <t xml:space="preserve">DECREASE IN </t>
  </si>
  <si>
    <t>PRE-NEED / INS.</t>
  </si>
  <si>
    <t>RESERVES</t>
  </si>
  <si>
    <t>Pending</t>
  </si>
  <si>
    <t>Ayala Plans, Inc.</t>
  </si>
  <si>
    <t>Caritas Financial Plans</t>
  </si>
  <si>
    <t>Cityplans Inc.</t>
  </si>
  <si>
    <t>Cosmopolitan CLIMBS Life Plan, Inc.</t>
  </si>
  <si>
    <t>Evergreen Lifeplans Services Inc.</t>
  </si>
  <si>
    <t>First Union Plans, Inc.</t>
  </si>
  <si>
    <t>Servicing</t>
  </si>
  <si>
    <t>Golden Future Life Plan</t>
  </si>
  <si>
    <t>Manulife Financial Plans, Inc.</t>
  </si>
  <si>
    <t>Mercantile Care Plans, Inc.</t>
  </si>
  <si>
    <t>Philplans First, Inc.</t>
  </si>
  <si>
    <t>Sunlife Financial Plans</t>
  </si>
  <si>
    <t>Trusteeship Plans, Inc.</t>
  </si>
  <si>
    <t>Total Assets</t>
  </si>
  <si>
    <t>Total Liabilities</t>
  </si>
  <si>
    <t>Retained Earnings</t>
  </si>
  <si>
    <t>Total Net Worth</t>
  </si>
  <si>
    <t>Pension</t>
  </si>
  <si>
    <t>Education</t>
  </si>
  <si>
    <t/>
  </si>
  <si>
    <t>Trust Fund</t>
  </si>
  <si>
    <t>r</t>
  </si>
  <si>
    <t>AMA Plans, Inc.</t>
  </si>
  <si>
    <t>Diamond Memorial Care Plans, Inc.</t>
  </si>
  <si>
    <t>Eternal Plans, Inc.</t>
  </si>
  <si>
    <t>Freedomlife Plan Corporation</t>
  </si>
  <si>
    <t xml:space="preserve">St. Peter Life Plan, Inc. </t>
  </si>
  <si>
    <t>Cocoplans, Inc.</t>
  </si>
  <si>
    <t>(Based on the Submitted Interim Financial Statements)</t>
  </si>
  <si>
    <t>No. of Type of Plans</t>
  </si>
  <si>
    <r>
      <t xml:space="preserve">Number of Plans Sold </t>
    </r>
    <r>
      <rPr>
        <b/>
        <vertAlign val="superscript"/>
        <sz val="12"/>
        <rFont val="Arial"/>
        <family val="2"/>
      </rPr>
      <t>2</t>
    </r>
  </si>
  <si>
    <t>Total Contract Price</t>
  </si>
  <si>
    <t xml:space="preserve">Total Investments in Trust Fund </t>
  </si>
  <si>
    <t>Total Paid-Up Capital</t>
  </si>
  <si>
    <t>Total Premium Income</t>
  </si>
  <si>
    <t>(in ₱ Million)</t>
  </si>
  <si>
    <t>Active</t>
  </si>
  <si>
    <t>Life</t>
  </si>
  <si>
    <t xml:space="preserve">Pension </t>
  </si>
  <si>
    <t>nil</t>
  </si>
  <si>
    <t xml:space="preserve"> nil </t>
  </si>
  <si>
    <t>Sub-total</t>
  </si>
  <si>
    <t xml:space="preserve">2 Based on pre-need sales report submitted to the Insurance Commission </t>
  </si>
  <si>
    <t>Net Income</t>
  </si>
  <si>
    <t>Pre-Need Reserves</t>
  </si>
  <si>
    <t xml:space="preserve">PRE-NEED INDUSTRY PERFORMANCE </t>
  </si>
  <si>
    <r>
      <t>2023</t>
    </r>
    <r>
      <rPr>
        <vertAlign val="superscript"/>
        <sz val="12"/>
        <rFont val="Arial"/>
        <family val="2"/>
      </rPr>
      <t>1/</t>
    </r>
  </si>
  <si>
    <r>
      <t>2022</t>
    </r>
    <r>
      <rPr>
        <vertAlign val="superscript"/>
        <sz val="12"/>
        <rFont val="Arial"/>
        <family val="2"/>
      </rPr>
      <t>1/</t>
    </r>
  </si>
  <si>
    <t>% Increase/ Decrease</t>
  </si>
  <si>
    <t>(Amount in Million Pesos)</t>
  </si>
  <si>
    <t>.</t>
  </si>
  <si>
    <t xml:space="preserve">Number of Licensed Companies </t>
  </si>
  <si>
    <r>
      <t>18</t>
    </r>
    <r>
      <rPr>
        <vertAlign val="superscript"/>
        <sz val="12"/>
        <rFont val="Arial"/>
        <family val="2"/>
      </rPr>
      <t>2/</t>
    </r>
  </si>
  <si>
    <t>₱</t>
  </si>
  <si>
    <t>Capital Stock</t>
  </si>
  <si>
    <t>Retained Earnings/(Deficit)</t>
  </si>
  <si>
    <t>Surplus</t>
  </si>
  <si>
    <t>Deficit</t>
  </si>
  <si>
    <t>Other Net Worth Accounts</t>
  </si>
  <si>
    <r>
      <t>Pre-Need Reserves</t>
    </r>
    <r>
      <rPr>
        <vertAlign val="superscript"/>
        <sz val="12"/>
        <rFont val="Arial"/>
        <family val="2"/>
      </rPr>
      <t>3/</t>
    </r>
  </si>
  <si>
    <t>Benefit Payable</t>
  </si>
  <si>
    <t>Investment in Trust Funds</t>
  </si>
  <si>
    <r>
      <t>Trust Fund vs Reserves</t>
    </r>
    <r>
      <rPr>
        <vertAlign val="superscript"/>
        <sz val="12"/>
        <rFont val="Arial"/>
        <family val="2"/>
      </rPr>
      <t>4/</t>
    </r>
  </si>
  <si>
    <t xml:space="preserve">Total Net Income/(Loss) </t>
  </si>
  <si>
    <t>Net Loss</t>
  </si>
  <si>
    <r>
      <t xml:space="preserve">Number of Plans Sold from January 1 </t>
    </r>
    <r>
      <rPr>
        <sz val="12"/>
        <rFont val="Arial Narrow"/>
        <family val="2"/>
      </rPr>
      <t>(in actual numbers)</t>
    </r>
  </si>
  <si>
    <t>Life Plan</t>
  </si>
  <si>
    <t>Pension Plan</t>
  </si>
  <si>
    <t>Education Plan</t>
  </si>
  <si>
    <t>1/ Based on Interim Financial Statements submitted by the pre-need companies.</t>
  </si>
  <si>
    <t>2/ Includes fourteen (14) licensed companies, and two (2) servicing companies for 2023, and two companies with pending license applications. One licensed company did not submit its Q2 report.</t>
  </si>
  <si>
    <t>3/ Pre-Need Reserves include Benefit Obligations/Payables as mandated by Pre-Need Code</t>
  </si>
  <si>
    <t>4/ Reflects the difference between Investment in Trust Funds and Pre-Need Reserves per Company</t>
  </si>
  <si>
    <t>r Revised data due to inclusion of companies with recently released licenses for 2022.</t>
  </si>
  <si>
    <t>License Status and Sales Report of Pre-Need Companies</t>
  </si>
  <si>
    <r>
      <t xml:space="preserve">License Status </t>
    </r>
    <r>
      <rPr>
        <b/>
        <vertAlign val="superscript"/>
        <sz val="12"/>
        <rFont val="Arial"/>
        <family val="2"/>
      </rPr>
      <t>1</t>
    </r>
  </si>
  <si>
    <r>
      <t xml:space="preserve">Total Contract Price
</t>
    </r>
    <r>
      <rPr>
        <b/>
        <sz val="11"/>
        <rFont val="Arial"/>
        <family val="2"/>
      </rPr>
      <t>(in ₱ Million)</t>
    </r>
  </si>
  <si>
    <r>
      <t>Freedomlife Plan Corporation</t>
    </r>
    <r>
      <rPr>
        <b/>
        <vertAlign val="superscript"/>
        <sz val="11"/>
        <rFont val="Arial"/>
        <family val="2"/>
      </rPr>
      <t>3</t>
    </r>
  </si>
  <si>
    <t>1 License status is based on list published in IC website.</t>
  </si>
  <si>
    <t>3 Newly licensed pre-need company</t>
  </si>
  <si>
    <t>Performance for Pre-Need Companies</t>
  </si>
  <si>
    <r>
      <t>Pre-Need Reserves</t>
    </r>
    <r>
      <rPr>
        <vertAlign val="superscript"/>
        <sz val="12"/>
        <rFont val="Arial"/>
        <family val="2"/>
      </rPr>
      <t>1</t>
    </r>
  </si>
  <si>
    <r>
      <t>Trust Fund Surplus/
(Deficiency)</t>
    </r>
    <r>
      <rPr>
        <vertAlign val="superscript"/>
        <sz val="12"/>
        <rFont val="Arial"/>
        <family val="2"/>
      </rPr>
      <t>2</t>
    </r>
  </si>
  <si>
    <t>Total Premiums</t>
  </si>
  <si>
    <t>Total Net Income / (Loss)</t>
  </si>
  <si>
    <t>1 Pre-Need Reserves include Benefit Obligations/Payables as mandated by Pre-Need Code</t>
  </si>
  <si>
    <t>2 Reflects the difference between Investment in Trust Funds and Pre-Need Reserves per Company</t>
  </si>
  <si>
    <t>As of 30 June 2020</t>
  </si>
  <si>
    <t>Pre-Need Reserve</t>
  </si>
  <si>
    <t>Benefits Payable</t>
  </si>
  <si>
    <t>DIAMOND MEMORIAL LIFE PLAN</t>
  </si>
  <si>
    <t>PRIME CARE KAAGAPAY, INC.</t>
  </si>
  <si>
    <t>HIMLAYANG PILIPINO PLANS, INC.</t>
  </si>
  <si>
    <t>as of June 30</t>
  </si>
  <si>
    <t>as of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</si>
</sst>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  <numFmt numFmtId="167" formatCode="[$-409]mmmm\ d\,\ yyyy;@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i/>
      <sz val="10"/>
      <name val="Arial"/>
      <family val="2"/>
    </font>
    <font>
      <b/>
      <sz val="9"/>
      <name val="Arial"/>
      <family val="2"/>
    </font>
    <font>
      <sz val="12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3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5" fillId="0" borderId="0"/>
    <xf numFmtId="9" fontId="2" fillId="0" borderId="0" applyFont="0" applyFill="0" applyBorder="0" applyAlignment="0" applyProtection="0"/>
  </cellStyleXfs>
  <cellXfs count="29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0" xfId="0" applyFont="1"/>
    <xf numFmtId="0" fontId="3" fillId="0" borderId="11" xfId="0" applyFont="1" applyBorder="1"/>
    <xf numFmtId="0" fontId="3" fillId="0" borderId="12" xfId="0" applyFont="1" applyBorder="1"/>
    <xf numFmtId="0" fontId="3" fillId="0" borderId="3" xfId="0" applyFont="1" applyBorder="1"/>
    <xf numFmtId="0" fontId="3" fillId="0" borderId="17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6" fillId="0" borderId="18" xfId="0" applyFont="1" applyBorder="1"/>
    <xf numFmtId="0" fontId="3" fillId="0" borderId="19" xfId="0" applyFont="1" applyBorder="1"/>
    <xf numFmtId="0" fontId="6" fillId="0" borderId="19" xfId="0" applyFont="1" applyBorder="1"/>
    <xf numFmtId="0" fontId="6" fillId="0" borderId="20" xfId="0" applyFont="1" applyBorder="1"/>
    <xf numFmtId="43" fontId="6" fillId="0" borderId="22" xfId="1" applyFont="1" applyBorder="1"/>
    <xf numFmtId="0" fontId="6" fillId="0" borderId="19" xfId="0" applyFont="1" applyBorder="1" applyAlignment="1">
      <alignment horizontal="left" indent="1"/>
    </xf>
    <xf numFmtId="165" fontId="6" fillId="0" borderId="20" xfId="1" applyNumberFormat="1" applyFont="1" applyBorder="1"/>
    <xf numFmtId="0" fontId="6" fillId="0" borderId="19" xfId="0" applyFont="1" applyBorder="1" applyAlignment="1">
      <alignment horizontal="left"/>
    </xf>
    <xf numFmtId="0" fontId="6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2" fillId="0" borderId="0" xfId="0" applyFont="1"/>
    <xf numFmtId="0" fontId="11" fillId="0" borderId="0" xfId="0" applyFont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0" fillId="0" borderId="9" xfId="0" applyBorder="1"/>
    <xf numFmtId="0" fontId="0" fillId="0" borderId="34" xfId="0" applyBorder="1"/>
    <xf numFmtId="166" fontId="0" fillId="0" borderId="0" xfId="0" applyNumberFormat="1"/>
    <xf numFmtId="0" fontId="11" fillId="0" borderId="0" xfId="8" applyFont="1"/>
    <xf numFmtId="167" fontId="16" fillId="0" borderId="0" xfId="9" applyNumberFormat="1" applyFont="1" applyAlignment="1">
      <alignment horizontal="left"/>
    </xf>
    <xf numFmtId="0" fontId="11" fillId="0" borderId="35" xfId="9" applyFont="1" applyBorder="1" applyAlignment="1">
      <alignment horizontal="center" vertical="top" wrapText="1"/>
    </xf>
    <xf numFmtId="0" fontId="6" fillId="0" borderId="35" xfId="9" applyFont="1" applyBorder="1" applyAlignment="1">
      <alignment horizontal="center" vertical="center"/>
    </xf>
    <xf numFmtId="0" fontId="3" fillId="0" borderId="33" xfId="8" applyFont="1" applyBorder="1" applyAlignment="1">
      <alignment vertical="center" wrapText="1"/>
    </xf>
    <xf numFmtId="0" fontId="11" fillId="0" borderId="32" xfId="9" applyFont="1" applyBorder="1" applyAlignment="1">
      <alignment horizontal="center" vertical="top" wrapText="1"/>
    </xf>
    <xf numFmtId="0" fontId="7" fillId="0" borderId="33" xfId="8" applyFont="1" applyBorder="1" applyAlignment="1">
      <alignment horizontal="center"/>
    </xf>
    <xf numFmtId="0" fontId="7" fillId="0" borderId="32" xfId="9" applyFont="1" applyBorder="1" applyAlignment="1">
      <alignment horizontal="center" vertical="center"/>
    </xf>
    <xf numFmtId="0" fontId="11" fillId="0" borderId="33" xfId="8" applyFont="1" applyBorder="1"/>
    <xf numFmtId="0" fontId="7" fillId="0" borderId="33" xfId="0" applyFont="1" applyBorder="1"/>
    <xf numFmtId="0" fontId="9" fillId="0" borderId="21" xfId="8" applyFont="1" applyBorder="1" applyAlignment="1">
      <alignment horizontal="center" vertical="center"/>
    </xf>
    <xf numFmtId="166" fontId="9" fillId="0" borderId="21" xfId="1" applyNumberFormat="1" applyFont="1" applyBorder="1" applyAlignment="1">
      <alignment horizontal="center" vertical="center"/>
    </xf>
    <xf numFmtId="0" fontId="9" fillId="0" borderId="33" xfId="8" applyFont="1" applyBorder="1" applyAlignment="1">
      <alignment horizontal="center" vertical="center"/>
    </xf>
    <xf numFmtId="166" fontId="9" fillId="0" borderId="33" xfId="1" applyNumberFormat="1" applyFont="1" applyBorder="1" applyAlignment="1">
      <alignment horizontal="center" vertical="center"/>
    </xf>
    <xf numFmtId="0" fontId="9" fillId="0" borderId="34" xfId="8" applyFont="1" applyBorder="1" applyAlignment="1">
      <alignment horizontal="center" vertical="center"/>
    </xf>
    <xf numFmtId="43" fontId="9" fillId="0" borderId="33" xfId="1" applyFont="1" applyBorder="1" applyAlignment="1">
      <alignment horizontal="center" vertical="center"/>
    </xf>
    <xf numFmtId="0" fontId="7" fillId="0" borderId="33" xfId="0" applyFont="1" applyBorder="1" applyAlignment="1">
      <alignment horizontal="right"/>
    </xf>
    <xf numFmtId="0" fontId="7" fillId="0" borderId="21" xfId="8" applyFont="1" applyBorder="1" applyAlignment="1">
      <alignment horizontal="center" vertical="center"/>
    </xf>
    <xf numFmtId="166" fontId="7" fillId="0" borderId="21" xfId="1" applyNumberFormat="1" applyFont="1" applyBorder="1" applyAlignment="1">
      <alignment horizontal="center" vertical="center"/>
    </xf>
    <xf numFmtId="0" fontId="7" fillId="0" borderId="33" xfId="8" applyFont="1" applyBorder="1" applyAlignment="1">
      <alignment horizontal="center" vertical="center"/>
    </xf>
    <xf numFmtId="43" fontId="7" fillId="0" borderId="33" xfId="1" applyFont="1" applyBorder="1" applyAlignment="1">
      <alignment horizontal="center" vertical="center"/>
    </xf>
    <xf numFmtId="166" fontId="7" fillId="0" borderId="33" xfId="1" applyNumberFormat="1" applyFont="1" applyBorder="1" applyAlignment="1">
      <alignment horizontal="center" vertical="center"/>
    </xf>
    <xf numFmtId="0" fontId="7" fillId="0" borderId="34" xfId="8" applyFont="1" applyBorder="1" applyAlignment="1">
      <alignment horizontal="center" vertical="center"/>
    </xf>
    <xf numFmtId="43" fontId="7" fillId="0" borderId="33" xfId="1" applyFont="1" applyBorder="1"/>
    <xf numFmtId="0" fontId="7" fillId="0" borderId="21" xfId="8" applyFont="1" applyBorder="1"/>
    <xf numFmtId="0" fontId="7" fillId="0" borderId="33" xfId="8" applyFont="1" applyBorder="1"/>
    <xf numFmtId="0" fontId="7" fillId="0" borderId="32" xfId="8" applyFont="1" applyBorder="1"/>
    <xf numFmtId="0" fontId="9" fillId="0" borderId="35" xfId="8" applyFont="1" applyBorder="1"/>
    <xf numFmtId="0" fontId="9" fillId="0" borderId="34" xfId="8" applyFont="1" applyBorder="1"/>
    <xf numFmtId="0" fontId="9" fillId="0" borderId="32" xfId="8" applyFont="1" applyBorder="1"/>
    <xf numFmtId="0" fontId="7" fillId="0" borderId="33" xfId="8" applyFont="1" applyBorder="1" applyAlignment="1">
      <alignment horizontal="left" indent="11"/>
    </xf>
    <xf numFmtId="0" fontId="9" fillId="0" borderId="33" xfId="8" applyFont="1" applyBorder="1"/>
    <xf numFmtId="0" fontId="11" fillId="0" borderId="9" xfId="0" applyFont="1" applyBorder="1" applyAlignment="1">
      <alignment horizontal="center"/>
    </xf>
    <xf numFmtId="0" fontId="0" fillId="0" borderId="31" xfId="0" applyBorder="1"/>
    <xf numFmtId="43" fontId="0" fillId="0" borderId="0" xfId="1" applyFont="1"/>
    <xf numFmtId="0" fontId="11" fillId="5" borderId="32" xfId="0" applyFont="1" applyFill="1" applyBorder="1" applyAlignment="1">
      <alignment horizontal="center"/>
    </xf>
    <xf numFmtId="166" fontId="11" fillId="5" borderId="33" xfId="1" applyNumberFormat="1" applyFont="1" applyFill="1" applyBorder="1"/>
    <xf numFmtId="0" fontId="11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37" xfId="0" applyBorder="1"/>
    <xf numFmtId="0" fontId="0" fillId="0" borderId="32" xfId="0" applyBorder="1"/>
    <xf numFmtId="0" fontId="6" fillId="5" borderId="19" xfId="0" applyFont="1" applyFill="1" applyBorder="1"/>
    <xf numFmtId="0" fontId="6" fillId="5" borderId="21" xfId="0" applyFont="1" applyFill="1" applyBorder="1" applyAlignment="1">
      <alignment horizontal="right"/>
    </xf>
    <xf numFmtId="166" fontId="6" fillId="5" borderId="21" xfId="1" applyNumberFormat="1" applyFont="1" applyFill="1" applyBorder="1"/>
    <xf numFmtId="0" fontId="6" fillId="5" borderId="0" xfId="0" applyFont="1" applyFill="1"/>
    <xf numFmtId="166" fontId="6" fillId="5" borderId="0" xfId="0" applyNumberFormat="1" applyFont="1" applyFill="1" applyAlignment="1">
      <alignment horizontal="center"/>
    </xf>
    <xf numFmtId="165" fontId="6" fillId="0" borderId="21" xfId="1" applyNumberFormat="1" applyFont="1" applyBorder="1"/>
    <xf numFmtId="166" fontId="3" fillId="0" borderId="26" xfId="0" applyNumberFormat="1" applyFont="1" applyBorder="1"/>
    <xf numFmtId="0" fontId="0" fillId="5" borderId="34" xfId="0" applyFill="1" applyBorder="1"/>
    <xf numFmtId="0" fontId="0" fillId="5" borderId="32" xfId="0" applyFill="1" applyBorder="1"/>
    <xf numFmtId="43" fontId="9" fillId="5" borderId="33" xfId="1" applyFont="1" applyFill="1" applyBorder="1" applyAlignment="1">
      <alignment horizontal="center" vertical="center"/>
    </xf>
    <xf numFmtId="0" fontId="7" fillId="5" borderId="33" xfId="0" applyFont="1" applyFill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8" fillId="10" borderId="29" xfId="0" applyFont="1" applyFill="1" applyBorder="1" applyAlignment="1">
      <alignment horizontal="center"/>
    </xf>
    <xf numFmtId="0" fontId="15" fillId="5" borderId="19" xfId="0" applyFont="1" applyFill="1" applyBorder="1"/>
    <xf numFmtId="0" fontId="15" fillId="5" borderId="33" xfId="0" applyFont="1" applyFill="1" applyBorder="1"/>
    <xf numFmtId="166" fontId="3" fillId="5" borderId="21" xfId="1" applyNumberFormat="1" applyFont="1" applyFill="1" applyBorder="1"/>
    <xf numFmtId="166" fontId="3" fillId="5" borderId="33" xfId="1" applyNumberFormat="1" applyFont="1" applyFill="1" applyBorder="1" applyAlignment="1">
      <alignment horizontal="center"/>
    </xf>
    <xf numFmtId="166" fontId="6" fillId="5" borderId="33" xfId="1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166" fontId="3" fillId="5" borderId="33" xfId="1" applyNumberFormat="1" applyFont="1" applyFill="1" applyBorder="1"/>
    <xf numFmtId="166" fontId="6" fillId="0" borderId="0" xfId="0" applyNumberFormat="1" applyFont="1" applyAlignment="1">
      <alignment horizontal="center"/>
    </xf>
    <xf numFmtId="0" fontId="8" fillId="0" borderId="3" xfId="0" applyFont="1" applyBorder="1"/>
    <xf numFmtId="0" fontId="8" fillId="0" borderId="0" xfId="0" applyFont="1"/>
    <xf numFmtId="0" fontId="3" fillId="0" borderId="20" xfId="0" applyFont="1" applyBorder="1"/>
    <xf numFmtId="43" fontId="6" fillId="0" borderId="21" xfId="1" applyFont="1" applyBorder="1"/>
    <xf numFmtId="0" fontId="3" fillId="0" borderId="0" xfId="0" applyFont="1" applyAlignment="1">
      <alignment horizontal="right"/>
    </xf>
    <xf numFmtId="43" fontId="9" fillId="0" borderId="21" xfId="1" applyFont="1" applyBorder="1" applyAlignment="1">
      <alignment horizontal="center" vertical="center"/>
    </xf>
    <xf numFmtId="43" fontId="9" fillId="5" borderId="21" xfId="1" applyFont="1" applyFill="1" applyBorder="1" applyAlignment="1">
      <alignment horizontal="center" vertical="center"/>
    </xf>
    <xf numFmtId="166" fontId="2" fillId="0" borderId="0" xfId="0" applyNumberFormat="1" applyFont="1"/>
    <xf numFmtId="166" fontId="9" fillId="5" borderId="21" xfId="1" applyNumberFormat="1" applyFont="1" applyFill="1" applyBorder="1" applyAlignment="1">
      <alignment horizontal="center" vertical="center"/>
    </xf>
    <xf numFmtId="43" fontId="7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3" fontId="9" fillId="0" borderId="34" xfId="8" applyNumberFormat="1" applyFont="1" applyBorder="1" applyAlignment="1">
      <alignment horizontal="center"/>
    </xf>
    <xf numFmtId="43" fontId="9" fillId="0" borderId="34" xfId="8" applyNumberFormat="1" applyFont="1" applyBorder="1"/>
    <xf numFmtId="43" fontId="9" fillId="5" borderId="34" xfId="8" applyNumberFormat="1" applyFont="1" applyFill="1" applyBorder="1" applyAlignment="1">
      <alignment horizontal="center"/>
    </xf>
    <xf numFmtId="0" fontId="3" fillId="0" borderId="33" xfId="8" applyFont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15" fillId="5" borderId="0" xfId="0" applyFont="1" applyFill="1"/>
    <xf numFmtId="0" fontId="6" fillId="0" borderId="40" xfId="0" applyFont="1" applyBorder="1"/>
    <xf numFmtId="0" fontId="3" fillId="0" borderId="30" xfId="0" applyFont="1" applyBorder="1"/>
    <xf numFmtId="0" fontId="6" fillId="0" borderId="37" xfId="0" applyFont="1" applyBorder="1"/>
    <xf numFmtId="166" fontId="6" fillId="0" borderId="31" xfId="1" applyNumberFormat="1" applyFont="1" applyBorder="1"/>
    <xf numFmtId="166" fontId="6" fillId="0" borderId="37" xfId="1" applyNumberFormat="1" applyFont="1" applyBorder="1"/>
    <xf numFmtId="0" fontId="6" fillId="0" borderId="41" xfId="0" applyFont="1" applyBorder="1"/>
    <xf numFmtId="0" fontId="3" fillId="0" borderId="14" xfId="0" applyFont="1" applyBorder="1"/>
    <xf numFmtId="0" fontId="6" fillId="0" borderId="14" xfId="0" applyFont="1" applyBorder="1"/>
    <xf numFmtId="0" fontId="6" fillId="0" borderId="13" xfId="0" applyFont="1" applyBorder="1"/>
    <xf numFmtId="165" fontId="6" fillId="0" borderId="15" xfId="1" applyNumberFormat="1" applyFont="1" applyBorder="1"/>
    <xf numFmtId="165" fontId="6" fillId="0" borderId="13" xfId="1" applyNumberFormat="1" applyFont="1" applyBorder="1"/>
    <xf numFmtId="165" fontId="6" fillId="0" borderId="21" xfId="1" applyNumberFormat="1" applyFont="1" applyFill="1" applyBorder="1"/>
    <xf numFmtId="165" fontId="6" fillId="0" borderId="20" xfId="1" applyNumberFormat="1" applyFont="1" applyFill="1" applyBorder="1"/>
    <xf numFmtId="0" fontId="16" fillId="0" borderId="0" xfId="0" applyFont="1"/>
    <xf numFmtId="166" fontId="3" fillId="0" borderId="33" xfId="1" applyNumberFormat="1" applyFont="1" applyFill="1" applyBorder="1" applyAlignment="1">
      <alignment horizontal="center"/>
    </xf>
    <xf numFmtId="0" fontId="0" fillId="0" borderId="20" xfId="0" applyBorder="1"/>
    <xf numFmtId="0" fontId="11" fillId="5" borderId="21" xfId="0" applyFont="1" applyFill="1" applyBorder="1" applyAlignment="1">
      <alignment horizontal="right"/>
    </xf>
    <xf numFmtId="4" fontId="0" fillId="0" borderId="0" xfId="0" applyNumberFormat="1"/>
    <xf numFmtId="0" fontId="11" fillId="5" borderId="33" xfId="0" applyFont="1" applyFill="1" applyBorder="1"/>
    <xf numFmtId="0" fontId="11" fillId="6" borderId="33" xfId="0" applyFont="1" applyFill="1" applyBorder="1"/>
    <xf numFmtId="0" fontId="15" fillId="0" borderId="33" xfId="0" applyFont="1" applyBorder="1"/>
    <xf numFmtId="166" fontId="0" fillId="0" borderId="33" xfId="1" applyNumberFormat="1" applyFont="1" applyBorder="1"/>
    <xf numFmtId="166" fontId="2" fillId="0" borderId="0" xfId="1" applyNumberFormat="1" applyFont="1"/>
    <xf numFmtId="166" fontId="2" fillId="0" borderId="0" xfId="1" applyNumberFormat="1" applyFont="1" applyFill="1" applyBorder="1" applyAlignment="1">
      <alignment horizontal="center"/>
    </xf>
    <xf numFmtId="0" fontId="0" fillId="0" borderId="0" xfId="8" applyFont="1"/>
    <xf numFmtId="43" fontId="0" fillId="0" borderId="0" xfId="8" applyNumberFormat="1" applyFont="1"/>
    <xf numFmtId="0" fontId="0" fillId="0" borderId="35" xfId="8" applyFont="1" applyBorder="1"/>
    <xf numFmtId="0" fontId="0" fillId="0" borderId="33" xfId="8" applyFont="1" applyBorder="1"/>
    <xf numFmtId="0" fontId="0" fillId="0" borderId="34" xfId="8" applyFont="1" applyBorder="1"/>
    <xf numFmtId="0" fontId="0" fillId="0" borderId="34" xfId="8" applyFont="1" applyBorder="1" applyAlignment="1">
      <alignment horizontal="center"/>
    </xf>
    <xf numFmtId="0" fontId="0" fillId="0" borderId="32" xfId="8" applyFont="1" applyBorder="1" applyAlignment="1">
      <alignment horizontal="center"/>
    </xf>
    <xf numFmtId="0" fontId="9" fillId="0" borderId="36" xfId="8" applyFont="1" applyBorder="1" applyAlignment="1">
      <alignment horizontal="center"/>
    </xf>
    <xf numFmtId="0" fontId="9" fillId="0" borderId="37" xfId="8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0" fontId="9" fillId="0" borderId="21" xfId="8" applyFont="1" applyBorder="1" applyAlignment="1">
      <alignment horizontal="center"/>
    </xf>
    <xf numFmtId="10" fontId="0" fillId="0" borderId="0" xfId="0" applyNumberFormat="1"/>
    <xf numFmtId="43" fontId="6" fillId="0" borderId="22" xfId="1" applyFont="1" applyFill="1" applyBorder="1"/>
    <xf numFmtId="43" fontId="6" fillId="0" borderId="43" xfId="1" applyFont="1" applyBorder="1"/>
    <xf numFmtId="0" fontId="3" fillId="0" borderId="44" xfId="0" applyFont="1" applyBorder="1"/>
    <xf numFmtId="0" fontId="11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3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3" xfId="8" applyFont="1" applyBorder="1" applyAlignment="1">
      <alignment horizontal="center" vertical="center" wrapText="1"/>
    </xf>
    <xf numFmtId="0" fontId="6" fillId="0" borderId="33" xfId="9" applyFont="1" applyBorder="1" applyAlignment="1">
      <alignment horizontal="center" vertical="center" wrapText="1"/>
    </xf>
    <xf numFmtId="0" fontId="9" fillId="0" borderId="35" xfId="8" applyFont="1" applyBorder="1" applyAlignment="1">
      <alignment horizontal="center"/>
    </xf>
    <xf numFmtId="0" fontId="9" fillId="0" borderId="32" xfId="8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1" fillId="0" borderId="32" xfId="8" applyFont="1" applyBorder="1" applyAlignment="1">
      <alignment horizontal="center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top" wrapText="1"/>
    </xf>
    <xf numFmtId="0" fontId="11" fillId="0" borderId="33" xfId="0" applyFont="1" applyBorder="1" applyAlignment="1">
      <alignment horizontal="center"/>
    </xf>
    <xf numFmtId="3" fontId="0" fillId="0" borderId="0" xfId="0" applyNumberFormat="1"/>
    <xf numFmtId="166" fontId="3" fillId="5" borderId="33" xfId="1" applyNumberFormat="1" applyFont="1" applyFill="1" applyBorder="1" applyAlignment="1">
      <alignment horizontal="right"/>
    </xf>
    <xf numFmtId="0" fontId="12" fillId="0" borderId="2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3" fontId="7" fillId="0" borderId="21" xfId="1" applyFont="1" applyBorder="1"/>
    <xf numFmtId="0" fontId="9" fillId="0" borderId="0" xfId="8" applyFont="1"/>
    <xf numFmtId="164" fontId="3" fillId="0" borderId="0" xfId="0" applyNumberFormat="1" applyFont="1"/>
    <xf numFmtId="43" fontId="3" fillId="0" borderId="0" xfId="0" applyNumberFormat="1" applyFont="1"/>
    <xf numFmtId="166" fontId="3" fillId="0" borderId="0" xfId="1" applyNumberFormat="1" applyFont="1"/>
    <xf numFmtId="10" fontId="3" fillId="0" borderId="0" xfId="29" applyNumberFormat="1" applyFont="1"/>
    <xf numFmtId="43" fontId="2" fillId="0" borderId="0" xfId="1" applyFont="1"/>
    <xf numFmtId="0" fontId="3" fillId="0" borderId="19" xfId="0" applyFont="1" applyBorder="1" applyAlignment="1">
      <alignment horizontal="left" indent="1"/>
    </xf>
    <xf numFmtId="165" fontId="3" fillId="0" borderId="21" xfId="1" applyNumberFormat="1" applyFont="1" applyBorder="1"/>
    <xf numFmtId="165" fontId="3" fillId="0" borderId="20" xfId="1" applyNumberFormat="1" applyFont="1" applyBorder="1"/>
    <xf numFmtId="165" fontId="3" fillId="0" borderId="21" xfId="1" applyNumberFormat="1" applyFont="1" applyFill="1" applyBorder="1"/>
    <xf numFmtId="0" fontId="3" fillId="0" borderId="19" xfId="0" applyFont="1" applyBorder="1" applyAlignment="1">
      <alignment horizontal="left" indent="3"/>
    </xf>
    <xf numFmtId="0" fontId="3" fillId="0" borderId="18" xfId="0" applyFont="1" applyBorder="1"/>
    <xf numFmtId="165" fontId="3" fillId="0" borderId="20" xfId="1" applyNumberFormat="1" applyFont="1" applyFill="1" applyBorder="1"/>
    <xf numFmtId="0" fontId="3" fillId="0" borderId="19" xfId="0" applyFont="1" applyBorder="1" applyAlignment="1">
      <alignment horizontal="left" indent="2"/>
    </xf>
    <xf numFmtId="166" fontId="3" fillId="0" borderId="21" xfId="1" applyNumberFormat="1" applyFont="1" applyBorder="1" applyAlignment="1">
      <alignment horizontal="left" indent="1"/>
    </xf>
    <xf numFmtId="166" fontId="3" fillId="0" borderId="20" xfId="1" applyNumberFormat="1" applyFont="1" applyBorder="1" applyAlignment="1">
      <alignment horizontal="left" indent="1"/>
    </xf>
    <xf numFmtId="0" fontId="11" fillId="0" borderId="21" xfId="8" applyFont="1" applyBorder="1"/>
    <xf numFmtId="165" fontId="24" fillId="0" borderId="19" xfId="1" applyNumberFormat="1" applyFont="1" applyFill="1" applyBorder="1"/>
    <xf numFmtId="43" fontId="24" fillId="0" borderId="19" xfId="1" applyFont="1" applyFill="1" applyBorder="1"/>
    <xf numFmtId="165" fontId="22" fillId="0" borderId="19" xfId="1" applyNumberFormat="1" applyFont="1" applyFill="1" applyBorder="1"/>
    <xf numFmtId="165" fontId="24" fillId="0" borderId="14" xfId="1" applyNumberFormat="1" applyFont="1" applyFill="1" applyBorder="1"/>
    <xf numFmtId="166" fontId="24" fillId="0" borderId="19" xfId="1" applyNumberFormat="1" applyFont="1" applyBorder="1"/>
    <xf numFmtId="166" fontId="22" fillId="0" borderId="19" xfId="1" applyNumberFormat="1" applyFont="1" applyBorder="1"/>
    <xf numFmtId="0" fontId="3" fillId="0" borderId="46" xfId="0" applyFont="1" applyBorder="1"/>
    <xf numFmtId="0" fontId="6" fillId="0" borderId="19" xfId="0" applyFont="1" applyBorder="1" applyAlignment="1">
      <alignment horizontal="center"/>
    </xf>
    <xf numFmtId="165" fontId="6" fillId="0" borderId="19" xfId="1" applyNumberFormat="1" applyFont="1" applyFill="1" applyBorder="1"/>
    <xf numFmtId="43" fontId="6" fillId="0" borderId="19" xfId="1" applyFont="1" applyFill="1" applyBorder="1"/>
    <xf numFmtId="165" fontId="3" fillId="0" borderId="19" xfId="1" applyNumberFormat="1" applyFont="1" applyFill="1" applyBorder="1"/>
    <xf numFmtId="165" fontId="6" fillId="0" borderId="14" xfId="1" applyNumberFormat="1" applyFont="1" applyFill="1" applyBorder="1"/>
    <xf numFmtId="166" fontId="6" fillId="0" borderId="19" xfId="1" applyNumberFormat="1" applyFont="1" applyBorder="1"/>
    <xf numFmtId="166" fontId="3" fillId="0" borderId="19" xfId="1" applyNumberFormat="1" applyFont="1" applyBorder="1"/>
    <xf numFmtId="0" fontId="22" fillId="0" borderId="0" xfId="0" applyFont="1"/>
    <xf numFmtId="43" fontId="3" fillId="0" borderId="22" xfId="1" applyFont="1" applyBorder="1"/>
    <xf numFmtId="0" fontId="26" fillId="0" borderId="0" xfId="0" applyFont="1"/>
    <xf numFmtId="43" fontId="26" fillId="0" borderId="0" xfId="1" applyFont="1"/>
    <xf numFmtId="0" fontId="4" fillId="0" borderId="0" xfId="8" applyFont="1"/>
    <xf numFmtId="0" fontId="11" fillId="12" borderId="38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1" fillId="12" borderId="39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/>
    </xf>
    <xf numFmtId="0" fontId="8" fillId="11" borderId="24" xfId="0" applyFont="1" applyFill="1" applyBorder="1" applyAlignment="1">
      <alignment horizontal="center"/>
    </xf>
    <xf numFmtId="0" fontId="8" fillId="11" borderId="26" xfId="0" applyFont="1" applyFill="1" applyBorder="1" applyAlignment="1">
      <alignment horizontal="center"/>
    </xf>
    <xf numFmtId="0" fontId="11" fillId="10" borderId="38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39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1" fillId="9" borderId="33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3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2" fillId="0" borderId="2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5" xfId="0" applyBorder="1" applyAlignment="1">
      <alignment horizontal="center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4" fillId="0" borderId="0" xfId="8" applyFont="1" applyAlignment="1">
      <alignment horizontal="center"/>
    </xf>
    <xf numFmtId="0" fontId="11" fillId="0" borderId="35" xfId="8" applyFont="1" applyBorder="1" applyAlignment="1">
      <alignment horizontal="center" vertical="center"/>
    </xf>
    <xf numFmtId="0" fontId="11" fillId="0" borderId="32" xfId="8" applyFont="1" applyBorder="1" applyAlignment="1">
      <alignment horizontal="center" vertical="center"/>
    </xf>
    <xf numFmtId="0" fontId="6" fillId="0" borderId="33" xfId="9" applyFont="1" applyBorder="1" applyAlignment="1">
      <alignment horizontal="center" vertical="center" wrapText="1"/>
    </xf>
    <xf numFmtId="0" fontId="6" fillId="0" borderId="36" xfId="9" applyFont="1" applyBorder="1" applyAlignment="1">
      <alignment horizontal="center" vertical="center" wrapText="1"/>
    </xf>
    <xf numFmtId="0" fontId="6" fillId="0" borderId="27" xfId="9" applyFont="1" applyBorder="1" applyAlignment="1">
      <alignment horizontal="center" vertical="center" wrapText="1"/>
    </xf>
    <xf numFmtId="0" fontId="6" fillId="0" borderId="28" xfId="9" applyFont="1" applyBorder="1" applyAlignment="1">
      <alignment horizontal="center" vertical="center" wrapText="1"/>
    </xf>
    <xf numFmtId="0" fontId="6" fillId="0" borderId="33" xfId="8" applyFont="1" applyBorder="1" applyAlignment="1">
      <alignment horizontal="center" vertical="center" wrapText="1"/>
    </xf>
    <xf numFmtId="166" fontId="9" fillId="0" borderId="36" xfId="1" applyNumberFormat="1" applyFont="1" applyBorder="1" applyAlignment="1">
      <alignment horizontal="center" vertical="center"/>
    </xf>
    <xf numFmtId="166" fontId="9" fillId="0" borderId="27" xfId="1" applyNumberFormat="1" applyFont="1" applyBorder="1" applyAlignment="1">
      <alignment horizontal="center" vertical="center"/>
    </xf>
    <xf numFmtId="166" fontId="9" fillId="0" borderId="28" xfId="1" applyNumberFormat="1" applyFont="1" applyBorder="1" applyAlignment="1">
      <alignment horizontal="center" vertical="center"/>
    </xf>
    <xf numFmtId="166" fontId="9" fillId="0" borderId="30" xfId="1" applyNumberFormat="1" applyFont="1" applyBorder="1" applyAlignment="1">
      <alignment horizontal="center" vertical="center"/>
    </xf>
    <xf numFmtId="166" fontId="9" fillId="0" borderId="31" xfId="1" applyNumberFormat="1" applyFont="1" applyBorder="1" applyAlignment="1">
      <alignment horizontal="center" vertical="center"/>
    </xf>
    <xf numFmtId="0" fontId="9" fillId="0" borderId="35" xfId="8" applyFont="1" applyBorder="1" applyAlignment="1">
      <alignment horizontal="center"/>
    </xf>
    <xf numFmtId="0" fontId="9" fillId="0" borderId="32" xfId="8" applyFont="1" applyBorder="1" applyAlignment="1">
      <alignment horizontal="center"/>
    </xf>
    <xf numFmtId="166" fontId="9" fillId="0" borderId="37" xfId="1" applyNumberFormat="1" applyFont="1" applyBorder="1" applyAlignment="1">
      <alignment horizontal="center" vertical="center"/>
    </xf>
    <xf numFmtId="0" fontId="11" fillId="0" borderId="34" xfId="8" applyFont="1" applyBorder="1" applyAlignment="1">
      <alignment horizontal="center" vertical="center"/>
    </xf>
    <xf numFmtId="43" fontId="7" fillId="0" borderId="35" xfId="8" applyNumberFormat="1" applyFont="1" applyBorder="1" applyAlignment="1">
      <alignment horizontal="center"/>
    </xf>
    <xf numFmtId="43" fontId="7" fillId="0" borderId="32" xfId="8" applyNumberFormat="1" applyFont="1" applyBorder="1" applyAlignment="1">
      <alignment horizontal="center"/>
    </xf>
    <xf numFmtId="43" fontId="9" fillId="0" borderId="35" xfId="8" applyNumberFormat="1" applyFont="1" applyBorder="1" applyAlignment="1">
      <alignment horizontal="center"/>
    </xf>
    <xf numFmtId="43" fontId="9" fillId="0" borderId="32" xfId="8" applyNumberFormat="1" applyFont="1" applyBorder="1" applyAlignment="1">
      <alignment horizontal="center"/>
    </xf>
    <xf numFmtId="0" fontId="7" fillId="0" borderId="20" xfId="8" applyFont="1" applyBorder="1" applyAlignment="1">
      <alignment horizontal="center"/>
    </xf>
    <xf numFmtId="0" fontId="7" fillId="0" borderId="19" xfId="8" applyFont="1" applyBorder="1" applyAlignment="1">
      <alignment horizontal="center"/>
    </xf>
    <xf numFmtId="0" fontId="7" fillId="0" borderId="21" xfId="8" applyFont="1" applyBorder="1" applyAlignment="1">
      <alignment horizontal="center"/>
    </xf>
    <xf numFmtId="43" fontId="9" fillId="5" borderId="35" xfId="8" applyNumberFormat="1" applyFont="1" applyFill="1" applyBorder="1" applyAlignment="1">
      <alignment horizontal="center"/>
    </xf>
    <xf numFmtId="43" fontId="9" fillId="5" borderId="32" xfId="8" applyNumberFormat="1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</cellXfs>
  <cellStyles count="30">
    <cellStyle name="Comma" xfId="1" builtinId="3"/>
    <cellStyle name="Comma 2" xfId="3" xr:uid="{00000000-0005-0000-0000-000001000000}"/>
    <cellStyle name="Comma 2 2" xfId="4" xr:uid="{00000000-0005-0000-0000-000002000000}"/>
    <cellStyle name="Comma 2 3" xfId="5" xr:uid="{00000000-0005-0000-0000-000003000000}"/>
    <cellStyle name="Followed Hyperlink" xfId="21" builtinId="9" hidden="1"/>
    <cellStyle name="Followed Hyperlink" xfId="13" builtinId="9" hidden="1"/>
    <cellStyle name="Followed Hyperlink" xfId="15" builtinId="9" hidden="1"/>
    <cellStyle name="Followed Hyperlink" xfId="27" builtinId="9" hidden="1"/>
    <cellStyle name="Followed Hyperlink" xfId="19" builtinId="9" hidden="1"/>
    <cellStyle name="Followed Hyperlink" xfId="17" builtinId="9" hidden="1"/>
    <cellStyle name="Followed Hyperlink" xfId="23" builtinId="9" hidden="1"/>
    <cellStyle name="Followed Hyperlink" xfId="25" builtinId="9" hidden="1"/>
    <cellStyle name="Followed Hyperlink" xfId="11" builtinId="9" hidden="1"/>
    <cellStyle name="Hyperlink" xfId="20" builtinId="8" hidden="1"/>
    <cellStyle name="Hyperlink" xfId="16" builtinId="8" hidden="1"/>
    <cellStyle name="Hyperlink" xfId="12" builtinId="8" hidden="1"/>
    <cellStyle name="Hyperlink" xfId="26" builtinId="8" hidden="1"/>
    <cellStyle name="Hyperlink" xfId="10" builtinId="8" hidden="1"/>
    <cellStyle name="Hyperlink" xfId="24" builtinId="8" hidden="1"/>
    <cellStyle name="Hyperlink" xfId="14" builtinId="8" hidden="1"/>
    <cellStyle name="Hyperlink" xfId="22" builtinId="8" hidden="1"/>
    <cellStyle name="Hyperlink" xfId="18" builtinId="8" hidden="1"/>
    <cellStyle name="Normal" xfId="0" builtinId="0"/>
    <cellStyle name="Normal 2" xfId="6" xr:uid="{00000000-0005-0000-0000-000017000000}"/>
    <cellStyle name="Normal 2 2" xfId="7" xr:uid="{00000000-0005-0000-0000-000018000000}"/>
    <cellStyle name="Normal 2 2 2" xfId="2" xr:uid="{00000000-0005-0000-0000-000019000000}"/>
    <cellStyle name="Normal 3" xfId="8" xr:uid="{00000000-0005-0000-0000-00001A000000}"/>
    <cellStyle name="Normal 4" xfId="9" xr:uid="{00000000-0005-0000-0000-00001B000000}"/>
    <cellStyle name="Normal 5" xfId="28" xr:uid="{00000000-0005-0000-0000-00001C000000}"/>
    <cellStyle name="Percent" xfId="29" builtinId="5"/>
  </cellStyles>
  <dxfs count="0"/>
  <tableStyles count="0" defaultTableStyle="TableStyleMedium9" defaultPivotStyle="PivotStyleLight16"/>
  <colors>
    <mruColors>
      <color rgb="FFFFFF66"/>
      <color rgb="FFFF9900"/>
      <color rgb="FF9966FF"/>
      <color rgb="FF9933FF"/>
      <color rgb="FFFF99CC"/>
      <color rgb="FFFF99FF"/>
      <color rgb="FFFEB1A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25</xdr:row>
      <xdr:rowOff>54347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8122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25</xdr:row>
      <xdr:rowOff>54347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8122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25</xdr:row>
      <xdr:rowOff>54347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8122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25</xdr:row>
      <xdr:rowOff>54347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25</xdr:row>
      <xdr:rowOff>54347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8122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24</xdr:row>
      <xdr:rowOff>0</xdr:rowOff>
    </xdr:from>
    <xdr:to>
      <xdr:col>15</xdr:col>
      <xdr:colOff>85725</xdr:colOff>
      <xdr:row>25</xdr:row>
      <xdr:rowOff>54347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736407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24</xdr:row>
      <xdr:rowOff>0</xdr:rowOff>
    </xdr:from>
    <xdr:to>
      <xdr:col>15</xdr:col>
      <xdr:colOff>85725</xdr:colOff>
      <xdr:row>25</xdr:row>
      <xdr:rowOff>54347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736407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24</xdr:row>
      <xdr:rowOff>0</xdr:rowOff>
    </xdr:from>
    <xdr:to>
      <xdr:col>15</xdr:col>
      <xdr:colOff>85725</xdr:colOff>
      <xdr:row>25</xdr:row>
      <xdr:rowOff>54347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736407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24</xdr:row>
      <xdr:rowOff>0</xdr:rowOff>
    </xdr:from>
    <xdr:to>
      <xdr:col>15</xdr:col>
      <xdr:colOff>85725</xdr:colOff>
      <xdr:row>25</xdr:row>
      <xdr:rowOff>54347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736407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24</xdr:row>
      <xdr:rowOff>0</xdr:rowOff>
    </xdr:from>
    <xdr:to>
      <xdr:col>15</xdr:col>
      <xdr:colOff>85725</xdr:colOff>
      <xdr:row>25</xdr:row>
      <xdr:rowOff>54347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7364075" y="5591175"/>
          <a:ext cx="85725" cy="21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47224</xdr:rowOff>
    </xdr:from>
    <xdr:to>
      <xdr:col>11</xdr:col>
      <xdr:colOff>487415</xdr:colOff>
      <xdr:row>0</xdr:row>
      <xdr:rowOff>1602441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8260F8-9092-4D22-BCBE-FDD777D2C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7724"/>
          <a:ext cx="9040705" cy="1555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A38"/>
  <sheetViews>
    <sheetView zoomScale="85" zoomScaleNormal="85" workbookViewId="0">
      <pane xSplit="2" ySplit="9" topLeftCell="C10" activePane="bottomRight" state="frozen"/>
      <selection pane="topRight" activeCell="C5" sqref="C5:R5"/>
      <selection pane="bottomLeft" activeCell="C5" sqref="C5:R5"/>
      <selection pane="bottomRight" activeCell="C5" sqref="C5:R5"/>
    </sheetView>
  </sheetViews>
  <sheetFormatPr defaultColWidth="9.140625" defaultRowHeight="12.75" x14ac:dyDescent="0.2"/>
  <cols>
    <col min="1" max="1" width="3.28515625" style="23" bestFit="1" customWidth="1"/>
    <col min="2" max="2" width="36.140625" style="23" customWidth="1"/>
    <col min="3" max="3" width="18.140625" style="23" customWidth="1"/>
    <col min="4" max="6" width="18.7109375" style="23" customWidth="1"/>
    <col min="7" max="7" width="18.140625" style="23" customWidth="1"/>
    <col min="8" max="8" width="23.7109375" style="23" customWidth="1"/>
    <col min="9" max="9" width="21.85546875" style="23" customWidth="1"/>
    <col min="10" max="10" width="16.140625" style="23" customWidth="1"/>
    <col min="11" max="11" width="18.28515625" style="23" customWidth="1"/>
    <col min="12" max="12" width="17.28515625" style="23" customWidth="1"/>
    <col min="13" max="13" width="16.28515625" style="23" customWidth="1"/>
    <col min="14" max="14" width="17.28515625" style="23" customWidth="1"/>
    <col min="15" max="15" width="18" style="23" customWidth="1"/>
    <col min="16" max="16" width="25.42578125" style="23" bestFit="1" customWidth="1"/>
    <col min="17" max="17" width="18.42578125" style="23" bestFit="1" customWidth="1"/>
    <col min="18" max="18" width="21.42578125" style="23" customWidth="1"/>
    <col min="19" max="19" width="21.28515625" style="23" customWidth="1"/>
    <col min="20" max="21" width="20.85546875" style="23" customWidth="1"/>
    <col min="22" max="22" width="18.42578125" style="23" customWidth="1"/>
    <col min="23" max="23" width="17.140625" style="23" customWidth="1"/>
    <col min="24" max="24" width="20" style="23" customWidth="1"/>
    <col min="25" max="25" width="14.85546875" style="23" customWidth="1"/>
    <col min="26" max="27" width="18" style="23" customWidth="1"/>
    <col min="28" max="28" width="15.42578125" style="23" customWidth="1"/>
    <col min="29" max="29" width="20.7109375" style="23" customWidth="1"/>
    <col min="30" max="30" width="21.42578125" style="23" customWidth="1"/>
    <col min="31" max="31" width="19.42578125" style="23" customWidth="1"/>
    <col min="32" max="32" width="16.140625" style="23" customWidth="1"/>
    <col min="33" max="33" width="20.42578125" style="23" customWidth="1"/>
    <col min="34" max="34" width="17" style="23" customWidth="1"/>
    <col min="35" max="35" width="20.42578125" style="23" customWidth="1"/>
    <col min="36" max="36" width="18.42578125" style="23" bestFit="1" customWidth="1"/>
    <col min="37" max="37" width="18.140625" style="23" customWidth="1"/>
    <col min="38" max="38" width="18" style="23" customWidth="1"/>
    <col min="39" max="39" width="19.42578125" style="23" customWidth="1"/>
    <col min="40" max="40" width="20" style="23" customWidth="1"/>
    <col min="41" max="41" width="20.140625" style="23" customWidth="1"/>
    <col min="42" max="44" width="21.140625" style="23" customWidth="1"/>
    <col min="45" max="45" width="21" style="23" customWidth="1"/>
    <col min="46" max="46" width="9.140625" style="23" customWidth="1"/>
    <col min="47" max="47" width="21.42578125" style="23" customWidth="1"/>
    <col min="48" max="48" width="4.42578125" style="23" customWidth="1"/>
    <col min="49" max="49" width="20" style="23" bestFit="1" customWidth="1"/>
    <col min="50" max="50" width="9.140625" style="23"/>
    <col min="51" max="51" width="14.7109375" style="23" bestFit="1" customWidth="1"/>
    <col min="52" max="16384" width="9.140625" style="23"/>
  </cols>
  <sheetData>
    <row r="1" spans="1:51" customForma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10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1:51" customFormat="1" ht="18" x14ac:dyDescent="0.25">
      <c r="A2" s="226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3"/>
      <c r="AU2" s="23"/>
      <c r="AV2" s="23"/>
      <c r="AW2" s="23"/>
    </row>
    <row r="3" spans="1:51" customFormat="1" ht="12.6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23"/>
      <c r="AU3" s="23"/>
      <c r="AV3" s="23"/>
      <c r="AW3" s="23"/>
    </row>
    <row r="4" spans="1:51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0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</row>
    <row r="5" spans="1:51" customFormat="1" ht="22.5" customHeight="1" thickBot="1" x14ac:dyDescent="0.3">
      <c r="A5" s="227" t="s">
        <v>1</v>
      </c>
      <c r="B5" s="228"/>
      <c r="C5" s="212" t="s">
        <v>2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 t="str">
        <f>C5</f>
        <v>SECOND QUARTER 2022</v>
      </c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3" t="str">
        <f>C5</f>
        <v>SECOND QUARTER 2022</v>
      </c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4"/>
      <c r="AT5" s="4"/>
      <c r="AU5" s="4"/>
      <c r="AV5" s="4"/>
      <c r="AW5" s="4"/>
    </row>
    <row r="6" spans="1:51" customFormat="1" ht="22.5" customHeight="1" thickBot="1" x14ac:dyDescent="0.3">
      <c r="A6" s="229"/>
      <c r="B6" s="230"/>
      <c r="C6" s="234" t="s">
        <v>3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5" t="s">
        <v>4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7" t="s">
        <v>5</v>
      </c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87"/>
      <c r="AT6" s="4"/>
      <c r="AU6" s="4"/>
      <c r="AV6" s="4"/>
      <c r="AW6" s="4"/>
    </row>
    <row r="7" spans="1:51" customFormat="1" ht="13.5" customHeight="1" thickTop="1" x14ac:dyDescent="0.2">
      <c r="A7" s="229"/>
      <c r="B7" s="231"/>
      <c r="C7" s="218" t="s">
        <v>6</v>
      </c>
      <c r="D7" s="218" t="s">
        <v>7</v>
      </c>
      <c r="E7" s="218" t="s">
        <v>8</v>
      </c>
      <c r="F7" s="218" t="s">
        <v>9</v>
      </c>
      <c r="G7" s="218" t="s">
        <v>10</v>
      </c>
      <c r="H7" s="218" t="s">
        <v>11</v>
      </c>
      <c r="I7" s="218" t="s">
        <v>12</v>
      </c>
      <c r="J7" s="218" t="s">
        <v>13</v>
      </c>
      <c r="K7" s="218" t="s">
        <v>14</v>
      </c>
      <c r="L7" s="218" t="s">
        <v>15</v>
      </c>
      <c r="M7" s="218" t="s">
        <v>16</v>
      </c>
      <c r="N7" s="218" t="s">
        <v>17</v>
      </c>
      <c r="O7" s="218" t="s">
        <v>18</v>
      </c>
      <c r="P7" s="218" t="s">
        <v>19</v>
      </c>
      <c r="Q7" s="218" t="s">
        <v>20</v>
      </c>
      <c r="R7" s="225" t="s">
        <v>21</v>
      </c>
      <c r="S7" s="218" t="s">
        <v>22</v>
      </c>
      <c r="T7" s="218" t="s">
        <v>23</v>
      </c>
      <c r="U7" s="218" t="s">
        <v>24</v>
      </c>
      <c r="V7" s="218" t="s">
        <v>25</v>
      </c>
      <c r="W7" s="218" t="s">
        <v>26</v>
      </c>
      <c r="X7" s="218" t="s">
        <v>27</v>
      </c>
      <c r="Y7" s="218" t="s">
        <v>28</v>
      </c>
      <c r="Z7" s="218" t="s">
        <v>29</v>
      </c>
      <c r="AA7" s="218" t="s">
        <v>30</v>
      </c>
      <c r="AB7" s="218" t="s">
        <v>31</v>
      </c>
      <c r="AC7" s="218" t="s">
        <v>32</v>
      </c>
      <c r="AD7" s="221" t="s">
        <v>33</v>
      </c>
      <c r="AE7" s="218" t="s">
        <v>34</v>
      </c>
      <c r="AF7" s="218" t="s">
        <v>35</v>
      </c>
      <c r="AG7" s="218" t="s">
        <v>36</v>
      </c>
      <c r="AH7" s="222" t="s">
        <v>37</v>
      </c>
      <c r="AI7" s="222" t="s">
        <v>38</v>
      </c>
      <c r="AJ7" s="218" t="s">
        <v>39</v>
      </c>
      <c r="AK7" s="218" t="s">
        <v>40</v>
      </c>
      <c r="AL7" s="218" t="s">
        <v>41</v>
      </c>
      <c r="AM7" s="219" t="s">
        <v>42</v>
      </c>
      <c r="AN7" s="218" t="s">
        <v>43</v>
      </c>
      <c r="AO7" s="218" t="s">
        <v>44</v>
      </c>
      <c r="AP7" s="219" t="s">
        <v>45</v>
      </c>
      <c r="AQ7" s="218" t="s">
        <v>46</v>
      </c>
      <c r="AR7" s="220" t="s">
        <v>47</v>
      </c>
      <c r="AS7" s="215" t="s">
        <v>48</v>
      </c>
      <c r="AT7" s="24"/>
      <c r="AU7" s="24"/>
      <c r="AV7" s="24"/>
      <c r="AW7" s="24"/>
      <c r="AY7" s="209" t="s">
        <v>49</v>
      </c>
    </row>
    <row r="8" spans="1:51" customFormat="1" ht="12.75" customHeight="1" x14ac:dyDescent="0.2">
      <c r="A8" s="229"/>
      <c r="B8" s="231"/>
      <c r="C8" s="218"/>
      <c r="D8" s="218" t="s">
        <v>50</v>
      </c>
      <c r="E8" s="218"/>
      <c r="F8" s="218"/>
      <c r="G8" s="218" t="s">
        <v>50</v>
      </c>
      <c r="H8" s="218"/>
      <c r="I8" s="218" t="s">
        <v>50</v>
      </c>
      <c r="J8" s="218"/>
      <c r="K8" s="218"/>
      <c r="L8" s="218"/>
      <c r="M8" s="218"/>
      <c r="N8" s="218"/>
      <c r="O8" s="218"/>
      <c r="P8" s="218"/>
      <c r="Q8" s="218" t="s">
        <v>51</v>
      </c>
      <c r="R8" s="225"/>
      <c r="S8" s="218" t="s">
        <v>52</v>
      </c>
      <c r="T8" s="218" t="s">
        <v>53</v>
      </c>
      <c r="U8" s="218" t="s">
        <v>54</v>
      </c>
      <c r="V8" s="218"/>
      <c r="W8" s="218"/>
      <c r="X8" s="218" t="s">
        <v>53</v>
      </c>
      <c r="Y8" s="218"/>
      <c r="Z8" s="218"/>
      <c r="AA8" s="218"/>
      <c r="AB8" s="218"/>
      <c r="AC8" s="218" t="s">
        <v>55</v>
      </c>
      <c r="AD8" s="221" t="s">
        <v>55</v>
      </c>
      <c r="AE8" s="218" t="s">
        <v>56</v>
      </c>
      <c r="AF8" s="218"/>
      <c r="AG8" s="218"/>
      <c r="AH8" s="223"/>
      <c r="AI8" s="223"/>
      <c r="AJ8" s="218"/>
      <c r="AK8" s="218" t="s">
        <v>57</v>
      </c>
      <c r="AL8" s="218"/>
      <c r="AM8" s="219" t="s">
        <v>58</v>
      </c>
      <c r="AN8" s="218"/>
      <c r="AO8" s="218" t="s">
        <v>59</v>
      </c>
      <c r="AP8" s="219"/>
      <c r="AQ8" s="218"/>
      <c r="AR8" s="220" t="s">
        <v>58</v>
      </c>
      <c r="AS8" s="216"/>
      <c r="AT8" s="24"/>
      <c r="AU8" s="24"/>
      <c r="AV8" s="24"/>
      <c r="AW8" s="24"/>
      <c r="AY8" s="210"/>
    </row>
    <row r="9" spans="1:51" customFormat="1" ht="33.75" customHeight="1" thickBot="1" x14ac:dyDescent="0.25">
      <c r="A9" s="232"/>
      <c r="B9" s="233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25"/>
      <c r="S9" s="218" t="s">
        <v>60</v>
      </c>
      <c r="T9" s="218" t="s">
        <v>61</v>
      </c>
      <c r="U9" s="218" t="s">
        <v>62</v>
      </c>
      <c r="V9" s="218"/>
      <c r="W9" s="218"/>
      <c r="X9" s="218"/>
      <c r="Y9" s="218"/>
      <c r="Z9" s="218"/>
      <c r="AA9" s="218"/>
      <c r="AB9" s="218"/>
      <c r="AC9" s="218"/>
      <c r="AD9" s="221"/>
      <c r="AE9" s="218"/>
      <c r="AF9" s="218"/>
      <c r="AG9" s="218"/>
      <c r="AH9" s="224"/>
      <c r="AI9" s="224"/>
      <c r="AJ9" s="218"/>
      <c r="AK9" s="218"/>
      <c r="AL9" s="218"/>
      <c r="AM9" s="219" t="s">
        <v>63</v>
      </c>
      <c r="AN9" s="218"/>
      <c r="AO9" s="218" t="s">
        <v>64</v>
      </c>
      <c r="AP9" s="219"/>
      <c r="AQ9" s="218"/>
      <c r="AR9" s="220"/>
      <c r="AS9" s="217"/>
      <c r="AT9" s="24"/>
      <c r="AU9" s="24"/>
      <c r="AV9" s="24"/>
      <c r="AW9" s="24"/>
      <c r="AY9" s="211"/>
    </row>
    <row r="10" spans="1:51" customFormat="1" x14ac:dyDescent="0.2">
      <c r="A10" s="25"/>
      <c r="B10" s="167"/>
      <c r="C10" s="26"/>
      <c r="D10" s="26"/>
      <c r="E10" s="26"/>
      <c r="F10" s="26"/>
      <c r="G10" s="26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6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6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4"/>
      <c r="AU10" s="24"/>
      <c r="AV10" s="24"/>
      <c r="AW10" s="24"/>
    </row>
    <row r="11" spans="1:51" customFormat="1" ht="18.75" customHeight="1" x14ac:dyDescent="0.25">
      <c r="A11" s="88">
        <v>1</v>
      </c>
      <c r="B11" s="89" t="s">
        <v>65</v>
      </c>
      <c r="C11" s="90"/>
      <c r="D11" s="90"/>
      <c r="E11" s="90"/>
      <c r="F11" s="90"/>
      <c r="G11" s="90"/>
      <c r="H11" s="90"/>
      <c r="I11" s="91"/>
      <c r="J11" s="91"/>
      <c r="K11" s="91"/>
      <c r="L11" s="91"/>
      <c r="M11" s="91"/>
      <c r="N11" s="91"/>
      <c r="O11" s="91"/>
      <c r="P11" s="91"/>
      <c r="Q11" s="91"/>
      <c r="R11" s="92">
        <f t="shared" ref="R11:R23" si="0">SUM(C11:Q11)</f>
        <v>0</v>
      </c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92">
        <f t="shared" ref="AD11:AD23" si="1">SUM(S11:AC11)</f>
        <v>0</v>
      </c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>
        <f t="shared" ref="AR11:AR23" si="2">SUM(AE11:AQ11)</f>
        <v>0</v>
      </c>
      <c r="AS11" s="92">
        <f t="shared" ref="AS11:AS23" si="3">AR11+AD11</f>
        <v>0</v>
      </c>
      <c r="AT11" s="93"/>
      <c r="AU11" s="78">
        <f t="shared" ref="AU11:AU24" si="4">R11</f>
        <v>0</v>
      </c>
      <c r="AV11" s="93"/>
      <c r="AW11" s="78">
        <f>AS11-AU11</f>
        <v>0</v>
      </c>
      <c r="AY11" s="31">
        <f t="shared" ref="AY11:AY23" si="5">I11-(T11+AA11)</f>
        <v>0</v>
      </c>
    </row>
    <row r="12" spans="1:51" customFormat="1" ht="18.75" customHeight="1" x14ac:dyDescent="0.25">
      <c r="A12" s="88">
        <f>+A11+1</f>
        <v>2</v>
      </c>
      <c r="B12" s="89" t="s">
        <v>66</v>
      </c>
      <c r="C12" s="90"/>
      <c r="D12" s="90"/>
      <c r="E12" s="90"/>
      <c r="F12" s="90"/>
      <c r="G12" s="90"/>
      <c r="H12" s="90"/>
      <c r="I12" s="91"/>
      <c r="J12" s="91"/>
      <c r="K12" s="91"/>
      <c r="L12" s="91"/>
      <c r="M12" s="91"/>
      <c r="N12" s="91"/>
      <c r="O12" s="91"/>
      <c r="P12" s="91"/>
      <c r="Q12" s="91"/>
      <c r="R12" s="92">
        <f t="shared" si="0"/>
        <v>0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2">
        <f t="shared" si="1"/>
        <v>0</v>
      </c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>
        <f t="shared" si="2"/>
        <v>0</v>
      </c>
      <c r="AS12" s="92">
        <f t="shared" si="3"/>
        <v>0</v>
      </c>
      <c r="AT12" s="93"/>
      <c r="AU12" s="78">
        <f t="shared" si="4"/>
        <v>0</v>
      </c>
      <c r="AV12" s="93"/>
      <c r="AW12" s="78">
        <f t="shared" ref="AW12:AW23" si="6">AS12-AU12</f>
        <v>0</v>
      </c>
      <c r="AY12" s="31">
        <f t="shared" si="5"/>
        <v>0</v>
      </c>
    </row>
    <row r="13" spans="1:51" customFormat="1" ht="18.75" customHeight="1" x14ac:dyDescent="0.25">
      <c r="A13" s="88">
        <f t="shared" ref="A13:A23" si="7">+A12+1</f>
        <v>3</v>
      </c>
      <c r="B13" s="89" t="s">
        <v>67</v>
      </c>
      <c r="C13" s="90"/>
      <c r="D13" s="90"/>
      <c r="E13" s="90"/>
      <c r="F13" s="90"/>
      <c r="G13" s="90"/>
      <c r="H13" s="90"/>
      <c r="I13" s="91"/>
      <c r="J13" s="91"/>
      <c r="K13" s="91"/>
      <c r="L13" s="91"/>
      <c r="M13" s="91"/>
      <c r="N13" s="91"/>
      <c r="O13" s="91"/>
      <c r="P13" s="91"/>
      <c r="Q13" s="91"/>
      <c r="R13" s="92">
        <f t="shared" si="0"/>
        <v>0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2">
        <f t="shared" si="1"/>
        <v>0</v>
      </c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>
        <f t="shared" si="2"/>
        <v>0</v>
      </c>
      <c r="AS13" s="92">
        <f t="shared" si="3"/>
        <v>0</v>
      </c>
      <c r="AT13" s="93"/>
      <c r="AU13" s="78">
        <f t="shared" si="4"/>
        <v>0</v>
      </c>
      <c r="AV13" s="93"/>
      <c r="AW13" s="78">
        <f t="shared" si="6"/>
        <v>0</v>
      </c>
      <c r="AY13" s="31">
        <f t="shared" si="5"/>
        <v>0</v>
      </c>
    </row>
    <row r="14" spans="1:51" customFormat="1" ht="18.75" customHeight="1" x14ac:dyDescent="0.25">
      <c r="A14" s="88">
        <f t="shared" si="7"/>
        <v>4</v>
      </c>
      <c r="B14" s="89" t="s">
        <v>68</v>
      </c>
      <c r="C14" s="90"/>
      <c r="D14" s="90"/>
      <c r="E14" s="90"/>
      <c r="F14" s="90"/>
      <c r="G14" s="90"/>
      <c r="H14" s="90"/>
      <c r="I14" s="91"/>
      <c r="J14" s="91"/>
      <c r="K14" s="91"/>
      <c r="L14" s="91"/>
      <c r="M14" s="91"/>
      <c r="N14" s="91"/>
      <c r="O14" s="91"/>
      <c r="P14" s="91"/>
      <c r="Q14" s="91"/>
      <c r="R14" s="92">
        <f t="shared" si="0"/>
        <v>0</v>
      </c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2">
        <f t="shared" si="1"/>
        <v>0</v>
      </c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>
        <f t="shared" si="2"/>
        <v>0</v>
      </c>
      <c r="AS14" s="92">
        <f t="shared" si="3"/>
        <v>0</v>
      </c>
      <c r="AT14" s="93"/>
      <c r="AU14" s="78">
        <f t="shared" si="4"/>
        <v>0</v>
      </c>
      <c r="AV14" s="93"/>
      <c r="AW14" s="78">
        <f t="shared" ref="AW14" si="8">AS14-AU14</f>
        <v>0</v>
      </c>
      <c r="AY14" s="31">
        <f t="shared" si="5"/>
        <v>0</v>
      </c>
    </row>
    <row r="15" spans="1:51" customFormat="1" ht="18.75" customHeight="1" x14ac:dyDescent="0.25">
      <c r="A15" s="88">
        <f t="shared" si="7"/>
        <v>5</v>
      </c>
      <c r="B15" s="89" t="s">
        <v>69</v>
      </c>
      <c r="C15" s="90"/>
      <c r="D15" s="90"/>
      <c r="E15" s="90"/>
      <c r="F15" s="90"/>
      <c r="G15" s="90"/>
      <c r="H15" s="90"/>
      <c r="I15" s="91"/>
      <c r="J15" s="91"/>
      <c r="K15" s="91"/>
      <c r="L15" s="91"/>
      <c r="M15" s="91"/>
      <c r="N15" s="91"/>
      <c r="O15" s="91"/>
      <c r="P15" s="91"/>
      <c r="Q15" s="91"/>
      <c r="R15" s="92">
        <f t="shared" si="0"/>
        <v>0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2">
        <f t="shared" si="1"/>
        <v>0</v>
      </c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>
        <f t="shared" si="2"/>
        <v>0</v>
      </c>
      <c r="AS15" s="92">
        <f t="shared" si="3"/>
        <v>0</v>
      </c>
      <c r="AT15" s="93"/>
      <c r="AU15" s="78">
        <f t="shared" si="4"/>
        <v>0</v>
      </c>
      <c r="AV15" s="93"/>
      <c r="AW15" s="78">
        <f t="shared" ref="AW15" si="9">AS15-AU15</f>
        <v>0</v>
      </c>
      <c r="AY15" s="31">
        <f t="shared" si="5"/>
        <v>0</v>
      </c>
    </row>
    <row r="16" spans="1:51" customFormat="1" ht="18.75" customHeight="1" x14ac:dyDescent="0.25">
      <c r="A16" s="88">
        <f t="shared" si="7"/>
        <v>6</v>
      </c>
      <c r="B16" s="89" t="s">
        <v>70</v>
      </c>
      <c r="C16" s="90"/>
      <c r="D16" s="90"/>
      <c r="E16" s="90"/>
      <c r="F16" s="90"/>
      <c r="G16" s="90"/>
      <c r="H16" s="90"/>
      <c r="I16" s="91"/>
      <c r="J16" s="91"/>
      <c r="K16" s="91"/>
      <c r="L16" s="91"/>
      <c r="M16" s="91"/>
      <c r="N16" s="91"/>
      <c r="O16" s="91"/>
      <c r="P16" s="91"/>
      <c r="Q16" s="91"/>
      <c r="R16" s="92">
        <f t="shared" si="0"/>
        <v>0</v>
      </c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2">
        <f t="shared" si="1"/>
        <v>0</v>
      </c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>
        <f t="shared" si="2"/>
        <v>0</v>
      </c>
      <c r="AS16" s="92">
        <f t="shared" si="3"/>
        <v>0</v>
      </c>
      <c r="AT16" s="93"/>
      <c r="AU16" s="78">
        <f t="shared" si="4"/>
        <v>0</v>
      </c>
      <c r="AV16" s="93"/>
      <c r="AW16" s="78">
        <f>AS16-AU16</f>
        <v>0</v>
      </c>
      <c r="AY16" s="31">
        <f t="shared" si="5"/>
        <v>0</v>
      </c>
    </row>
    <row r="17" spans="1:53" customFormat="1" ht="18.75" customHeight="1" x14ac:dyDescent="0.25">
      <c r="A17" s="88">
        <f t="shared" si="7"/>
        <v>7</v>
      </c>
      <c r="B17" s="89" t="s">
        <v>71</v>
      </c>
      <c r="C17" s="90"/>
      <c r="D17" s="90"/>
      <c r="E17" s="90"/>
      <c r="F17" s="90"/>
      <c r="G17" s="90"/>
      <c r="H17" s="90"/>
      <c r="I17" s="91"/>
      <c r="J17" s="91"/>
      <c r="K17" s="91"/>
      <c r="L17" s="91"/>
      <c r="M17" s="91"/>
      <c r="N17" s="91"/>
      <c r="O17" s="91"/>
      <c r="P17" s="91"/>
      <c r="Q17" s="91"/>
      <c r="R17" s="92">
        <f t="shared" si="0"/>
        <v>0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2">
        <f t="shared" si="1"/>
        <v>0</v>
      </c>
      <c r="AE17" s="91"/>
      <c r="AF17" s="91"/>
      <c r="AG17" s="169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>
        <f t="shared" si="2"/>
        <v>0</v>
      </c>
      <c r="AS17" s="92">
        <f t="shared" si="3"/>
        <v>0</v>
      </c>
      <c r="AT17" s="93"/>
      <c r="AU17" s="78">
        <f t="shared" si="4"/>
        <v>0</v>
      </c>
      <c r="AV17" s="93"/>
      <c r="AW17" s="78">
        <f>AS17-AU17</f>
        <v>0</v>
      </c>
      <c r="AY17" s="31">
        <f t="shared" si="5"/>
        <v>0</v>
      </c>
    </row>
    <row r="18" spans="1:53" customFormat="1" ht="18.75" customHeight="1" x14ac:dyDescent="0.25">
      <c r="A18" s="88">
        <f t="shared" si="7"/>
        <v>8</v>
      </c>
      <c r="B18" s="89" t="s">
        <v>72</v>
      </c>
      <c r="C18" s="90"/>
      <c r="D18" s="90"/>
      <c r="E18" s="90"/>
      <c r="F18" s="90"/>
      <c r="G18" s="90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>
        <f t="shared" si="0"/>
        <v>0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2">
        <f t="shared" si="1"/>
        <v>0</v>
      </c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>
        <f t="shared" si="2"/>
        <v>0</v>
      </c>
      <c r="AS18" s="92">
        <f t="shared" si="3"/>
        <v>0</v>
      </c>
      <c r="AT18" s="93"/>
      <c r="AU18" s="78">
        <f t="shared" si="4"/>
        <v>0</v>
      </c>
      <c r="AV18" s="93"/>
      <c r="AW18" s="78">
        <f t="shared" ref="AW18" si="10">AS18-AU18</f>
        <v>0</v>
      </c>
      <c r="AY18" s="31">
        <f t="shared" si="5"/>
        <v>0</v>
      </c>
    </row>
    <row r="19" spans="1:53" customFormat="1" ht="18.75" customHeight="1" x14ac:dyDescent="0.25">
      <c r="A19" s="88">
        <f t="shared" si="7"/>
        <v>9</v>
      </c>
      <c r="B19" s="89" t="s">
        <v>73</v>
      </c>
      <c r="C19" s="90"/>
      <c r="D19" s="90"/>
      <c r="E19" s="90"/>
      <c r="F19" s="90"/>
      <c r="G19" s="90"/>
      <c r="H19" s="90"/>
      <c r="I19" s="91"/>
      <c r="J19" s="94"/>
      <c r="K19" s="94"/>
      <c r="L19" s="91"/>
      <c r="M19" s="94"/>
      <c r="N19" s="94"/>
      <c r="O19" s="91"/>
      <c r="P19" s="94"/>
      <c r="Q19" s="91"/>
      <c r="R19" s="92">
        <f t="shared" si="0"/>
        <v>0</v>
      </c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2">
        <f t="shared" si="1"/>
        <v>0</v>
      </c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>
        <f t="shared" si="2"/>
        <v>0</v>
      </c>
      <c r="AS19" s="92">
        <f t="shared" si="3"/>
        <v>0</v>
      </c>
      <c r="AT19" s="93"/>
      <c r="AU19" s="78">
        <f t="shared" si="4"/>
        <v>0</v>
      </c>
      <c r="AV19" s="77"/>
      <c r="AW19" s="78">
        <f>AS19-AU19</f>
        <v>0</v>
      </c>
      <c r="AY19" s="31">
        <f t="shared" si="5"/>
        <v>0</v>
      </c>
    </row>
    <row r="20" spans="1:53" customFormat="1" ht="18.75" customHeight="1" x14ac:dyDescent="0.25">
      <c r="A20" s="88">
        <f t="shared" si="7"/>
        <v>10</v>
      </c>
      <c r="B20" s="89" t="s">
        <v>74</v>
      </c>
      <c r="C20" s="90"/>
      <c r="D20" s="90"/>
      <c r="E20" s="90"/>
      <c r="F20" s="90"/>
      <c r="G20" s="90"/>
      <c r="H20" s="90"/>
      <c r="I20" s="94"/>
      <c r="J20" s="94"/>
      <c r="K20" s="94"/>
      <c r="L20" s="94"/>
      <c r="M20" s="94"/>
      <c r="N20" s="94"/>
      <c r="O20" s="94"/>
      <c r="P20" s="94"/>
      <c r="Q20" s="94"/>
      <c r="R20" s="92">
        <f t="shared" si="0"/>
        <v>0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2">
        <f t="shared" si="1"/>
        <v>0</v>
      </c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>
        <f t="shared" si="2"/>
        <v>0</v>
      </c>
      <c r="AS20" s="92">
        <f t="shared" si="3"/>
        <v>0</v>
      </c>
      <c r="AT20" s="93"/>
      <c r="AU20" s="78">
        <f t="shared" si="4"/>
        <v>0</v>
      </c>
      <c r="AV20" s="77"/>
      <c r="AW20" s="78">
        <f t="shared" ref="AW20:AW21" si="11">AS20-AU20</f>
        <v>0</v>
      </c>
      <c r="AY20" s="31">
        <f t="shared" si="5"/>
        <v>0</v>
      </c>
      <c r="BA20" t="s">
        <v>75</v>
      </c>
    </row>
    <row r="21" spans="1:53" customFormat="1" ht="18.75" customHeight="1" x14ac:dyDescent="0.25">
      <c r="A21" s="88">
        <f t="shared" si="7"/>
        <v>11</v>
      </c>
      <c r="B21" s="89" t="s">
        <v>76</v>
      </c>
      <c r="C21" s="90"/>
      <c r="D21" s="90"/>
      <c r="E21" s="90"/>
      <c r="F21" s="90"/>
      <c r="G21" s="90"/>
      <c r="H21" s="90"/>
      <c r="I21" s="94"/>
      <c r="J21" s="94"/>
      <c r="K21" s="94"/>
      <c r="L21" s="94"/>
      <c r="M21" s="94"/>
      <c r="N21" s="94"/>
      <c r="O21" s="94"/>
      <c r="P21" s="94"/>
      <c r="Q21" s="94"/>
      <c r="R21" s="92">
        <f t="shared" si="0"/>
        <v>0</v>
      </c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2">
        <f t="shared" si="1"/>
        <v>0</v>
      </c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>
        <f t="shared" si="2"/>
        <v>0</v>
      </c>
      <c r="AS21" s="92">
        <f t="shared" si="3"/>
        <v>0</v>
      </c>
      <c r="AT21" s="93"/>
      <c r="AU21" s="78">
        <f t="shared" si="4"/>
        <v>0</v>
      </c>
      <c r="AV21" s="77"/>
      <c r="AW21" s="78">
        <f t="shared" si="11"/>
        <v>0</v>
      </c>
      <c r="AY21" s="31">
        <f t="shared" si="5"/>
        <v>0</v>
      </c>
    </row>
    <row r="22" spans="1:53" customFormat="1" ht="18.75" customHeight="1" x14ac:dyDescent="0.25">
      <c r="A22" s="88">
        <f t="shared" si="7"/>
        <v>12</v>
      </c>
      <c r="B22" s="89" t="s">
        <v>77</v>
      </c>
      <c r="C22" s="90"/>
      <c r="D22" s="90"/>
      <c r="E22" s="90"/>
      <c r="F22" s="90"/>
      <c r="G22" s="90"/>
      <c r="H22" s="90"/>
      <c r="I22" s="94"/>
      <c r="J22" s="94"/>
      <c r="K22" s="94"/>
      <c r="L22" s="94"/>
      <c r="M22" s="94"/>
      <c r="N22" s="94"/>
      <c r="O22" s="94"/>
      <c r="P22" s="94"/>
      <c r="Q22" s="94"/>
      <c r="R22" s="92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2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/>
      <c r="AT22" s="93"/>
      <c r="AU22" s="78"/>
      <c r="AV22" s="77"/>
      <c r="AW22" s="78"/>
      <c r="AY22" s="31"/>
    </row>
    <row r="23" spans="1:53" customFormat="1" ht="18.75" customHeight="1" x14ac:dyDescent="0.25">
      <c r="A23" s="88">
        <f t="shared" si="7"/>
        <v>13</v>
      </c>
      <c r="B23" s="89" t="s">
        <v>78</v>
      </c>
      <c r="C23" s="90"/>
      <c r="D23" s="90"/>
      <c r="E23" s="90"/>
      <c r="F23" s="90"/>
      <c r="G23" s="90"/>
      <c r="H23" s="90"/>
      <c r="I23" s="91"/>
      <c r="J23" s="91"/>
      <c r="K23" s="91"/>
      <c r="L23" s="91"/>
      <c r="M23" s="91"/>
      <c r="N23" s="91"/>
      <c r="O23" s="91"/>
      <c r="P23" s="91"/>
      <c r="Q23" s="91"/>
      <c r="R23" s="92">
        <f t="shared" si="0"/>
        <v>0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2">
        <f t="shared" si="1"/>
        <v>0</v>
      </c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>
        <f t="shared" si="2"/>
        <v>0</v>
      </c>
      <c r="AS23" s="92">
        <f t="shared" si="3"/>
        <v>0</v>
      </c>
      <c r="AT23" s="93"/>
      <c r="AU23" s="78">
        <f t="shared" si="4"/>
        <v>0</v>
      </c>
      <c r="AV23" s="93"/>
      <c r="AW23" s="78">
        <f t="shared" si="6"/>
        <v>0</v>
      </c>
      <c r="AY23" s="31">
        <f t="shared" si="5"/>
        <v>0</v>
      </c>
    </row>
    <row r="24" spans="1:53" customFormat="1" ht="18.75" customHeight="1" x14ac:dyDescent="0.25">
      <c r="A24" s="74"/>
      <c r="B24" s="75" t="s">
        <v>79</v>
      </c>
      <c r="C24" s="76">
        <f>SUM(C11:C23)</f>
        <v>0</v>
      </c>
      <c r="D24" s="76">
        <f>SUM(D11:D23)</f>
        <v>0</v>
      </c>
      <c r="E24" s="76">
        <f>SUM(E11:E23)</f>
        <v>0</v>
      </c>
      <c r="F24" s="76">
        <f>SUM(F11:F23)</f>
        <v>0</v>
      </c>
      <c r="G24" s="76">
        <f t="shared" ref="G24:AS24" si="12">SUM(G11:G23)</f>
        <v>0</v>
      </c>
      <c r="H24" s="76">
        <f t="shared" si="12"/>
        <v>0</v>
      </c>
      <c r="I24" s="76">
        <f t="shared" si="12"/>
        <v>0</v>
      </c>
      <c r="J24" s="76">
        <f t="shared" si="12"/>
        <v>0</v>
      </c>
      <c r="K24" s="76">
        <f t="shared" si="12"/>
        <v>0</v>
      </c>
      <c r="L24" s="76">
        <f t="shared" si="12"/>
        <v>0</v>
      </c>
      <c r="M24" s="76">
        <f t="shared" si="12"/>
        <v>0</v>
      </c>
      <c r="N24" s="76">
        <f t="shared" si="12"/>
        <v>0</v>
      </c>
      <c r="O24" s="76">
        <f t="shared" si="12"/>
        <v>0</v>
      </c>
      <c r="P24" s="76">
        <f t="shared" si="12"/>
        <v>0</v>
      </c>
      <c r="Q24" s="76">
        <f t="shared" si="12"/>
        <v>0</v>
      </c>
      <c r="R24" s="76">
        <f t="shared" si="12"/>
        <v>0</v>
      </c>
      <c r="S24" s="76">
        <f t="shared" si="12"/>
        <v>0</v>
      </c>
      <c r="T24" s="76">
        <f t="shared" si="12"/>
        <v>0</v>
      </c>
      <c r="U24" s="76">
        <f t="shared" si="12"/>
        <v>0</v>
      </c>
      <c r="V24" s="76">
        <f t="shared" si="12"/>
        <v>0</v>
      </c>
      <c r="W24" s="76">
        <f t="shared" si="12"/>
        <v>0</v>
      </c>
      <c r="X24" s="76">
        <f t="shared" si="12"/>
        <v>0</v>
      </c>
      <c r="Y24" s="76">
        <f t="shared" si="12"/>
        <v>0</v>
      </c>
      <c r="Z24" s="76">
        <f t="shared" si="12"/>
        <v>0</v>
      </c>
      <c r="AA24" s="76">
        <f t="shared" si="12"/>
        <v>0</v>
      </c>
      <c r="AB24" s="76">
        <f t="shared" si="12"/>
        <v>0</v>
      </c>
      <c r="AC24" s="76">
        <f t="shared" si="12"/>
        <v>0</v>
      </c>
      <c r="AD24" s="76">
        <f t="shared" si="12"/>
        <v>0</v>
      </c>
      <c r="AE24" s="76">
        <f t="shared" si="12"/>
        <v>0</v>
      </c>
      <c r="AF24" s="76">
        <f t="shared" si="12"/>
        <v>0</v>
      </c>
      <c r="AG24" s="76">
        <f t="shared" si="12"/>
        <v>0</v>
      </c>
      <c r="AH24" s="76">
        <f t="shared" si="12"/>
        <v>0</v>
      </c>
      <c r="AI24" s="76">
        <f t="shared" si="12"/>
        <v>0</v>
      </c>
      <c r="AJ24" s="76">
        <f t="shared" si="12"/>
        <v>0</v>
      </c>
      <c r="AK24" s="76">
        <f t="shared" si="12"/>
        <v>0</v>
      </c>
      <c r="AL24" s="76">
        <f t="shared" si="12"/>
        <v>0</v>
      </c>
      <c r="AM24" s="76">
        <f t="shared" si="12"/>
        <v>0</v>
      </c>
      <c r="AN24" s="76">
        <f t="shared" si="12"/>
        <v>0</v>
      </c>
      <c r="AO24" s="76">
        <f t="shared" si="12"/>
        <v>0</v>
      </c>
      <c r="AP24" s="76">
        <f t="shared" si="12"/>
        <v>0</v>
      </c>
      <c r="AQ24" s="76">
        <f t="shared" si="12"/>
        <v>0</v>
      </c>
      <c r="AR24" s="76">
        <f t="shared" si="12"/>
        <v>0</v>
      </c>
      <c r="AS24" s="76">
        <f t="shared" si="12"/>
        <v>0</v>
      </c>
      <c r="AT24" s="77"/>
      <c r="AU24" s="95">
        <f t="shared" si="4"/>
        <v>0</v>
      </c>
      <c r="AV24" s="77"/>
      <c r="AW24" s="77"/>
      <c r="AY24" s="31">
        <f>SUM(AY11:AY23)</f>
        <v>0</v>
      </c>
    </row>
    <row r="26" spans="1:53" ht="15.75" x14ac:dyDescent="0.25">
      <c r="B26" s="113"/>
      <c r="R26" s="103"/>
      <c r="AD26" s="178"/>
      <c r="AX26" t="s">
        <v>80</v>
      </c>
      <c r="AY26" s="31">
        <f>SUMIF(AY11:AY23,"&gt;0")</f>
        <v>0</v>
      </c>
    </row>
    <row r="27" spans="1:53" x14ac:dyDescent="0.2">
      <c r="I27" s="136"/>
      <c r="J27" s="136"/>
      <c r="R27" s="103"/>
      <c r="AD27" s="103"/>
      <c r="AK27" s="137"/>
      <c r="AX27" t="s">
        <v>81</v>
      </c>
      <c r="AY27" s="31">
        <f>SUMIF(AY11:AY23,"&lt;0")</f>
        <v>0</v>
      </c>
    </row>
    <row r="28" spans="1:53" x14ac:dyDescent="0.2">
      <c r="G28" s="136"/>
      <c r="H28" s="136"/>
      <c r="I28" s="136"/>
      <c r="J28" s="136"/>
      <c r="AK28" s="137"/>
      <c r="AY28" s="31"/>
    </row>
    <row r="29" spans="1:53" x14ac:dyDescent="0.2">
      <c r="G29" s="136"/>
      <c r="H29" s="136"/>
      <c r="I29" s="136"/>
      <c r="J29" s="136"/>
      <c r="AK29" s="137"/>
    </row>
    <row r="30" spans="1:53" x14ac:dyDescent="0.2">
      <c r="G30" s="136"/>
      <c r="H30" s="136"/>
      <c r="I30" s="136"/>
      <c r="J30" s="136"/>
      <c r="AK30" s="137"/>
    </row>
    <row r="31" spans="1:53" x14ac:dyDescent="0.2">
      <c r="G31" s="136"/>
      <c r="H31" s="136"/>
      <c r="I31" s="136"/>
      <c r="J31" s="136"/>
      <c r="AK31" s="137"/>
    </row>
    <row r="32" spans="1:53" x14ac:dyDescent="0.2">
      <c r="G32" s="136"/>
      <c r="H32" s="136"/>
      <c r="I32" s="136"/>
    </row>
    <row r="33" spans="7:37" x14ac:dyDescent="0.2">
      <c r="G33" s="136"/>
      <c r="H33" s="136"/>
      <c r="I33" s="136"/>
      <c r="J33" s="103"/>
      <c r="AK33" s="103"/>
    </row>
    <row r="34" spans="7:37" x14ac:dyDescent="0.2">
      <c r="G34" s="136"/>
      <c r="H34" s="136"/>
      <c r="I34" s="136"/>
      <c r="J34" s="31"/>
      <c r="K34" s="103"/>
      <c r="AK34" s="137"/>
    </row>
    <row r="35" spans="7:37" x14ac:dyDescent="0.2">
      <c r="G35" s="136"/>
      <c r="H35" s="136"/>
      <c r="I35" s="136"/>
      <c r="J35" s="103"/>
      <c r="AK35" s="103"/>
    </row>
    <row r="36" spans="7:37" x14ac:dyDescent="0.2">
      <c r="G36" s="103"/>
      <c r="I36" s="136"/>
      <c r="J36" s="103"/>
      <c r="K36" s="103"/>
    </row>
    <row r="37" spans="7:37" x14ac:dyDescent="0.2">
      <c r="I37" s="136"/>
    </row>
    <row r="38" spans="7:37" x14ac:dyDescent="0.2">
      <c r="I38" s="136"/>
    </row>
  </sheetData>
  <mergeCells count="52">
    <mergeCell ref="E7:E9"/>
    <mergeCell ref="F7:F9"/>
    <mergeCell ref="I7:I9"/>
    <mergeCell ref="A2:AS2"/>
    <mergeCell ref="A5:B9"/>
    <mergeCell ref="C6:R6"/>
    <mergeCell ref="S6:AD6"/>
    <mergeCell ref="AE6:AR6"/>
    <mergeCell ref="C7:C9"/>
    <mergeCell ref="D7:D9"/>
    <mergeCell ref="G7:G9"/>
    <mergeCell ref="H7:H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AA7:AA9"/>
    <mergeCell ref="S7:S9"/>
    <mergeCell ref="T7:T9"/>
    <mergeCell ref="U7:U9"/>
    <mergeCell ref="V7:V9"/>
    <mergeCell ref="W7:W9"/>
    <mergeCell ref="X7:X9"/>
    <mergeCell ref="Y7:Y9"/>
    <mergeCell ref="Z7:Z9"/>
    <mergeCell ref="AG7:AG9"/>
    <mergeCell ref="AJ7:AJ9"/>
    <mergeCell ref="AK7:AK9"/>
    <mergeCell ref="AL7:AL9"/>
    <mergeCell ref="AI7:AI9"/>
    <mergeCell ref="AH7:AH9"/>
    <mergeCell ref="AY7:AY9"/>
    <mergeCell ref="C5:R5"/>
    <mergeCell ref="S5:AD5"/>
    <mergeCell ref="AE5:AS5"/>
    <mergeCell ref="AS7:AS9"/>
    <mergeCell ref="AN7:AN9"/>
    <mergeCell ref="AO7:AO9"/>
    <mergeCell ref="AP7:AP9"/>
    <mergeCell ref="AQ7:AQ9"/>
    <mergeCell ref="AR7:AR9"/>
    <mergeCell ref="AM7:AM9"/>
    <mergeCell ref="AB7:AB9"/>
    <mergeCell ref="AC7:AC9"/>
    <mergeCell ref="AD7:AD9"/>
    <mergeCell ref="AE7:AE9"/>
    <mergeCell ref="AF7:AF9"/>
  </mergeCells>
  <phoneticPr fontId="21" type="noConversion"/>
  <pageMargins left="0.5" right="0.5" top="1" bottom="0" header="0.5" footer="0.5"/>
  <pageSetup orientation="portrait" r:id="rId1"/>
  <headerFooter alignWithMargins="0"/>
  <colBreaks count="1" manualBreakCount="1">
    <brk id="3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Q46"/>
  <sheetViews>
    <sheetView zoomScaleNormal="100" workbookViewId="0">
      <pane xSplit="2" ySplit="10" topLeftCell="C14" activePane="bottomRight" state="frozen"/>
      <selection pane="topRight" activeCell="C5" sqref="C5:R5"/>
      <selection pane="bottomLeft" activeCell="C5" sqref="C5:R5"/>
      <selection pane="bottomRight" activeCell="C5" sqref="C5:R5"/>
    </sheetView>
  </sheetViews>
  <sheetFormatPr defaultColWidth="8.85546875" defaultRowHeight="12.75" x14ac:dyDescent="0.2"/>
  <cols>
    <col min="1" max="1" width="2.85546875" bestFit="1" customWidth="1"/>
    <col min="2" max="2" width="37.28515625" customWidth="1"/>
    <col min="3" max="3" width="16.42578125" customWidth="1"/>
    <col min="4" max="4" width="17.7109375" customWidth="1"/>
    <col min="5" max="5" width="13.7109375" customWidth="1"/>
    <col min="6" max="6" width="15.42578125" customWidth="1"/>
    <col min="7" max="7" width="16.85546875" customWidth="1"/>
    <col min="8" max="8" width="17.28515625" customWidth="1"/>
    <col min="9" max="9" width="16.42578125" customWidth="1"/>
    <col min="10" max="10" width="17.28515625" customWidth="1"/>
    <col min="11" max="11" width="14.42578125" customWidth="1"/>
    <col min="12" max="13" width="17.140625" customWidth="1"/>
    <col min="14" max="14" width="15.7109375" customWidth="1"/>
    <col min="15" max="15" width="17" customWidth="1"/>
    <col min="17" max="17" width="15" bestFit="1" customWidth="1"/>
  </cols>
  <sheetData>
    <row r="1" spans="1:17" ht="11.25" customHeight="1" x14ac:dyDescent="0.2"/>
    <row r="2" spans="1:17" ht="18" customHeight="1" x14ac:dyDescent="0.25">
      <c r="A2" s="97" t="s">
        <v>82</v>
      </c>
    </row>
    <row r="3" spans="1:17" ht="11.25" customHeight="1" x14ac:dyDescent="0.2"/>
    <row r="4" spans="1:17" ht="23.25" x14ac:dyDescent="0.35">
      <c r="A4" s="241" t="str">
        <f>Selected_Fin3Q_old!AE5</f>
        <v>SECOND QUARTER 2022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</row>
    <row r="5" spans="1:17" ht="15" customHeight="1" x14ac:dyDescent="0.2">
      <c r="A5" s="69"/>
      <c r="B5" s="28"/>
      <c r="C5" s="242"/>
      <c r="D5" s="242"/>
      <c r="E5" s="242"/>
      <c r="F5" s="242"/>
    </row>
    <row r="6" spans="1:17" ht="20.25" customHeight="1" x14ac:dyDescent="0.25">
      <c r="A6" s="70"/>
      <c r="B6" s="71"/>
      <c r="C6" s="243" t="s">
        <v>82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</row>
    <row r="7" spans="1:17" ht="12.75" customHeight="1" x14ac:dyDescent="0.2">
      <c r="A7" s="155"/>
      <c r="B7" s="156"/>
      <c r="C7" s="244" t="s">
        <v>83</v>
      </c>
      <c r="D7" s="239" t="s">
        <v>84</v>
      </c>
      <c r="E7" s="239" t="s">
        <v>85</v>
      </c>
      <c r="F7" s="239" t="s">
        <v>86</v>
      </c>
      <c r="G7" s="246" t="s">
        <v>87</v>
      </c>
      <c r="H7" s="239" t="s">
        <v>88</v>
      </c>
      <c r="I7" s="239" t="s">
        <v>89</v>
      </c>
      <c r="J7" s="239" t="s">
        <v>90</v>
      </c>
      <c r="K7" s="239" t="s">
        <v>91</v>
      </c>
      <c r="L7" s="246" t="s">
        <v>92</v>
      </c>
      <c r="M7" s="239" t="s">
        <v>93</v>
      </c>
      <c r="N7" s="239" t="s">
        <v>94</v>
      </c>
      <c r="O7" s="246" t="s">
        <v>95</v>
      </c>
      <c r="Q7" s="170" t="s">
        <v>96</v>
      </c>
    </row>
    <row r="8" spans="1:17" ht="12.75" customHeight="1" x14ac:dyDescent="0.2">
      <c r="A8" s="157"/>
      <c r="B8" s="64" t="str">
        <f>Selected_Fin3Q_old!A5</f>
        <v>As of September 30, 2022</v>
      </c>
      <c r="C8" s="245"/>
      <c r="D8" s="240"/>
      <c r="E8" s="240"/>
      <c r="F8" s="240"/>
      <c r="G8" s="247"/>
      <c r="H8" s="240"/>
      <c r="I8" s="240"/>
      <c r="J8" s="240"/>
      <c r="K8" s="240"/>
      <c r="L8" s="247"/>
      <c r="M8" s="240"/>
      <c r="N8" s="240"/>
      <c r="O8" s="247"/>
      <c r="Q8" s="171" t="s">
        <v>97</v>
      </c>
    </row>
    <row r="9" spans="1:17" ht="12.75" customHeight="1" x14ac:dyDescent="0.2">
      <c r="A9" s="157"/>
      <c r="B9" s="158"/>
      <c r="C9" s="245"/>
      <c r="D9" s="240"/>
      <c r="E9" s="240"/>
      <c r="F9" s="240"/>
      <c r="G9" s="247"/>
      <c r="H9" s="240"/>
      <c r="I9" s="240"/>
      <c r="J9" s="240"/>
      <c r="K9" s="240"/>
      <c r="L9" s="247"/>
      <c r="M9" s="240"/>
      <c r="N9" s="240"/>
      <c r="O9" s="247"/>
      <c r="Q9" s="171" t="s">
        <v>98</v>
      </c>
    </row>
    <row r="10" spans="1:17" x14ac:dyDescent="0.2">
      <c r="A10" s="72"/>
      <c r="B10" s="65"/>
      <c r="C10" s="29"/>
      <c r="D10" s="30"/>
      <c r="E10" s="30"/>
      <c r="F10" s="30"/>
      <c r="G10" s="81"/>
      <c r="H10" s="30"/>
      <c r="I10" s="30"/>
      <c r="J10" s="30"/>
      <c r="K10" s="73"/>
      <c r="L10" s="82"/>
      <c r="M10" s="73"/>
      <c r="N10" s="73"/>
      <c r="O10" s="82"/>
      <c r="Q10" s="171" t="s">
        <v>99</v>
      </c>
    </row>
    <row r="11" spans="1:17" ht="15.75" customHeight="1" x14ac:dyDescent="0.25">
      <c r="A11" s="88">
        <v>1</v>
      </c>
      <c r="B11" s="134" t="s">
        <v>65</v>
      </c>
      <c r="C11" s="68"/>
      <c r="D11" s="68"/>
      <c r="E11" s="68"/>
      <c r="F11" s="68"/>
      <c r="G11" s="68">
        <f>SUM(C11:F11)</f>
        <v>0</v>
      </c>
      <c r="H11" s="68"/>
      <c r="I11" s="68"/>
      <c r="J11" s="68"/>
      <c r="K11" s="68"/>
      <c r="L11" s="68">
        <f t="shared" ref="L11:L13" si="0">H11+SUM(I11:K11)</f>
        <v>0</v>
      </c>
      <c r="M11" s="68">
        <f t="shared" ref="M11:M23" si="1">+G11-L11</f>
        <v>0</v>
      </c>
      <c r="N11" s="68"/>
      <c r="O11" s="68">
        <f>M11-N11</f>
        <v>0</v>
      </c>
      <c r="Q11" s="68"/>
    </row>
    <row r="12" spans="1:17" ht="15.75" customHeight="1" x14ac:dyDescent="0.25">
      <c r="A12" s="88">
        <f>+A11+1</f>
        <v>2</v>
      </c>
      <c r="B12" s="134" t="s">
        <v>66</v>
      </c>
      <c r="C12" s="68"/>
      <c r="D12" s="68"/>
      <c r="E12" s="68"/>
      <c r="F12" s="68"/>
      <c r="G12" s="68">
        <f t="shared" ref="G12:G23" si="2">SUM(C12:F12)</f>
        <v>0</v>
      </c>
      <c r="H12" s="68"/>
      <c r="I12" s="68"/>
      <c r="J12" s="68"/>
      <c r="K12" s="68"/>
      <c r="L12" s="68">
        <f t="shared" si="0"/>
        <v>0</v>
      </c>
      <c r="M12" s="68">
        <f t="shared" si="1"/>
        <v>0</v>
      </c>
      <c r="N12" s="68"/>
      <c r="O12" s="68">
        <f t="shared" ref="O12:O13" si="3">M12-N12</f>
        <v>0</v>
      </c>
      <c r="Q12" s="68"/>
    </row>
    <row r="13" spans="1:17" ht="15.75" customHeight="1" x14ac:dyDescent="0.25">
      <c r="A13" s="88">
        <f t="shared" ref="A13:A23" si="4">+A12+1</f>
        <v>3</v>
      </c>
      <c r="B13" s="134" t="s">
        <v>67</v>
      </c>
      <c r="C13" s="68"/>
      <c r="D13" s="68"/>
      <c r="E13" s="68"/>
      <c r="F13" s="68"/>
      <c r="G13" s="68">
        <f t="shared" si="2"/>
        <v>0</v>
      </c>
      <c r="H13" s="68"/>
      <c r="I13" s="68"/>
      <c r="J13" s="68"/>
      <c r="K13" s="68"/>
      <c r="L13" s="68">
        <f t="shared" si="0"/>
        <v>0</v>
      </c>
      <c r="M13" s="68">
        <f t="shared" si="1"/>
        <v>0</v>
      </c>
      <c r="N13" s="68"/>
      <c r="O13" s="68">
        <f t="shared" si="3"/>
        <v>0</v>
      </c>
      <c r="Q13" s="68"/>
    </row>
    <row r="14" spans="1:17" ht="15.75" customHeight="1" x14ac:dyDescent="0.25">
      <c r="A14" s="88">
        <f t="shared" si="4"/>
        <v>4</v>
      </c>
      <c r="B14" s="89" t="s">
        <v>68</v>
      </c>
      <c r="C14" s="68"/>
      <c r="D14" s="68"/>
      <c r="E14" s="68"/>
      <c r="F14" s="68"/>
      <c r="G14" s="68">
        <f t="shared" si="2"/>
        <v>0</v>
      </c>
      <c r="H14" s="68"/>
      <c r="I14" s="68"/>
      <c r="J14" s="68"/>
      <c r="K14" s="68"/>
      <c r="L14" s="68">
        <f t="shared" ref="L14:L15" si="5">H14+SUM(I14:K14)</f>
        <v>0</v>
      </c>
      <c r="M14" s="68">
        <f t="shared" ref="M14:M15" si="6">+G14-L14</f>
        <v>0</v>
      </c>
      <c r="N14" s="68"/>
      <c r="O14" s="68">
        <f t="shared" ref="O14:O23" si="7">M14-N14</f>
        <v>0</v>
      </c>
      <c r="Q14" s="68"/>
    </row>
    <row r="15" spans="1:17" ht="15.75" customHeight="1" x14ac:dyDescent="0.25">
      <c r="A15" s="88">
        <f t="shared" si="4"/>
        <v>5</v>
      </c>
      <c r="B15" s="89" t="s">
        <v>69</v>
      </c>
      <c r="C15" s="68"/>
      <c r="D15" s="68"/>
      <c r="E15" s="68"/>
      <c r="F15" s="68"/>
      <c r="G15" s="68">
        <f t="shared" si="2"/>
        <v>0</v>
      </c>
      <c r="H15" s="68"/>
      <c r="I15" s="68"/>
      <c r="J15" s="68"/>
      <c r="K15" s="68"/>
      <c r="L15" s="68">
        <f t="shared" si="5"/>
        <v>0</v>
      </c>
      <c r="M15" s="68">
        <f t="shared" si="6"/>
        <v>0</v>
      </c>
      <c r="N15" s="68"/>
      <c r="O15" s="68">
        <f t="shared" si="7"/>
        <v>0</v>
      </c>
      <c r="Q15" s="68"/>
    </row>
    <row r="16" spans="1:17" ht="15.75" customHeight="1" x14ac:dyDescent="0.25">
      <c r="A16" s="88">
        <f t="shared" si="4"/>
        <v>6</v>
      </c>
      <c r="B16" s="134" t="s">
        <v>70</v>
      </c>
      <c r="C16" s="68"/>
      <c r="D16" s="68"/>
      <c r="E16" s="68"/>
      <c r="F16" s="68"/>
      <c r="G16" s="68">
        <f t="shared" si="2"/>
        <v>0</v>
      </c>
      <c r="H16" s="68"/>
      <c r="I16" s="68"/>
      <c r="J16" s="68"/>
      <c r="K16" s="68"/>
      <c r="L16" s="68">
        <f>H16+SUM(I16:K16)</f>
        <v>0</v>
      </c>
      <c r="M16" s="68">
        <f t="shared" si="1"/>
        <v>0</v>
      </c>
      <c r="N16" s="68"/>
      <c r="O16" s="68">
        <f t="shared" si="7"/>
        <v>0</v>
      </c>
      <c r="Q16" s="68"/>
    </row>
    <row r="17" spans="1:17" ht="15.75" customHeight="1" x14ac:dyDescent="0.25">
      <c r="A17" s="88">
        <f t="shared" si="4"/>
        <v>7</v>
      </c>
      <c r="B17" s="134" t="s">
        <v>71</v>
      </c>
      <c r="C17" s="68"/>
      <c r="D17" s="68"/>
      <c r="E17" s="68"/>
      <c r="F17" s="68"/>
      <c r="G17" s="68">
        <f t="shared" si="2"/>
        <v>0</v>
      </c>
      <c r="H17" s="68"/>
      <c r="I17" s="68"/>
      <c r="J17" s="68"/>
      <c r="K17" s="68"/>
      <c r="L17" s="68">
        <f>H17+SUM(I17:K17)</f>
        <v>0</v>
      </c>
      <c r="M17" s="68">
        <f t="shared" si="1"/>
        <v>0</v>
      </c>
      <c r="N17" s="68"/>
      <c r="O17" s="68">
        <f t="shared" si="7"/>
        <v>0</v>
      </c>
      <c r="Q17" s="68"/>
    </row>
    <row r="18" spans="1:17" ht="15.75" customHeight="1" x14ac:dyDescent="0.25">
      <c r="A18" s="88">
        <f t="shared" si="4"/>
        <v>8</v>
      </c>
      <c r="B18" s="134" t="s">
        <v>72</v>
      </c>
      <c r="C18" s="68"/>
      <c r="D18" s="68"/>
      <c r="E18" s="68"/>
      <c r="F18" s="68"/>
      <c r="G18" s="68">
        <f t="shared" si="2"/>
        <v>0</v>
      </c>
      <c r="H18" s="68"/>
      <c r="I18" s="68"/>
      <c r="J18" s="68"/>
      <c r="K18" s="68"/>
      <c r="L18" s="68">
        <f>H18+SUM(I18:K18)</f>
        <v>0</v>
      </c>
      <c r="M18" s="68">
        <f t="shared" si="1"/>
        <v>0</v>
      </c>
      <c r="N18" s="68"/>
      <c r="O18" s="68">
        <f t="shared" si="7"/>
        <v>0</v>
      </c>
      <c r="Q18" s="68"/>
    </row>
    <row r="19" spans="1:17" ht="15.75" customHeight="1" x14ac:dyDescent="0.25">
      <c r="A19" s="88">
        <f t="shared" si="4"/>
        <v>9</v>
      </c>
      <c r="B19" s="134" t="s">
        <v>73</v>
      </c>
      <c r="C19" s="68"/>
      <c r="D19" s="68"/>
      <c r="E19" s="68"/>
      <c r="F19" s="68"/>
      <c r="G19" s="68">
        <f t="shared" si="2"/>
        <v>0</v>
      </c>
      <c r="H19" s="68"/>
      <c r="I19" s="68"/>
      <c r="J19" s="68"/>
      <c r="K19" s="168"/>
      <c r="L19" s="68">
        <f>H19+SUM(I19:K19)</f>
        <v>0</v>
      </c>
      <c r="M19" s="68">
        <f t="shared" si="1"/>
        <v>0</v>
      </c>
      <c r="N19" s="68"/>
      <c r="O19" s="68">
        <f t="shared" si="7"/>
        <v>0</v>
      </c>
      <c r="Q19" s="68"/>
    </row>
    <row r="20" spans="1:17" ht="15.75" customHeight="1" x14ac:dyDescent="0.25">
      <c r="A20" s="88">
        <f t="shared" si="4"/>
        <v>10</v>
      </c>
      <c r="B20" s="134" t="s">
        <v>74</v>
      </c>
      <c r="C20" s="68"/>
      <c r="D20" s="68"/>
      <c r="E20" s="68"/>
      <c r="F20" s="68"/>
      <c r="G20" s="68">
        <f t="shared" si="2"/>
        <v>0</v>
      </c>
      <c r="H20" s="68"/>
      <c r="I20" s="68"/>
      <c r="J20" s="68"/>
      <c r="K20" s="68"/>
      <c r="L20" s="68">
        <f t="shared" ref="L20:L21" si="8">H20+SUM(I20:K20)</f>
        <v>0</v>
      </c>
      <c r="M20" s="68">
        <f t="shared" si="1"/>
        <v>0</v>
      </c>
      <c r="N20" s="68"/>
      <c r="O20" s="68">
        <f t="shared" si="7"/>
        <v>0</v>
      </c>
      <c r="Q20" s="68"/>
    </row>
    <row r="21" spans="1:17" ht="15.75" customHeight="1" x14ac:dyDescent="0.25">
      <c r="A21" s="88">
        <f t="shared" si="4"/>
        <v>11</v>
      </c>
      <c r="B21" s="134" t="s">
        <v>76</v>
      </c>
      <c r="C21" s="68"/>
      <c r="D21" s="68"/>
      <c r="E21" s="68"/>
      <c r="F21" s="68"/>
      <c r="G21" s="68">
        <f t="shared" si="2"/>
        <v>0</v>
      </c>
      <c r="H21" s="68"/>
      <c r="I21" s="68"/>
      <c r="J21" s="68"/>
      <c r="K21" s="68"/>
      <c r="L21" s="68">
        <f t="shared" si="8"/>
        <v>0</v>
      </c>
      <c r="M21" s="68">
        <f t="shared" si="1"/>
        <v>0</v>
      </c>
      <c r="N21" s="68"/>
      <c r="O21" s="68">
        <f t="shared" si="7"/>
        <v>0</v>
      </c>
      <c r="Q21" s="68"/>
    </row>
    <row r="22" spans="1:17" ht="15.75" customHeight="1" x14ac:dyDescent="0.25">
      <c r="A22" s="88">
        <f t="shared" si="4"/>
        <v>12</v>
      </c>
      <c r="B22" s="134" t="s">
        <v>77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Q22" s="68"/>
    </row>
    <row r="23" spans="1:17" ht="15.75" customHeight="1" x14ac:dyDescent="0.25">
      <c r="A23" s="88">
        <f t="shared" si="4"/>
        <v>13</v>
      </c>
      <c r="B23" s="134" t="s">
        <v>78</v>
      </c>
      <c r="C23" s="68"/>
      <c r="D23" s="68"/>
      <c r="E23" s="68"/>
      <c r="F23" s="68"/>
      <c r="G23" s="68">
        <f t="shared" si="2"/>
        <v>0</v>
      </c>
      <c r="H23" s="68"/>
      <c r="I23" s="68"/>
      <c r="J23" s="68"/>
      <c r="K23" s="68"/>
      <c r="L23" s="68">
        <f>H23+SUM(I23:K23)</f>
        <v>0</v>
      </c>
      <c r="M23" s="68">
        <f t="shared" si="1"/>
        <v>0</v>
      </c>
      <c r="N23" s="68"/>
      <c r="O23" s="68">
        <f t="shared" si="7"/>
        <v>0</v>
      </c>
      <c r="Q23" s="68"/>
    </row>
    <row r="24" spans="1:17" ht="15.75" customHeight="1" x14ac:dyDescent="0.2">
      <c r="A24" s="129"/>
      <c r="B24" s="130" t="s">
        <v>79</v>
      </c>
      <c r="C24" s="68">
        <f t="shared" ref="C24:N24" si="9">SUM(C11:C23)</f>
        <v>0</v>
      </c>
      <c r="D24" s="68">
        <f t="shared" si="9"/>
        <v>0</v>
      </c>
      <c r="E24" s="68">
        <f t="shared" si="9"/>
        <v>0</v>
      </c>
      <c r="F24" s="68">
        <f t="shared" si="9"/>
        <v>0</v>
      </c>
      <c r="G24" s="68">
        <f t="shared" si="9"/>
        <v>0</v>
      </c>
      <c r="H24" s="68">
        <f t="shared" si="9"/>
        <v>0</v>
      </c>
      <c r="I24" s="68">
        <f t="shared" si="9"/>
        <v>0</v>
      </c>
      <c r="J24" s="68">
        <f t="shared" si="9"/>
        <v>0</v>
      </c>
      <c r="K24" s="68">
        <f t="shared" si="9"/>
        <v>0</v>
      </c>
      <c r="L24" s="68">
        <f t="shared" si="9"/>
        <v>0</v>
      </c>
      <c r="M24" s="68">
        <f t="shared" si="9"/>
        <v>0</v>
      </c>
      <c r="N24" s="68">
        <f t="shared" si="9"/>
        <v>0</v>
      </c>
      <c r="O24" s="68">
        <f>SUM(O11:O23)</f>
        <v>0</v>
      </c>
      <c r="Q24" s="68">
        <f>SUM(Q11:Q23)</f>
        <v>0</v>
      </c>
    </row>
    <row r="26" spans="1:17" x14ac:dyDescent="0.2">
      <c r="J26" s="31"/>
    </row>
    <row r="27" spans="1:17" x14ac:dyDescent="0.2">
      <c r="G27" s="31"/>
    </row>
    <row r="31" spans="1:17" x14ac:dyDescent="0.2">
      <c r="M31" s="168"/>
      <c r="N31" s="168"/>
    </row>
    <row r="32" spans="1:17" x14ac:dyDescent="0.2">
      <c r="N32" s="168"/>
    </row>
    <row r="33" spans="13:14" x14ac:dyDescent="0.2">
      <c r="M33" s="168"/>
      <c r="N33" s="168"/>
    </row>
    <row r="34" spans="13:14" x14ac:dyDescent="0.2">
      <c r="M34" s="168"/>
      <c r="N34" s="168"/>
    </row>
    <row r="35" spans="13:14" x14ac:dyDescent="0.2">
      <c r="M35" s="168"/>
      <c r="N35" s="168"/>
    </row>
    <row r="36" spans="13:14" x14ac:dyDescent="0.2">
      <c r="M36" s="168"/>
      <c r="N36" s="168"/>
    </row>
    <row r="37" spans="13:14" x14ac:dyDescent="0.2">
      <c r="M37" s="168"/>
      <c r="N37" s="168"/>
    </row>
    <row r="38" spans="13:14" x14ac:dyDescent="0.2">
      <c r="M38" s="168"/>
      <c r="N38" s="168"/>
    </row>
    <row r="40" spans="13:14" x14ac:dyDescent="0.2">
      <c r="M40" s="168"/>
      <c r="N40" s="168"/>
    </row>
    <row r="41" spans="13:14" x14ac:dyDescent="0.2">
      <c r="M41" s="168"/>
    </row>
    <row r="43" spans="13:14" x14ac:dyDescent="0.2">
      <c r="M43" s="168"/>
      <c r="N43" s="168"/>
    </row>
    <row r="45" spans="13:14" x14ac:dyDescent="0.2">
      <c r="M45" s="168"/>
      <c r="N45" s="168"/>
    </row>
    <row r="46" spans="13:14" x14ac:dyDescent="0.2">
      <c r="M46" s="168"/>
    </row>
  </sheetData>
  <mergeCells count="16">
    <mergeCell ref="N7:N9"/>
    <mergeCell ref="I7:I9"/>
    <mergeCell ref="A4:O4"/>
    <mergeCell ref="C5:F5"/>
    <mergeCell ref="C6:O6"/>
    <mergeCell ref="C7:C9"/>
    <mergeCell ref="D7:D9"/>
    <mergeCell ref="E7:E9"/>
    <mergeCell ref="F7:F9"/>
    <mergeCell ref="G7:G9"/>
    <mergeCell ref="H7:H9"/>
    <mergeCell ref="O7:O9"/>
    <mergeCell ref="J7:J9"/>
    <mergeCell ref="K7:K9"/>
    <mergeCell ref="L7:L9"/>
    <mergeCell ref="M7:M9"/>
  </mergeCells>
  <phoneticPr fontId="21" type="noConversion"/>
  <pageMargins left="0.45" right="0.45" top="0.75" bottom="0.75" header="0.3" footer="0.3"/>
  <pageSetup paperSize="9" scale="3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B1:M58"/>
  <sheetViews>
    <sheetView tabSelected="1" view="pageBreakPreview" topLeftCell="A20" zoomScale="70" zoomScaleNormal="70" zoomScaleSheetLayoutView="70" zoomScalePageLayoutView="82" workbookViewId="0">
      <selection activeCell="N34" sqref="N34"/>
    </sheetView>
  </sheetViews>
  <sheetFormatPr defaultColWidth="9.140625" defaultRowHeight="15" outlineLevelRow="1" x14ac:dyDescent="0.2"/>
  <cols>
    <col min="1" max="1" width="2.28515625" style="1" customWidth="1"/>
    <col min="2" max="2" width="4.28515625" style="1" customWidth="1"/>
    <col min="3" max="3" width="2.140625" style="1" customWidth="1"/>
    <col min="4" max="4" width="52.85546875" style="1" customWidth="1"/>
    <col min="5" max="5" width="2.140625" style="1" customWidth="1"/>
    <col min="6" max="6" width="21.140625" style="1" customWidth="1"/>
    <col min="7" max="7" width="2.140625" style="1" customWidth="1"/>
    <col min="8" max="8" width="18" style="1" customWidth="1"/>
    <col min="9" max="9" width="3.28515625" style="1" customWidth="1"/>
    <col min="10" max="10" width="17.28515625" style="1" customWidth="1"/>
    <col min="11" max="11" width="2.28515625" style="1" customWidth="1"/>
    <col min="12" max="12" width="12.85546875" style="207" bestFit="1" customWidth="1"/>
    <col min="13" max="16384" width="9.140625" style="1"/>
  </cols>
  <sheetData>
    <row r="1" spans="2:13" ht="141.75" customHeight="1" outlineLevel="1" x14ac:dyDescent="0.2"/>
    <row r="2" spans="2:13" s="4" customFormat="1" ht="20.25" x14ac:dyDescent="0.3">
      <c r="B2" s="248" t="s">
        <v>146</v>
      </c>
      <c r="C2" s="248"/>
      <c r="D2" s="248"/>
      <c r="E2" s="248"/>
      <c r="F2" s="248"/>
      <c r="G2" s="248"/>
      <c r="H2" s="248"/>
      <c r="I2" s="248"/>
      <c r="J2" s="248"/>
      <c r="L2" s="207"/>
    </row>
    <row r="3" spans="2:13" ht="18.75" customHeight="1" x14ac:dyDescent="0.25">
      <c r="B3" s="249" t="s">
        <v>194</v>
      </c>
      <c r="C3" s="249"/>
      <c r="D3" s="249"/>
      <c r="E3" s="249"/>
      <c r="F3" s="249"/>
      <c r="G3" s="249"/>
      <c r="H3" s="249"/>
      <c r="I3" s="249"/>
      <c r="J3" s="249"/>
    </row>
    <row r="4" spans="2:13" ht="16.5" thickBot="1" x14ac:dyDescent="0.3">
      <c r="B4" s="249"/>
      <c r="C4" s="249"/>
      <c r="D4" s="249"/>
      <c r="E4" s="249"/>
      <c r="F4" s="249"/>
      <c r="G4" s="249"/>
      <c r="H4" s="249"/>
      <c r="I4" s="249"/>
      <c r="J4" s="249"/>
    </row>
    <row r="5" spans="2:13" ht="18.75" customHeight="1" x14ac:dyDescent="0.2">
      <c r="B5" s="2"/>
      <c r="C5" s="3"/>
      <c r="D5" s="3"/>
      <c r="E5" s="253" t="s">
        <v>147</v>
      </c>
      <c r="F5" s="254"/>
      <c r="G5" s="253" t="s">
        <v>148</v>
      </c>
      <c r="H5" s="257"/>
      <c r="I5" s="254"/>
      <c r="J5" s="250" t="s">
        <v>149</v>
      </c>
    </row>
    <row r="6" spans="2:13" ht="18" x14ac:dyDescent="0.25">
      <c r="B6" s="96"/>
      <c r="C6" s="97"/>
      <c r="D6" s="97"/>
      <c r="E6" s="255"/>
      <c r="F6" s="256"/>
      <c r="G6" s="255"/>
      <c r="H6" s="258"/>
      <c r="I6" s="256"/>
      <c r="J6" s="251"/>
    </row>
    <row r="7" spans="2:13" ht="15.75" customHeight="1" thickBot="1" x14ac:dyDescent="0.25">
      <c r="B7" s="5"/>
      <c r="C7" s="6"/>
      <c r="D7" s="6"/>
      <c r="E7" s="259" t="s">
        <v>150</v>
      </c>
      <c r="F7" s="260"/>
      <c r="G7" s="260"/>
      <c r="H7" s="260"/>
      <c r="I7" s="261"/>
      <c r="J7" s="252"/>
    </row>
    <row r="8" spans="2:13" ht="13.5" customHeight="1" thickTop="1" x14ac:dyDescent="0.2">
      <c r="B8" s="7"/>
      <c r="E8" s="8"/>
      <c r="F8" s="9"/>
      <c r="G8" s="10"/>
      <c r="H8" s="196"/>
      <c r="J8" s="11"/>
    </row>
    <row r="9" spans="2:13" ht="20.25" customHeight="1" x14ac:dyDescent="0.25">
      <c r="B9" s="12">
        <v>1</v>
      </c>
      <c r="C9" s="14" t="s">
        <v>151</v>
      </c>
      <c r="D9" s="14" t="s">
        <v>152</v>
      </c>
      <c r="E9" s="98"/>
      <c r="F9" s="106" t="s">
        <v>153</v>
      </c>
      <c r="G9" s="107"/>
      <c r="H9" s="197">
        <v>17</v>
      </c>
      <c r="I9" s="190" t="s">
        <v>122</v>
      </c>
      <c r="J9" s="16"/>
      <c r="L9" s="262"/>
      <c r="M9" s="262"/>
    </row>
    <row r="10" spans="2:13" ht="20.25" customHeight="1" x14ac:dyDescent="0.2">
      <c r="B10" s="7"/>
      <c r="E10" s="10"/>
      <c r="F10" s="9"/>
      <c r="G10" s="10"/>
      <c r="I10" s="204"/>
      <c r="J10" s="11"/>
    </row>
    <row r="11" spans="2:13" ht="19.5" customHeight="1" x14ac:dyDescent="0.25">
      <c r="B11" s="12">
        <v>2</v>
      </c>
      <c r="C11" s="13" t="s">
        <v>151</v>
      </c>
      <c r="D11" s="14" t="s">
        <v>114</v>
      </c>
      <c r="E11" s="15" t="s">
        <v>154</v>
      </c>
      <c r="F11" s="79">
        <v>148802.03373507352</v>
      </c>
      <c r="G11" s="15" t="s">
        <v>154</v>
      </c>
      <c r="H11" s="198">
        <v>137962.52229315258</v>
      </c>
      <c r="I11" s="190" t="s">
        <v>122</v>
      </c>
      <c r="J11" s="16">
        <v>7.8568521811223331</v>
      </c>
      <c r="M11" s="206"/>
    </row>
    <row r="12" spans="2:13" ht="19.5" customHeight="1" x14ac:dyDescent="0.25">
      <c r="B12" s="12"/>
      <c r="C12" s="13"/>
      <c r="D12" s="14"/>
      <c r="E12" s="15"/>
      <c r="F12" s="99"/>
      <c r="G12" s="18"/>
      <c r="H12" s="199"/>
      <c r="I12" s="191"/>
      <c r="J12" s="16"/>
    </row>
    <row r="13" spans="2:13" ht="19.5" customHeight="1" x14ac:dyDescent="0.25">
      <c r="B13" s="12">
        <v>3</v>
      </c>
      <c r="C13" s="13" t="s">
        <v>151</v>
      </c>
      <c r="D13" s="14" t="s">
        <v>115</v>
      </c>
      <c r="E13" s="15"/>
      <c r="F13" s="79">
        <v>126134.6710853164</v>
      </c>
      <c r="G13" s="18"/>
      <c r="H13" s="198">
        <v>121782.209836811</v>
      </c>
      <c r="I13" s="190" t="s">
        <v>122</v>
      </c>
      <c r="J13" s="16">
        <v>3.5739713167774854</v>
      </c>
      <c r="M13" s="206"/>
    </row>
    <row r="14" spans="2:13" ht="19.5" customHeight="1" x14ac:dyDescent="0.25">
      <c r="B14" s="12"/>
      <c r="C14" s="13"/>
      <c r="D14" s="14"/>
      <c r="E14" s="15"/>
      <c r="F14" s="79"/>
      <c r="G14" s="18"/>
      <c r="H14" s="198"/>
      <c r="I14" s="190"/>
      <c r="J14" s="16"/>
    </row>
    <row r="15" spans="2:13" ht="19.5" customHeight="1" x14ac:dyDescent="0.25">
      <c r="B15" s="12">
        <v>4</v>
      </c>
      <c r="C15" s="13" t="s">
        <v>151</v>
      </c>
      <c r="D15" s="14" t="s">
        <v>117</v>
      </c>
      <c r="E15" s="15"/>
      <c r="F15" s="79">
        <v>22667.362650581323</v>
      </c>
      <c r="G15" s="18"/>
      <c r="H15" s="198">
        <v>16180.312451042957</v>
      </c>
      <c r="I15" s="190" t="s">
        <v>122</v>
      </c>
      <c r="J15" s="16">
        <v>40.09224308347779</v>
      </c>
      <c r="M15" s="206"/>
    </row>
    <row r="16" spans="2:13" ht="19.5" customHeight="1" x14ac:dyDescent="0.25">
      <c r="B16" s="12"/>
      <c r="C16" s="13"/>
      <c r="D16" s="179" t="s">
        <v>155</v>
      </c>
      <c r="E16" s="98"/>
      <c r="F16" s="180">
        <v>3993.9890000024998</v>
      </c>
      <c r="G16" s="181"/>
      <c r="H16" s="200">
        <v>3992.4265</v>
      </c>
      <c r="I16" s="192" t="s">
        <v>122</v>
      </c>
      <c r="J16" s="205">
        <v>3.913660032313046E-2</v>
      </c>
      <c r="M16" s="206"/>
    </row>
    <row r="17" spans="2:13" ht="19.5" customHeight="1" x14ac:dyDescent="0.25">
      <c r="B17" s="12"/>
      <c r="C17" s="13"/>
      <c r="D17" s="179" t="s">
        <v>156</v>
      </c>
      <c r="E17" s="98"/>
      <c r="F17" s="180">
        <v>13204.515337478824</v>
      </c>
      <c r="G17" s="181"/>
      <c r="H17" s="200">
        <v>1130.0348821329553</v>
      </c>
      <c r="I17" s="192" t="s">
        <v>122</v>
      </c>
      <c r="J17" s="205">
        <v>1068.5051095551255</v>
      </c>
      <c r="M17" s="206"/>
    </row>
    <row r="18" spans="2:13" ht="19.5" customHeight="1" x14ac:dyDescent="0.25">
      <c r="B18" s="12"/>
      <c r="C18" s="13"/>
      <c r="D18" s="183" t="s">
        <v>157</v>
      </c>
      <c r="E18" s="98"/>
      <c r="F18" s="180">
        <v>32734.353138569961</v>
      </c>
      <c r="G18" s="181"/>
      <c r="H18" s="200">
        <v>13118.324941049956</v>
      </c>
      <c r="I18" s="192" t="s">
        <v>122</v>
      </c>
      <c r="J18" s="205">
        <v>149.53150105420389</v>
      </c>
      <c r="M18" s="206"/>
    </row>
    <row r="19" spans="2:13" ht="19.5" customHeight="1" x14ac:dyDescent="0.25">
      <c r="B19" s="12"/>
      <c r="C19" s="13"/>
      <c r="D19" s="183" t="s">
        <v>158</v>
      </c>
      <c r="E19" s="98"/>
      <c r="F19" s="180">
        <v>-19529.837801091136</v>
      </c>
      <c r="G19" s="181"/>
      <c r="H19" s="200">
        <v>-11988.290058917</v>
      </c>
      <c r="I19" s="192" t="s">
        <v>122</v>
      </c>
      <c r="J19" s="205">
        <v>-62.907618226710014</v>
      </c>
      <c r="M19" s="206"/>
    </row>
    <row r="20" spans="2:13" ht="19.5" customHeight="1" x14ac:dyDescent="0.25">
      <c r="B20" s="12"/>
      <c r="C20" s="13"/>
      <c r="D20" s="179" t="s">
        <v>159</v>
      </c>
      <c r="E20" s="98"/>
      <c r="F20" s="180">
        <v>5468.8583130999978</v>
      </c>
      <c r="G20" s="181"/>
      <c r="H20" s="200">
        <v>11057.85106891</v>
      </c>
      <c r="I20" s="192" t="s">
        <v>122</v>
      </c>
      <c r="J20" s="205">
        <v>-50.543208811374626</v>
      </c>
      <c r="M20" s="206"/>
    </row>
    <row r="21" spans="2:13" ht="19.5" customHeight="1" x14ac:dyDescent="0.25">
      <c r="B21" s="12"/>
      <c r="C21" s="13"/>
      <c r="D21" s="14"/>
      <c r="E21" s="15"/>
      <c r="F21" s="79"/>
      <c r="G21" s="18"/>
      <c r="H21" s="198"/>
      <c r="I21" s="190"/>
      <c r="J21" s="16"/>
    </row>
    <row r="22" spans="2:13" ht="19.5" customHeight="1" x14ac:dyDescent="0.25">
      <c r="B22" s="12">
        <v>5</v>
      </c>
      <c r="C22" s="13" t="s">
        <v>151</v>
      </c>
      <c r="D22" s="14" t="s">
        <v>160</v>
      </c>
      <c r="E22" s="15"/>
      <c r="F22" s="79">
        <v>118533.5044143017</v>
      </c>
      <c r="G22" s="18"/>
      <c r="H22" s="198">
        <v>114710.03321747</v>
      </c>
      <c r="I22" s="190" t="s">
        <v>122</v>
      </c>
      <c r="J22" s="150">
        <v>3.3331619646409405</v>
      </c>
      <c r="M22" s="206"/>
    </row>
    <row r="23" spans="2:13" ht="19.5" customHeight="1" outlineLevel="1" x14ac:dyDescent="0.25">
      <c r="B23" s="12"/>
      <c r="C23" s="13"/>
      <c r="D23" s="179" t="s">
        <v>145</v>
      </c>
      <c r="E23" s="15"/>
      <c r="F23" s="180">
        <v>112224.15495574169</v>
      </c>
      <c r="G23" s="181"/>
      <c r="H23" s="200">
        <v>108983.78823236001</v>
      </c>
      <c r="I23" s="192" t="s">
        <v>122</v>
      </c>
      <c r="J23" s="205">
        <v>2.9732557254047953</v>
      </c>
    </row>
    <row r="24" spans="2:13" ht="19.5" customHeight="1" outlineLevel="1" x14ac:dyDescent="0.25">
      <c r="B24" s="12"/>
      <c r="C24" s="13"/>
      <c r="D24" s="179" t="s">
        <v>161</v>
      </c>
      <c r="E24" s="15"/>
      <c r="F24" s="180">
        <v>6309.3494585599992</v>
      </c>
      <c r="G24" s="181"/>
      <c r="H24" s="200">
        <v>5726.2449851100009</v>
      </c>
      <c r="I24" s="192" t="s">
        <v>122</v>
      </c>
      <c r="J24" s="205">
        <v>10.183016531186656</v>
      </c>
    </row>
    <row r="25" spans="2:13" ht="19.5" customHeight="1" x14ac:dyDescent="0.25">
      <c r="B25" s="12"/>
      <c r="C25" s="13"/>
      <c r="D25" s="17"/>
      <c r="E25" s="15"/>
      <c r="F25" s="79"/>
      <c r="G25" s="18"/>
      <c r="H25" s="198"/>
      <c r="I25" s="190"/>
      <c r="J25" s="16"/>
    </row>
    <row r="26" spans="2:13" ht="19.5" customHeight="1" x14ac:dyDescent="0.25">
      <c r="B26" s="12">
        <v>6</v>
      </c>
      <c r="C26" s="13" t="s">
        <v>151</v>
      </c>
      <c r="D26" s="19" t="s">
        <v>162</v>
      </c>
      <c r="E26" s="15"/>
      <c r="F26" s="79">
        <v>125366.38311419</v>
      </c>
      <c r="G26" s="18"/>
      <c r="H26" s="198">
        <v>116758.98121447999</v>
      </c>
      <c r="I26" s="190" t="s">
        <v>122</v>
      </c>
      <c r="J26" s="16">
        <v>7.3719398800668454</v>
      </c>
      <c r="M26" s="206"/>
    </row>
    <row r="27" spans="2:13" ht="19.5" customHeight="1" x14ac:dyDescent="0.25">
      <c r="B27" s="12"/>
      <c r="C27" s="13"/>
      <c r="D27" s="17"/>
      <c r="E27" s="15"/>
      <c r="F27" s="79"/>
      <c r="G27" s="18"/>
      <c r="H27" s="198"/>
      <c r="I27" s="190"/>
      <c r="J27" s="16"/>
    </row>
    <row r="28" spans="2:13" ht="19.5" customHeight="1" x14ac:dyDescent="0.25">
      <c r="B28" s="12">
        <v>7</v>
      </c>
      <c r="C28" s="13"/>
      <c r="D28" s="19" t="s">
        <v>163</v>
      </c>
      <c r="E28" s="15"/>
      <c r="F28" s="125">
        <v>6832.8786998883006</v>
      </c>
      <c r="G28" s="126"/>
      <c r="H28" s="198">
        <v>2048.9479970099783</v>
      </c>
      <c r="I28" s="190" t="s">
        <v>122</v>
      </c>
      <c r="J28" s="16">
        <v>233.48228992924632</v>
      </c>
      <c r="M28" s="206"/>
    </row>
    <row r="29" spans="2:13" ht="19.5" customHeight="1" x14ac:dyDescent="0.2">
      <c r="B29" s="184"/>
      <c r="C29" s="13"/>
      <c r="D29" s="179" t="s">
        <v>157</v>
      </c>
      <c r="E29" s="98"/>
      <c r="F29" s="182">
        <v>8237.6379024199996</v>
      </c>
      <c r="G29" s="185"/>
      <c r="H29" s="200">
        <v>3600.4193649199992</v>
      </c>
      <c r="I29" s="192" t="s">
        <v>122</v>
      </c>
      <c r="J29" s="205">
        <v>128.79662249019813</v>
      </c>
      <c r="M29" s="206"/>
    </row>
    <row r="30" spans="2:13" ht="19.5" customHeight="1" x14ac:dyDescent="0.2">
      <c r="B30" s="184"/>
      <c r="C30" s="13"/>
      <c r="D30" s="179" t="s">
        <v>158</v>
      </c>
      <c r="E30" s="98"/>
      <c r="F30" s="182">
        <v>-1404.8</v>
      </c>
      <c r="G30" s="185"/>
      <c r="H30" s="200">
        <v>-1551.4713679100003</v>
      </c>
      <c r="I30" s="192" t="s">
        <v>122</v>
      </c>
      <c r="J30" s="205">
        <v>60.121335570300396</v>
      </c>
      <c r="M30" s="206"/>
    </row>
    <row r="31" spans="2:13" ht="19.5" customHeight="1" x14ac:dyDescent="0.25">
      <c r="B31" s="12"/>
      <c r="C31" s="13"/>
      <c r="D31" s="17"/>
      <c r="E31" s="15"/>
      <c r="F31" s="79"/>
      <c r="G31" s="18"/>
      <c r="H31" s="198"/>
      <c r="I31" s="190"/>
      <c r="J31" s="16"/>
      <c r="M31" s="206"/>
    </row>
    <row r="32" spans="2:13" ht="19.5" customHeight="1" x14ac:dyDescent="0.25">
      <c r="B32" s="12">
        <v>8</v>
      </c>
      <c r="C32" s="13" t="s">
        <v>151</v>
      </c>
      <c r="D32" s="14" t="s">
        <v>135</v>
      </c>
      <c r="E32" s="15"/>
      <c r="F32" s="79">
        <v>11211.373460659999</v>
      </c>
      <c r="G32" s="18"/>
      <c r="H32" s="198">
        <v>10243.217423290002</v>
      </c>
      <c r="I32" s="190" t="s">
        <v>122</v>
      </c>
      <c r="J32" s="16">
        <v>9.45167907076444</v>
      </c>
      <c r="K32" s="174"/>
      <c r="M32" s="206"/>
    </row>
    <row r="33" spans="2:13" ht="19.5" customHeight="1" x14ac:dyDescent="0.25">
      <c r="B33" s="12"/>
      <c r="C33" s="13"/>
      <c r="D33" s="14"/>
      <c r="E33" s="15"/>
      <c r="F33" s="99"/>
      <c r="G33" s="18"/>
      <c r="H33" s="199"/>
      <c r="I33" s="191"/>
      <c r="J33" s="16"/>
    </row>
    <row r="34" spans="2:13" ht="19.5" customHeight="1" x14ac:dyDescent="0.25">
      <c r="B34" s="12">
        <v>9</v>
      </c>
      <c r="C34" s="13" t="s">
        <v>151</v>
      </c>
      <c r="D34" s="14" t="s">
        <v>164</v>
      </c>
      <c r="E34" s="15"/>
      <c r="F34" s="79">
        <v>1894.7861728908786</v>
      </c>
      <c r="G34" s="18"/>
      <c r="H34" s="198">
        <v>437.16130328999975</v>
      </c>
      <c r="I34" s="190" t="s">
        <v>122</v>
      </c>
      <c r="J34" s="16">
        <v>333.42952787244622</v>
      </c>
      <c r="K34" s="175"/>
      <c r="M34" s="206"/>
    </row>
    <row r="35" spans="2:13" ht="19.5" customHeight="1" x14ac:dyDescent="0.2">
      <c r="B35" s="184"/>
      <c r="C35" s="13"/>
      <c r="D35" s="186" t="s">
        <v>144</v>
      </c>
      <c r="E35" s="98"/>
      <c r="F35" s="180">
        <v>2166.4670996000032</v>
      </c>
      <c r="G35" s="181"/>
      <c r="H35" s="200">
        <v>1547.265731</v>
      </c>
      <c r="I35" s="192" t="s">
        <v>122</v>
      </c>
      <c r="J35" s="205">
        <v>40.019070815962074</v>
      </c>
      <c r="M35" s="206"/>
    </row>
    <row r="36" spans="2:13" ht="19.5" customHeight="1" x14ac:dyDescent="0.2">
      <c r="B36" s="184"/>
      <c r="C36" s="13"/>
      <c r="D36" s="186" t="s">
        <v>165</v>
      </c>
      <c r="E36" s="98"/>
      <c r="F36" s="180">
        <v>-271.68092670912489</v>
      </c>
      <c r="G36" s="181"/>
      <c r="H36" s="200">
        <v>-1110.10442771</v>
      </c>
      <c r="I36" s="192" t="s">
        <v>122</v>
      </c>
      <c r="J36" s="205">
        <v>75.526543275791909</v>
      </c>
      <c r="M36" s="206"/>
    </row>
    <row r="37" spans="2:13" ht="19.5" customHeight="1" thickBot="1" x14ac:dyDescent="0.3">
      <c r="B37" s="119"/>
      <c r="C37" s="120"/>
      <c r="D37" s="121"/>
      <c r="E37" s="122"/>
      <c r="F37" s="123"/>
      <c r="G37" s="124"/>
      <c r="H37" s="201"/>
      <c r="I37" s="193"/>
      <c r="J37" s="151"/>
    </row>
    <row r="38" spans="2:13" ht="19.5" customHeight="1" thickTop="1" x14ac:dyDescent="0.25">
      <c r="B38" s="114">
        <v>10</v>
      </c>
      <c r="C38" s="115" t="s">
        <v>151</v>
      </c>
      <c r="D38" s="14" t="s">
        <v>166</v>
      </c>
      <c r="E38" s="116"/>
      <c r="F38" s="117">
        <v>419044</v>
      </c>
      <c r="G38" s="118">
        <v>0</v>
      </c>
      <c r="H38" s="202">
        <v>328249</v>
      </c>
      <c r="I38" s="194" t="s">
        <v>122</v>
      </c>
      <c r="J38" s="16">
        <v>27.660404144414759</v>
      </c>
      <c r="K38" s="176"/>
      <c r="M38" s="206"/>
    </row>
    <row r="39" spans="2:13" ht="19.5" customHeight="1" x14ac:dyDescent="0.25">
      <c r="B39" s="12"/>
      <c r="C39" s="13"/>
      <c r="D39" s="179" t="s">
        <v>167</v>
      </c>
      <c r="E39" s="98"/>
      <c r="F39" s="187">
        <v>418605</v>
      </c>
      <c r="G39" s="188"/>
      <c r="H39" s="203">
        <v>327417</v>
      </c>
      <c r="I39" s="195" t="s">
        <v>122</v>
      </c>
      <c r="J39" s="205">
        <v>27.850722473176408</v>
      </c>
      <c r="K39" s="177"/>
      <c r="M39" s="206"/>
    </row>
    <row r="40" spans="2:13" ht="19.5" customHeight="1" x14ac:dyDescent="0.25">
      <c r="B40" s="12"/>
      <c r="C40" s="13"/>
      <c r="D40" s="179" t="s">
        <v>168</v>
      </c>
      <c r="E40" s="98"/>
      <c r="F40" s="187">
        <v>429</v>
      </c>
      <c r="G40" s="188"/>
      <c r="H40" s="203">
        <v>803</v>
      </c>
      <c r="I40" s="195" t="s">
        <v>122</v>
      </c>
      <c r="J40" s="205">
        <v>-46.575342465753423</v>
      </c>
      <c r="M40" s="206"/>
    </row>
    <row r="41" spans="2:13" ht="19.5" customHeight="1" x14ac:dyDescent="0.25">
      <c r="B41" s="12"/>
      <c r="C41" s="13"/>
      <c r="D41" s="179" t="s">
        <v>169</v>
      </c>
      <c r="E41" s="98"/>
      <c r="F41" s="187">
        <v>10</v>
      </c>
      <c r="G41" s="188"/>
      <c r="H41" s="203">
        <v>29</v>
      </c>
      <c r="I41" s="195" t="s">
        <v>122</v>
      </c>
      <c r="J41" s="205">
        <v>-65.517241379310349</v>
      </c>
      <c r="M41" s="206"/>
    </row>
    <row r="42" spans="2:13" ht="13.5" customHeight="1" thickBot="1" x14ac:dyDescent="0.3">
      <c r="B42" s="20"/>
      <c r="C42" s="21"/>
      <c r="D42" s="21"/>
      <c r="E42" s="22"/>
      <c r="F42" s="80"/>
      <c r="G42" s="22"/>
      <c r="H42" s="21"/>
      <c r="I42" s="21"/>
      <c r="J42" s="152"/>
    </row>
    <row r="44" spans="2:13" ht="15" customHeight="1" x14ac:dyDescent="0.2">
      <c r="B44" s="263" t="s">
        <v>170</v>
      </c>
      <c r="C44" s="263"/>
      <c r="D44" s="263"/>
      <c r="E44" s="263"/>
      <c r="F44" s="263"/>
      <c r="G44" s="263"/>
      <c r="H44" s="263"/>
      <c r="I44" s="263"/>
      <c r="J44" s="263"/>
    </row>
    <row r="45" spans="2:13" ht="27" customHeight="1" x14ac:dyDescent="0.2">
      <c r="B45" s="263" t="s">
        <v>171</v>
      </c>
      <c r="C45" s="263"/>
      <c r="D45" s="263"/>
      <c r="E45" s="263"/>
      <c r="F45" s="263"/>
      <c r="G45" s="263"/>
      <c r="H45" s="263"/>
      <c r="I45" s="263"/>
      <c r="J45" s="263"/>
    </row>
    <row r="46" spans="2:13" ht="15" customHeight="1" x14ac:dyDescent="0.2">
      <c r="B46" s="263" t="s">
        <v>172</v>
      </c>
      <c r="C46" s="263"/>
      <c r="D46" s="263"/>
      <c r="E46" s="263"/>
      <c r="F46" s="263"/>
      <c r="G46" s="263"/>
      <c r="H46" s="263"/>
      <c r="I46" s="263"/>
      <c r="J46" s="263"/>
    </row>
    <row r="47" spans="2:13" ht="15" customHeight="1" x14ac:dyDescent="0.2">
      <c r="B47" s="263" t="s">
        <v>173</v>
      </c>
      <c r="C47" s="263"/>
      <c r="D47" s="263"/>
      <c r="E47" s="263"/>
      <c r="F47" s="263"/>
      <c r="G47" s="263"/>
      <c r="H47" s="263"/>
      <c r="I47" s="263"/>
      <c r="J47" s="263"/>
    </row>
    <row r="48" spans="2:13" ht="15.75" customHeight="1" x14ac:dyDescent="0.2">
      <c r="B48" s="263" t="s">
        <v>174</v>
      </c>
      <c r="C48" s="263"/>
      <c r="D48" s="263"/>
      <c r="E48" s="263"/>
      <c r="F48" s="263"/>
      <c r="G48" s="263"/>
      <c r="H48" s="263"/>
      <c r="I48" s="263"/>
      <c r="J48" s="263"/>
    </row>
    <row r="49" spans="2:10" ht="15.75" customHeight="1" x14ac:dyDescent="0.2">
      <c r="B49" s="263"/>
      <c r="C49" s="263"/>
      <c r="D49" s="263"/>
      <c r="E49" s="263"/>
      <c r="F49" s="263"/>
      <c r="G49" s="263"/>
      <c r="H49" s="263"/>
      <c r="I49" s="263"/>
      <c r="J49" s="263"/>
    </row>
    <row r="50" spans="2:10" ht="15.75" customHeight="1" x14ac:dyDescent="0.2">
      <c r="B50" s="100"/>
      <c r="C50" s="165"/>
      <c r="D50" s="166"/>
      <c r="E50" s="166"/>
      <c r="F50" s="166"/>
      <c r="G50" s="166"/>
      <c r="H50" s="166"/>
      <c r="I50" s="166"/>
      <c r="J50" s="166"/>
    </row>
    <row r="51" spans="2:10" ht="15.75" customHeight="1" x14ac:dyDescent="0.2">
      <c r="B51" s="100"/>
      <c r="C51" s="165"/>
      <c r="D51" s="166"/>
      <c r="E51" s="166"/>
      <c r="F51" s="166"/>
      <c r="G51" s="166"/>
      <c r="H51" s="166"/>
      <c r="I51" s="166"/>
      <c r="J51" s="166"/>
    </row>
    <row r="52" spans="2:10" ht="15.75" customHeight="1" x14ac:dyDescent="0.2">
      <c r="B52" s="100"/>
      <c r="C52" s="165"/>
      <c r="D52" s="166"/>
      <c r="E52" s="166"/>
      <c r="F52" s="166"/>
      <c r="G52" s="166"/>
      <c r="H52" s="166"/>
      <c r="I52" s="166"/>
      <c r="J52" s="166"/>
    </row>
    <row r="53" spans="2:10" ht="15.75" customHeight="1" x14ac:dyDescent="0.2">
      <c r="B53" s="100"/>
      <c r="C53" s="165"/>
      <c r="D53" s="166"/>
      <c r="E53" s="166"/>
      <c r="F53" s="166"/>
      <c r="G53" s="166"/>
      <c r="H53" s="166"/>
      <c r="I53" s="166"/>
      <c r="J53" s="166"/>
    </row>
    <row r="54" spans="2:10" ht="15.75" customHeight="1" x14ac:dyDescent="0.2">
      <c r="B54" s="100"/>
      <c r="C54" s="165"/>
      <c r="D54" s="166"/>
      <c r="E54" s="166"/>
      <c r="F54" s="166"/>
      <c r="G54" s="166"/>
      <c r="H54" s="166"/>
      <c r="I54" s="166"/>
      <c r="J54" s="166"/>
    </row>
    <row r="55" spans="2:10" ht="15.75" customHeight="1" x14ac:dyDescent="0.2">
      <c r="B55" s="100"/>
      <c r="C55" s="165"/>
      <c r="D55" s="166"/>
      <c r="E55" s="166"/>
      <c r="F55" s="166"/>
      <c r="G55" s="166"/>
      <c r="H55" s="166"/>
      <c r="I55" s="166"/>
      <c r="J55" s="166"/>
    </row>
    <row r="56" spans="2:10" ht="15.75" customHeight="1" x14ac:dyDescent="0.2">
      <c r="B56" s="100"/>
      <c r="C56" s="165"/>
      <c r="D56" s="166"/>
      <c r="E56" s="166"/>
      <c r="F56" s="166"/>
      <c r="G56" s="166"/>
      <c r="H56" s="166"/>
      <c r="I56" s="166"/>
      <c r="J56" s="166"/>
    </row>
    <row r="57" spans="2:10" ht="15.75" customHeight="1" x14ac:dyDescent="0.2">
      <c r="B57" s="100"/>
      <c r="C57" s="165"/>
      <c r="D57" s="166"/>
      <c r="E57" s="166"/>
      <c r="F57" s="166"/>
      <c r="G57" s="166"/>
      <c r="H57" s="166"/>
      <c r="I57" s="166"/>
      <c r="J57" s="166"/>
    </row>
    <row r="58" spans="2:10" ht="15.75" customHeight="1" x14ac:dyDescent="0.2">
      <c r="B58" s="100"/>
      <c r="C58" s="165"/>
      <c r="D58" s="166"/>
      <c r="E58" s="166"/>
      <c r="F58" s="166"/>
      <c r="G58" s="166"/>
      <c r="H58" s="166"/>
      <c r="I58" s="166"/>
      <c r="J58" s="166"/>
    </row>
  </sheetData>
  <mergeCells count="14">
    <mergeCell ref="L9:M9"/>
    <mergeCell ref="B49:J49"/>
    <mergeCell ref="B44:J44"/>
    <mergeCell ref="B46:J46"/>
    <mergeCell ref="B47:J47"/>
    <mergeCell ref="B48:J48"/>
    <mergeCell ref="B45:J45"/>
    <mergeCell ref="B2:J2"/>
    <mergeCell ref="B3:J3"/>
    <mergeCell ref="B4:J4"/>
    <mergeCell ref="J5:J7"/>
    <mergeCell ref="E5:F6"/>
    <mergeCell ref="G5:I6"/>
    <mergeCell ref="E7:I7"/>
  </mergeCells>
  <phoneticPr fontId="21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76" orientation="portrait" r:id="rId1"/>
  <headerFooter>
    <oddHeader>&amp;C&amp;K000000&amp;G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B4:U45"/>
  <sheetViews>
    <sheetView view="pageBreakPreview" topLeftCell="B1" zoomScale="85" zoomScaleNormal="85" zoomScaleSheetLayoutView="85" workbookViewId="0">
      <selection activeCell="G22" sqref="A1:XFD1048576"/>
    </sheetView>
  </sheetViews>
  <sheetFormatPr defaultColWidth="8.85546875" defaultRowHeight="12.75" x14ac:dyDescent="0.2"/>
  <cols>
    <col min="1" max="1" width="4.85546875" customWidth="1"/>
    <col min="2" max="2" width="10.28515625" customWidth="1"/>
    <col min="3" max="3" width="40" customWidth="1"/>
    <col min="4" max="4" width="14.7109375" customWidth="1"/>
    <col min="5" max="5" width="1" customWidth="1"/>
    <col min="6" max="8" width="12.28515625" customWidth="1"/>
    <col min="9" max="9" width="1" customWidth="1"/>
    <col min="10" max="10" width="12.28515625" customWidth="1"/>
    <col min="11" max="11" width="10.7109375" customWidth="1"/>
    <col min="12" max="12" width="12.7109375" customWidth="1"/>
    <col min="13" max="13" width="1" customWidth="1"/>
    <col min="14" max="16" width="14.85546875" customWidth="1"/>
    <col min="17" max="17" width="1" customWidth="1"/>
    <col min="19" max="19" width="17.85546875" hidden="1" customWidth="1"/>
    <col min="20" max="20" width="17.42578125" hidden="1" customWidth="1"/>
    <col min="21" max="21" width="17.28515625" hidden="1" customWidth="1"/>
  </cols>
  <sheetData>
    <row r="4" spans="3:21" ht="20.25" x14ac:dyDescent="0.3">
      <c r="C4" s="264" t="s">
        <v>175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08"/>
      <c r="R4" s="208"/>
      <c r="S4" s="208"/>
    </row>
    <row r="5" spans="3:21" ht="20.25" x14ac:dyDescent="0.3">
      <c r="C5" s="264" t="s">
        <v>195</v>
      </c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</row>
    <row r="6" spans="3:21" ht="20.25" x14ac:dyDescent="0.3">
      <c r="C6" s="264" t="s">
        <v>129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</row>
    <row r="7" spans="3:21" x14ac:dyDescent="0.2"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3:21" x14ac:dyDescent="0.2">
      <c r="C8" s="33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</row>
    <row r="9" spans="3:21" x14ac:dyDescent="0.2"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</row>
    <row r="10" spans="3:21" ht="32.25" customHeight="1" x14ac:dyDescent="0.2">
      <c r="C10" s="265"/>
      <c r="D10" s="267" t="s">
        <v>130</v>
      </c>
      <c r="E10" s="34"/>
      <c r="F10" s="268" t="s">
        <v>176</v>
      </c>
      <c r="G10" s="269"/>
      <c r="H10" s="269"/>
      <c r="I10" s="160"/>
      <c r="J10" s="268" t="s">
        <v>131</v>
      </c>
      <c r="K10" s="269"/>
      <c r="L10" s="270"/>
      <c r="M10" s="35"/>
      <c r="N10" s="271" t="s">
        <v>177</v>
      </c>
      <c r="O10" s="271"/>
      <c r="P10" s="271"/>
      <c r="Q10" s="36"/>
      <c r="S10" s="271" t="s">
        <v>132</v>
      </c>
      <c r="T10" s="271"/>
      <c r="U10" s="271"/>
    </row>
    <row r="11" spans="3:21" ht="15" x14ac:dyDescent="0.25">
      <c r="C11" s="266"/>
      <c r="D11" s="267"/>
      <c r="E11" s="37"/>
      <c r="F11" s="51" t="s">
        <v>137</v>
      </c>
      <c r="G11" s="51" t="s">
        <v>100</v>
      </c>
      <c r="H11" s="51" t="s">
        <v>107</v>
      </c>
      <c r="I11" s="51"/>
      <c r="J11" s="38" t="s">
        <v>138</v>
      </c>
      <c r="K11" s="38" t="s">
        <v>139</v>
      </c>
      <c r="L11" s="38" t="s">
        <v>119</v>
      </c>
      <c r="M11" s="39"/>
      <c r="N11" s="38" t="s">
        <v>138</v>
      </c>
      <c r="O11" s="38" t="s">
        <v>139</v>
      </c>
      <c r="P11" s="38" t="s">
        <v>119</v>
      </c>
      <c r="Q11" s="140"/>
      <c r="S11" s="38" t="s">
        <v>138</v>
      </c>
      <c r="T11" s="38" t="s">
        <v>139</v>
      </c>
      <c r="U11" s="38" t="s">
        <v>119</v>
      </c>
    </row>
    <row r="12" spans="3:21" x14ac:dyDescent="0.2">
      <c r="C12" s="14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40"/>
      <c r="O12" s="40"/>
      <c r="P12" s="40"/>
      <c r="Q12" s="142"/>
      <c r="S12" s="40"/>
      <c r="T12" s="40"/>
      <c r="U12" s="40"/>
    </row>
    <row r="13" spans="3:21" ht="15" x14ac:dyDescent="0.25">
      <c r="C13" s="41" t="s">
        <v>123</v>
      </c>
      <c r="D13" s="42">
        <v>1</v>
      </c>
      <c r="E13" s="42"/>
      <c r="F13" s="42">
        <v>1</v>
      </c>
      <c r="G13" s="42" t="s">
        <v>120</v>
      </c>
      <c r="H13" s="42" t="s">
        <v>120</v>
      </c>
      <c r="I13" s="42"/>
      <c r="J13" s="43" t="s">
        <v>140</v>
      </c>
      <c r="K13" s="104">
        <v>0</v>
      </c>
      <c r="L13" s="43" t="s">
        <v>140</v>
      </c>
      <c r="M13" s="44"/>
      <c r="N13" s="101" t="s">
        <v>140</v>
      </c>
      <c r="O13" s="102">
        <v>0</v>
      </c>
      <c r="P13" s="101" t="s">
        <v>140</v>
      </c>
      <c r="Q13" s="142"/>
      <c r="S13" s="189"/>
      <c r="T13" s="189"/>
      <c r="U13" s="189"/>
    </row>
    <row r="14" spans="3:21" ht="15" x14ac:dyDescent="0.25">
      <c r="C14" s="41" t="s">
        <v>102</v>
      </c>
      <c r="D14" s="42">
        <v>1</v>
      </c>
      <c r="E14" s="42"/>
      <c r="F14" s="42">
        <v>1</v>
      </c>
      <c r="G14" s="42" t="s">
        <v>120</v>
      </c>
      <c r="H14" s="42" t="s">
        <v>120</v>
      </c>
      <c r="I14" s="42"/>
      <c r="J14" s="43" t="s">
        <v>140</v>
      </c>
      <c r="K14" s="104">
        <v>301</v>
      </c>
      <c r="L14" s="43" t="s">
        <v>140</v>
      </c>
      <c r="M14" s="44"/>
      <c r="N14" s="101" t="s">
        <v>140</v>
      </c>
      <c r="O14" s="102">
        <v>43.706800000000001</v>
      </c>
      <c r="P14" s="101" t="s">
        <v>140</v>
      </c>
      <c r="Q14" s="46"/>
      <c r="S14" s="101"/>
      <c r="T14" s="102"/>
      <c r="U14" s="101"/>
    </row>
    <row r="15" spans="3:21" ht="15" x14ac:dyDescent="0.25">
      <c r="C15" s="41" t="s">
        <v>103</v>
      </c>
      <c r="D15" s="42">
        <v>1</v>
      </c>
      <c r="E15" s="42"/>
      <c r="F15" s="42">
        <v>1</v>
      </c>
      <c r="G15" s="42" t="s">
        <v>120</v>
      </c>
      <c r="H15" s="42" t="s">
        <v>120</v>
      </c>
      <c r="I15" s="42"/>
      <c r="J15" s="43" t="s">
        <v>140</v>
      </c>
      <c r="K15" s="104">
        <v>0</v>
      </c>
      <c r="L15" s="43" t="s">
        <v>140</v>
      </c>
      <c r="M15" s="44"/>
      <c r="N15" s="101" t="s">
        <v>140</v>
      </c>
      <c r="O15" s="102">
        <v>0</v>
      </c>
      <c r="P15" s="101" t="s">
        <v>140</v>
      </c>
      <c r="Q15" s="46"/>
      <c r="S15" s="101" t="s">
        <v>141</v>
      </c>
      <c r="T15" s="102">
        <v>84248300</v>
      </c>
      <c r="U15" s="101" t="s">
        <v>141</v>
      </c>
    </row>
    <row r="16" spans="3:21" ht="15" x14ac:dyDescent="0.25">
      <c r="C16" s="41" t="s">
        <v>104</v>
      </c>
      <c r="D16" s="42">
        <v>1</v>
      </c>
      <c r="E16" s="42"/>
      <c r="F16" s="42">
        <v>1</v>
      </c>
      <c r="G16" s="42" t="s">
        <v>120</v>
      </c>
      <c r="H16" s="42" t="s">
        <v>120</v>
      </c>
      <c r="I16" s="42"/>
      <c r="J16" s="43">
        <v>2189</v>
      </c>
      <c r="K16" s="104" t="s">
        <v>140</v>
      </c>
      <c r="L16" s="43" t="s">
        <v>140</v>
      </c>
      <c r="M16" s="44"/>
      <c r="N16" s="101">
        <v>107.61</v>
      </c>
      <c r="O16" s="102" t="s">
        <v>140</v>
      </c>
      <c r="P16" s="101" t="s">
        <v>140</v>
      </c>
      <c r="Q16" s="46"/>
      <c r="S16" s="101" t="s">
        <v>141</v>
      </c>
      <c r="T16" s="47">
        <v>0</v>
      </c>
      <c r="U16" s="101" t="s">
        <v>141</v>
      </c>
    </row>
    <row r="17" spans="2:21" ht="15" x14ac:dyDescent="0.25">
      <c r="C17" s="41" t="s">
        <v>124</v>
      </c>
      <c r="D17" s="42">
        <v>1</v>
      </c>
      <c r="E17" s="42"/>
      <c r="F17" s="42">
        <v>1</v>
      </c>
      <c r="G17" s="42" t="s">
        <v>120</v>
      </c>
      <c r="H17" s="42" t="s">
        <v>120</v>
      </c>
      <c r="I17" s="42"/>
      <c r="J17" s="43">
        <v>186</v>
      </c>
      <c r="K17" s="104" t="s">
        <v>140</v>
      </c>
      <c r="L17" s="43" t="s">
        <v>140</v>
      </c>
      <c r="M17" s="44"/>
      <c r="N17" s="101">
        <v>6.6539999999999999</v>
      </c>
      <c r="O17" s="102" t="s">
        <v>140</v>
      </c>
      <c r="P17" s="101" t="s">
        <v>140</v>
      </c>
      <c r="Q17" s="46"/>
      <c r="S17" s="101"/>
      <c r="T17" s="47"/>
      <c r="U17" s="101"/>
    </row>
    <row r="18" spans="2:21" ht="15" x14ac:dyDescent="0.25">
      <c r="C18" s="41" t="s">
        <v>125</v>
      </c>
      <c r="D18" s="42">
        <v>1</v>
      </c>
      <c r="E18" s="42"/>
      <c r="F18" s="42">
        <v>1</v>
      </c>
      <c r="G18" s="42" t="s">
        <v>120</v>
      </c>
      <c r="H18" s="42" t="s">
        <v>120</v>
      </c>
      <c r="I18" s="42"/>
      <c r="J18" s="43">
        <v>0</v>
      </c>
      <c r="K18" s="104" t="s">
        <v>140</v>
      </c>
      <c r="L18" s="43" t="s">
        <v>140</v>
      </c>
      <c r="M18" s="44"/>
      <c r="N18" s="101">
        <v>0</v>
      </c>
      <c r="O18" s="102" t="s">
        <v>140</v>
      </c>
      <c r="P18" s="101" t="s">
        <v>140</v>
      </c>
      <c r="Q18" s="46"/>
      <c r="S18" s="101"/>
      <c r="T18" s="47"/>
      <c r="U18" s="101"/>
    </row>
    <row r="19" spans="2:21" ht="15" x14ac:dyDescent="0.25">
      <c r="C19" s="41" t="s">
        <v>105</v>
      </c>
      <c r="D19" s="42">
        <v>1</v>
      </c>
      <c r="E19" s="42"/>
      <c r="F19" s="42">
        <v>1</v>
      </c>
      <c r="G19" s="42" t="s">
        <v>120</v>
      </c>
      <c r="H19" s="42" t="s">
        <v>120</v>
      </c>
      <c r="I19" s="42"/>
      <c r="J19" s="43">
        <v>0</v>
      </c>
      <c r="K19" s="104" t="s">
        <v>140</v>
      </c>
      <c r="L19" s="43" t="s">
        <v>140</v>
      </c>
      <c r="M19" s="44"/>
      <c r="N19" s="101">
        <v>0</v>
      </c>
      <c r="O19" s="102" t="s">
        <v>140</v>
      </c>
      <c r="P19" s="101" t="s">
        <v>140</v>
      </c>
      <c r="Q19" s="46"/>
      <c r="S19" s="101"/>
      <c r="T19" s="47"/>
      <c r="U19" s="101"/>
    </row>
    <row r="20" spans="2:21" ht="15" x14ac:dyDescent="0.25">
      <c r="B20" s="41"/>
      <c r="C20" s="41" t="s">
        <v>106</v>
      </c>
      <c r="D20" s="42">
        <v>1</v>
      </c>
      <c r="E20" s="42"/>
      <c r="F20" s="42" t="s">
        <v>120</v>
      </c>
      <c r="G20" s="42" t="s">
        <v>120</v>
      </c>
      <c r="H20" s="42">
        <v>1</v>
      </c>
      <c r="I20" s="42"/>
      <c r="J20" s="43" t="s">
        <v>140</v>
      </c>
      <c r="K20" s="104">
        <v>0</v>
      </c>
      <c r="L20" s="43" t="s">
        <v>140</v>
      </c>
      <c r="M20" s="44"/>
      <c r="N20" s="101" t="s">
        <v>140</v>
      </c>
      <c r="O20" s="102">
        <v>0</v>
      </c>
      <c r="P20" s="101" t="s">
        <v>140</v>
      </c>
      <c r="Q20" s="46"/>
      <c r="S20" s="101"/>
      <c r="T20" s="47"/>
      <c r="U20" s="101"/>
    </row>
    <row r="21" spans="2:21" ht="17.25" x14ac:dyDescent="0.25">
      <c r="C21" s="41" t="s">
        <v>178</v>
      </c>
      <c r="D21" s="42">
        <v>1</v>
      </c>
      <c r="E21" s="42"/>
      <c r="F21" s="42">
        <v>1</v>
      </c>
      <c r="G21" s="42" t="s">
        <v>120</v>
      </c>
      <c r="H21" s="42" t="s">
        <v>120</v>
      </c>
      <c r="I21" s="42"/>
      <c r="J21" s="43">
        <v>0</v>
      </c>
      <c r="K21" s="104" t="s">
        <v>140</v>
      </c>
      <c r="L21" s="43" t="s">
        <v>140</v>
      </c>
      <c r="M21" s="44"/>
      <c r="N21" s="101">
        <v>0</v>
      </c>
      <c r="O21" s="102" t="s">
        <v>140</v>
      </c>
      <c r="P21" s="101" t="s">
        <v>140</v>
      </c>
      <c r="Q21" s="46"/>
      <c r="S21" s="101"/>
      <c r="T21" s="47"/>
      <c r="U21" s="101"/>
    </row>
    <row r="22" spans="2:21" ht="15" x14ac:dyDescent="0.25">
      <c r="C22" s="84" t="s">
        <v>108</v>
      </c>
      <c r="D22" s="42">
        <v>1</v>
      </c>
      <c r="E22" s="42"/>
      <c r="F22" s="42">
        <v>1</v>
      </c>
      <c r="G22" s="42" t="s">
        <v>120</v>
      </c>
      <c r="H22" s="42" t="s">
        <v>120</v>
      </c>
      <c r="I22" s="42"/>
      <c r="J22" s="43">
        <v>338</v>
      </c>
      <c r="K22" s="104" t="s">
        <v>140</v>
      </c>
      <c r="L22" s="43" t="s">
        <v>140</v>
      </c>
      <c r="M22" s="44"/>
      <c r="N22" s="101">
        <v>32.411999999999999</v>
      </c>
      <c r="O22" s="102" t="s">
        <v>140</v>
      </c>
      <c r="P22" s="101" t="s">
        <v>140</v>
      </c>
      <c r="Q22" s="46"/>
      <c r="S22" s="101"/>
      <c r="T22" s="47"/>
      <c r="U22" s="101"/>
    </row>
    <row r="23" spans="2:21" ht="15" x14ac:dyDescent="0.25">
      <c r="C23" s="84" t="s">
        <v>109</v>
      </c>
      <c r="D23" s="42">
        <v>1</v>
      </c>
      <c r="E23" s="42"/>
      <c r="F23" s="42" t="s">
        <v>120</v>
      </c>
      <c r="G23" s="42">
        <v>1</v>
      </c>
      <c r="H23" s="42" t="s">
        <v>120</v>
      </c>
      <c r="I23" s="42"/>
      <c r="J23" s="43" t="s">
        <v>140</v>
      </c>
      <c r="K23" s="104">
        <v>0</v>
      </c>
      <c r="L23" s="43" t="s">
        <v>140</v>
      </c>
      <c r="M23" s="44"/>
      <c r="N23" s="101" t="s">
        <v>140</v>
      </c>
      <c r="O23" s="102">
        <v>0</v>
      </c>
      <c r="P23" s="101" t="s">
        <v>140</v>
      </c>
      <c r="Q23" s="46"/>
      <c r="S23" s="101"/>
      <c r="T23" s="47"/>
      <c r="U23" s="101"/>
    </row>
    <row r="24" spans="2:21" ht="15" x14ac:dyDescent="0.25">
      <c r="C24" s="41" t="s">
        <v>127</v>
      </c>
      <c r="D24" s="42">
        <v>1</v>
      </c>
      <c r="E24" s="42"/>
      <c r="F24" s="42">
        <v>1</v>
      </c>
      <c r="G24" s="42" t="s">
        <v>120</v>
      </c>
      <c r="H24" s="42" t="s">
        <v>120</v>
      </c>
      <c r="I24" s="42"/>
      <c r="J24" s="43">
        <v>412116</v>
      </c>
      <c r="K24" s="104" t="s">
        <v>140</v>
      </c>
      <c r="L24" s="43" t="s">
        <v>140</v>
      </c>
      <c r="M24" s="44"/>
      <c r="N24" s="101">
        <v>21863.148099999999</v>
      </c>
      <c r="O24" s="102" t="s">
        <v>140</v>
      </c>
      <c r="P24" s="101" t="s">
        <v>140</v>
      </c>
      <c r="Q24" s="46"/>
      <c r="S24" s="101" t="s">
        <v>141</v>
      </c>
      <c r="T24" s="101">
        <v>0</v>
      </c>
      <c r="U24" s="101" t="s">
        <v>140</v>
      </c>
    </row>
    <row r="25" spans="2:21" ht="15" x14ac:dyDescent="0.25">
      <c r="C25" s="48" t="s">
        <v>142</v>
      </c>
      <c r="D25" s="49">
        <v>12</v>
      </c>
      <c r="E25" s="49"/>
      <c r="F25" s="49"/>
      <c r="G25" s="49"/>
      <c r="H25" s="49"/>
      <c r="I25" s="49"/>
      <c r="J25" s="53">
        <v>414829</v>
      </c>
      <c r="K25" s="53">
        <v>301</v>
      </c>
      <c r="L25" s="50" t="s">
        <v>140</v>
      </c>
      <c r="M25" s="51"/>
      <c r="N25" s="52">
        <v>22009.824099999998</v>
      </c>
      <c r="O25" s="52">
        <v>43.706800000000001</v>
      </c>
      <c r="P25" s="52">
        <v>0</v>
      </c>
      <c r="Q25" s="46"/>
      <c r="S25" s="101"/>
      <c r="T25" s="101"/>
      <c r="U25" s="101"/>
    </row>
    <row r="26" spans="2:21" ht="15" x14ac:dyDescent="0.25"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4"/>
      <c r="N26" s="45"/>
      <c r="O26" s="45"/>
      <c r="P26" s="45"/>
      <c r="Q26" s="46"/>
      <c r="R26" s="131"/>
      <c r="S26" s="101">
        <v>8693286100</v>
      </c>
      <c r="T26" s="101" t="s">
        <v>141</v>
      </c>
      <c r="U26" s="101" t="s">
        <v>141</v>
      </c>
    </row>
    <row r="27" spans="2:21" ht="15" x14ac:dyDescent="0.25">
      <c r="C27" s="41" t="s">
        <v>101</v>
      </c>
      <c r="D27" s="42">
        <v>2</v>
      </c>
      <c r="E27" s="42"/>
      <c r="F27" s="42">
        <v>1</v>
      </c>
      <c r="G27" s="42" t="s">
        <v>120</v>
      </c>
      <c r="H27" s="42" t="s">
        <v>120</v>
      </c>
      <c r="I27" s="42"/>
      <c r="J27" s="43" t="s">
        <v>140</v>
      </c>
      <c r="K27" s="104">
        <v>0</v>
      </c>
      <c r="L27" s="43">
        <v>0</v>
      </c>
      <c r="M27" s="44"/>
      <c r="N27" s="101" t="s">
        <v>140</v>
      </c>
      <c r="O27" s="102">
        <v>0</v>
      </c>
      <c r="P27" s="101">
        <v>0</v>
      </c>
      <c r="Q27" s="54"/>
      <c r="S27" s="52">
        <v>8693286100</v>
      </c>
      <c r="T27" s="52">
        <v>84248300</v>
      </c>
      <c r="U27" s="52">
        <v>0</v>
      </c>
    </row>
    <row r="28" spans="2:21" ht="15" x14ac:dyDescent="0.25">
      <c r="C28" s="41" t="s">
        <v>112</v>
      </c>
      <c r="D28" s="42">
        <v>2</v>
      </c>
      <c r="E28" s="42"/>
      <c r="F28" s="42">
        <v>1</v>
      </c>
      <c r="G28" s="42" t="s">
        <v>120</v>
      </c>
      <c r="H28" s="42" t="s">
        <v>120</v>
      </c>
      <c r="I28" s="42"/>
      <c r="J28" s="43" t="s">
        <v>140</v>
      </c>
      <c r="K28" s="104">
        <v>0</v>
      </c>
      <c r="L28" s="43">
        <v>0</v>
      </c>
      <c r="M28" s="44"/>
      <c r="N28" s="101" t="s">
        <v>140</v>
      </c>
      <c r="O28" s="102">
        <v>0</v>
      </c>
      <c r="P28" s="101">
        <v>0</v>
      </c>
      <c r="Q28" s="46"/>
      <c r="S28" s="101">
        <v>0</v>
      </c>
      <c r="T28" s="101" t="s">
        <v>141</v>
      </c>
      <c r="U28" s="47">
        <v>0</v>
      </c>
    </row>
    <row r="29" spans="2:21" ht="15" x14ac:dyDescent="0.25">
      <c r="C29" s="48" t="s">
        <v>142</v>
      </c>
      <c r="D29" s="49">
        <v>2</v>
      </c>
      <c r="E29" s="49"/>
      <c r="F29" s="49"/>
      <c r="G29" s="49"/>
      <c r="H29" s="49"/>
      <c r="I29" s="49"/>
      <c r="J29" s="50">
        <v>0</v>
      </c>
      <c r="K29" s="50">
        <v>0</v>
      </c>
      <c r="L29" s="50">
        <v>0</v>
      </c>
      <c r="M29" s="51"/>
      <c r="N29" s="105">
        <v>0</v>
      </c>
      <c r="O29" s="105">
        <v>0</v>
      </c>
      <c r="P29" s="105">
        <v>0</v>
      </c>
      <c r="Q29" s="46"/>
      <c r="S29" s="101" t="s">
        <v>141</v>
      </c>
      <c r="T29" s="101">
        <v>0</v>
      </c>
      <c r="U29" s="47">
        <v>0</v>
      </c>
    </row>
    <row r="30" spans="2:21" ht="15" x14ac:dyDescent="0.25">
      <c r="C30" s="41"/>
      <c r="D30" s="42"/>
      <c r="E30" s="42"/>
      <c r="F30" s="42"/>
      <c r="G30" s="42"/>
      <c r="H30" s="42"/>
      <c r="I30" s="42"/>
      <c r="J30" s="43"/>
      <c r="K30" s="43"/>
      <c r="L30" s="43"/>
      <c r="M30" s="44"/>
      <c r="N30" s="45"/>
      <c r="O30" s="45"/>
      <c r="P30" s="45"/>
      <c r="Q30" s="46"/>
      <c r="S30" s="101" t="s">
        <v>141</v>
      </c>
      <c r="T30" s="101">
        <v>6820650</v>
      </c>
      <c r="U30" s="47">
        <v>0</v>
      </c>
    </row>
    <row r="31" spans="2:21" ht="15" x14ac:dyDescent="0.25">
      <c r="C31" s="41" t="s">
        <v>128</v>
      </c>
      <c r="D31" s="42">
        <v>3</v>
      </c>
      <c r="E31" s="42"/>
      <c r="F31" s="42" t="s">
        <v>120</v>
      </c>
      <c r="G31" s="42">
        <v>1</v>
      </c>
      <c r="H31" s="42" t="s">
        <v>120</v>
      </c>
      <c r="I31" s="42"/>
      <c r="J31" s="43">
        <v>0</v>
      </c>
      <c r="K31" s="104">
        <v>0</v>
      </c>
      <c r="L31" s="43">
        <v>0</v>
      </c>
      <c r="M31" s="44"/>
      <c r="N31" s="101">
        <v>0</v>
      </c>
      <c r="O31" s="102">
        <v>0</v>
      </c>
      <c r="P31" s="101">
        <v>0</v>
      </c>
      <c r="Q31" s="46"/>
      <c r="S31" s="101"/>
      <c r="T31" s="102"/>
      <c r="U31" s="101"/>
    </row>
    <row r="32" spans="2:21" ht="15" x14ac:dyDescent="0.25">
      <c r="C32" s="41" t="s">
        <v>110</v>
      </c>
      <c r="D32" s="42">
        <v>3</v>
      </c>
      <c r="E32" s="42"/>
      <c r="F32" s="42" t="s">
        <v>120</v>
      </c>
      <c r="G32" s="42" t="s">
        <v>120</v>
      </c>
      <c r="H32" s="42">
        <v>1</v>
      </c>
      <c r="I32" s="42"/>
      <c r="J32" s="43">
        <v>0</v>
      </c>
      <c r="K32" s="104">
        <v>0</v>
      </c>
      <c r="L32" s="43">
        <v>0</v>
      </c>
      <c r="M32" s="44"/>
      <c r="N32" s="101">
        <v>0</v>
      </c>
      <c r="O32" s="102">
        <v>0</v>
      </c>
      <c r="P32" s="101">
        <v>0</v>
      </c>
      <c r="Q32" s="46"/>
      <c r="S32" s="101" t="s">
        <v>141</v>
      </c>
      <c r="T32" s="101">
        <v>0</v>
      </c>
      <c r="U32" s="47">
        <v>0</v>
      </c>
    </row>
    <row r="33" spans="3:21" ht="15" x14ac:dyDescent="0.25">
      <c r="C33" s="41" t="s">
        <v>111</v>
      </c>
      <c r="D33" s="42">
        <v>3</v>
      </c>
      <c r="E33" s="42"/>
      <c r="F33" s="42">
        <v>1</v>
      </c>
      <c r="G33" s="42" t="s">
        <v>120</v>
      </c>
      <c r="H33" s="42" t="s">
        <v>120</v>
      </c>
      <c r="I33" s="42"/>
      <c r="J33" s="43">
        <v>3071</v>
      </c>
      <c r="K33" s="104">
        <v>128</v>
      </c>
      <c r="L33" s="43">
        <v>10</v>
      </c>
      <c r="M33" s="44"/>
      <c r="N33" s="101">
        <v>486.40600000000001</v>
      </c>
      <c r="O33" s="102">
        <v>59.331000000000003</v>
      </c>
      <c r="P33" s="101">
        <v>8.9098500000000005</v>
      </c>
      <c r="Q33" s="46"/>
      <c r="S33" s="101"/>
      <c r="T33" s="101"/>
      <c r="U33" s="47"/>
    </row>
    <row r="34" spans="3:21" ht="15" x14ac:dyDescent="0.25">
      <c r="C34" s="41" t="s">
        <v>113</v>
      </c>
      <c r="D34" s="42">
        <v>3</v>
      </c>
      <c r="E34" s="42"/>
      <c r="F34" s="42">
        <v>1</v>
      </c>
      <c r="G34" s="42" t="s">
        <v>120</v>
      </c>
      <c r="H34" s="42" t="s">
        <v>120</v>
      </c>
      <c r="I34" s="42"/>
      <c r="J34" s="43">
        <v>705</v>
      </c>
      <c r="K34" s="104">
        <v>0</v>
      </c>
      <c r="L34" s="43">
        <v>0</v>
      </c>
      <c r="M34" s="44"/>
      <c r="N34" s="101">
        <v>29.279450000000001</v>
      </c>
      <c r="O34" s="102">
        <v>0</v>
      </c>
      <c r="P34" s="101">
        <v>0</v>
      </c>
      <c r="Q34" s="46"/>
      <c r="S34" s="45"/>
      <c r="T34" s="45"/>
      <c r="U34" s="45"/>
    </row>
    <row r="35" spans="3:21" ht="15" x14ac:dyDescent="0.25">
      <c r="C35" s="48" t="s">
        <v>142</v>
      </c>
      <c r="D35" s="49">
        <v>4</v>
      </c>
      <c r="E35" s="56"/>
      <c r="F35" s="56"/>
      <c r="G35" s="56"/>
      <c r="H35" s="56"/>
      <c r="I35" s="56"/>
      <c r="J35" s="50">
        <v>3776</v>
      </c>
      <c r="K35" s="50">
        <v>128</v>
      </c>
      <c r="L35" s="50">
        <v>10</v>
      </c>
      <c r="M35" s="57"/>
      <c r="N35" s="105">
        <v>515.68545000000006</v>
      </c>
      <c r="O35" s="105">
        <v>59.331000000000003</v>
      </c>
      <c r="P35" s="105">
        <v>8.9098500000000005</v>
      </c>
      <c r="Q35" s="46"/>
      <c r="S35" s="47">
        <v>92063500</v>
      </c>
      <c r="T35" s="83">
        <v>200180500</v>
      </c>
      <c r="U35" s="47">
        <v>34429835.560000002</v>
      </c>
    </row>
    <row r="36" spans="3:21" ht="14.25" x14ac:dyDescent="0.2">
      <c r="C36" s="277"/>
      <c r="D36" s="277"/>
      <c r="E36" s="161"/>
      <c r="F36" s="145"/>
      <c r="G36" s="145"/>
      <c r="H36" s="145"/>
      <c r="I36" s="145"/>
      <c r="J36" s="272"/>
      <c r="K36" s="273"/>
      <c r="L36" s="274"/>
      <c r="M36" s="59"/>
      <c r="N36" s="272"/>
      <c r="O36" s="273"/>
      <c r="P36" s="274"/>
      <c r="Q36" s="46"/>
      <c r="S36" s="47">
        <v>11593940</v>
      </c>
      <c r="T36" s="47"/>
      <c r="U36" s="47"/>
    </row>
    <row r="37" spans="3:21" ht="15" x14ac:dyDescent="0.25">
      <c r="C37" s="278"/>
      <c r="D37" s="278"/>
      <c r="E37" s="162"/>
      <c r="F37" s="146"/>
      <c r="G37" s="146"/>
      <c r="H37" s="146"/>
      <c r="I37" s="146"/>
      <c r="J37" s="279"/>
      <c r="K37" s="275"/>
      <c r="L37" s="276"/>
      <c r="M37" s="61"/>
      <c r="N37" s="279"/>
      <c r="O37" s="275"/>
      <c r="P37" s="276"/>
      <c r="Q37" s="58"/>
      <c r="S37" s="105">
        <v>103657440</v>
      </c>
      <c r="T37" s="105">
        <v>200180500</v>
      </c>
      <c r="U37" s="105">
        <v>34429835.560000002</v>
      </c>
    </row>
    <row r="38" spans="3:21" ht="15" x14ac:dyDescent="0.25">
      <c r="C38" s="62" t="s">
        <v>79</v>
      </c>
      <c r="D38" s="49">
        <v>18</v>
      </c>
      <c r="E38" s="63"/>
      <c r="F38" s="148">
        <v>14</v>
      </c>
      <c r="G38" s="148">
        <v>2</v>
      </c>
      <c r="H38" s="148">
        <v>2</v>
      </c>
      <c r="I38" s="148"/>
      <c r="J38" s="50">
        <v>418605</v>
      </c>
      <c r="K38" s="50">
        <v>429</v>
      </c>
      <c r="L38" s="50">
        <v>10</v>
      </c>
      <c r="M38" s="63"/>
      <c r="N38" s="55">
        <v>22525.509549999999</v>
      </c>
      <c r="O38" s="55">
        <v>103.0378</v>
      </c>
      <c r="P38" s="55">
        <v>8.9098500000000005</v>
      </c>
      <c r="Q38" s="63"/>
      <c r="S38" s="272"/>
      <c r="T38" s="273"/>
      <c r="U38" s="274"/>
    </row>
    <row r="39" spans="3:21" ht="14.25" x14ac:dyDescent="0.2">
      <c r="N39" s="112"/>
      <c r="Q39" s="173"/>
      <c r="S39" s="275"/>
      <c r="T39" s="275"/>
      <c r="U39" s="276"/>
    </row>
    <row r="40" spans="3:21" ht="15" x14ac:dyDescent="0.25">
      <c r="Q40" s="173"/>
      <c r="S40" s="172" t="e">
        <v>#REF!</v>
      </c>
      <c r="T40" s="55" t="e">
        <v>#REF!</v>
      </c>
      <c r="U40" s="55">
        <v>34429835.560000002</v>
      </c>
    </row>
    <row r="41" spans="3:21" x14ac:dyDescent="0.2">
      <c r="C41" s="127" t="s">
        <v>179</v>
      </c>
    </row>
    <row r="42" spans="3:21" x14ac:dyDescent="0.2">
      <c r="C42" s="127" t="s">
        <v>143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</row>
    <row r="43" spans="3:21" x14ac:dyDescent="0.2">
      <c r="C43" s="127" t="s">
        <v>180</v>
      </c>
    </row>
    <row r="44" spans="3:21" x14ac:dyDescent="0.2">
      <c r="C44" s="127"/>
    </row>
    <row r="45" spans="3:21" x14ac:dyDescent="0.2">
      <c r="C45" s="127"/>
    </row>
  </sheetData>
  <mergeCells count="14">
    <mergeCell ref="S10:U10"/>
    <mergeCell ref="S38:U39"/>
    <mergeCell ref="C36:C37"/>
    <mergeCell ref="D36:D37"/>
    <mergeCell ref="J36:L37"/>
    <mergeCell ref="N36:P37"/>
    <mergeCell ref="C4:P4"/>
    <mergeCell ref="C5:Q5"/>
    <mergeCell ref="C6:Q6"/>
    <mergeCell ref="C10:C11"/>
    <mergeCell ref="D10:D11"/>
    <mergeCell ref="J10:L10"/>
    <mergeCell ref="N10:P10"/>
    <mergeCell ref="F10:H1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6" orientation="landscape" r:id="rId1"/>
  <headerFooter>
    <oddHeader>&amp;C&amp;K000000&amp;G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C4:R44"/>
  <sheetViews>
    <sheetView view="pageBreakPreview" topLeftCell="C1" zoomScale="70" zoomScaleNormal="85" zoomScaleSheetLayoutView="70" workbookViewId="0">
      <selection activeCell="G22" sqref="A1:XFD1048576"/>
    </sheetView>
  </sheetViews>
  <sheetFormatPr defaultColWidth="8.85546875" defaultRowHeight="12.75" x14ac:dyDescent="0.2"/>
  <cols>
    <col min="1" max="1" width="4.85546875" customWidth="1"/>
    <col min="2" max="2" width="10.28515625" customWidth="1"/>
    <col min="3" max="3" width="40" customWidth="1"/>
    <col min="4" max="4" width="1" customWidth="1"/>
    <col min="5" max="14" width="15.42578125" bestFit="1" customWidth="1"/>
    <col min="16" max="16" width="17.85546875" hidden="1" customWidth="1"/>
    <col min="17" max="17" width="17.42578125" hidden="1" customWidth="1"/>
    <col min="18" max="18" width="17.28515625" hidden="1" customWidth="1"/>
  </cols>
  <sheetData>
    <row r="4" spans="3:18" ht="20.25" x14ac:dyDescent="0.3">
      <c r="C4" s="264" t="s">
        <v>181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3:18" ht="20.25" x14ac:dyDescent="0.3">
      <c r="C5" s="264" t="s">
        <v>195</v>
      </c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</row>
    <row r="6" spans="3:18" ht="20.25" x14ac:dyDescent="0.3">
      <c r="C6" s="264" t="s">
        <v>129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3:18" x14ac:dyDescent="0.2">
      <c r="C7" s="138"/>
      <c r="D7" s="138"/>
      <c r="E7" s="32"/>
      <c r="F7" s="138"/>
      <c r="G7" s="138"/>
      <c r="H7" s="138"/>
      <c r="I7" s="138"/>
      <c r="J7" s="138"/>
      <c r="K7" s="138"/>
      <c r="L7" s="138"/>
      <c r="M7" s="138"/>
      <c r="N7" s="138"/>
    </row>
    <row r="8" spans="3:18" x14ac:dyDescent="0.2">
      <c r="C8" s="33"/>
      <c r="D8" s="138"/>
      <c r="E8" s="32"/>
      <c r="F8" s="138"/>
      <c r="G8" s="138"/>
      <c r="H8" s="139"/>
      <c r="I8" s="138"/>
      <c r="J8" s="138"/>
      <c r="K8" s="138"/>
      <c r="L8" s="138"/>
      <c r="M8" s="138"/>
      <c r="N8" s="138"/>
    </row>
    <row r="9" spans="3:18" x14ac:dyDescent="0.2">
      <c r="C9" s="138"/>
      <c r="D9" s="138"/>
      <c r="E9" s="32"/>
      <c r="F9" s="138"/>
      <c r="G9" s="138"/>
      <c r="H9" s="138"/>
      <c r="I9" s="138"/>
      <c r="J9" s="138"/>
      <c r="K9" s="138"/>
      <c r="L9" s="138"/>
      <c r="M9" s="138"/>
      <c r="N9" s="138"/>
    </row>
    <row r="10" spans="3:18" ht="48" x14ac:dyDescent="0.2">
      <c r="C10" s="265"/>
      <c r="D10" s="34"/>
      <c r="E10" s="159" t="s">
        <v>114</v>
      </c>
      <c r="F10" s="111" t="s">
        <v>133</v>
      </c>
      <c r="G10" s="159" t="s">
        <v>115</v>
      </c>
      <c r="H10" s="111" t="s">
        <v>182</v>
      </c>
      <c r="I10" s="111" t="s">
        <v>183</v>
      </c>
      <c r="J10" s="159" t="s">
        <v>117</v>
      </c>
      <c r="K10" s="111" t="s">
        <v>134</v>
      </c>
      <c r="L10" s="111" t="s">
        <v>116</v>
      </c>
      <c r="M10" s="159" t="s">
        <v>184</v>
      </c>
      <c r="N10" s="159" t="s">
        <v>185</v>
      </c>
      <c r="P10" s="271" t="s">
        <v>132</v>
      </c>
      <c r="Q10" s="271"/>
      <c r="R10" s="271"/>
    </row>
    <row r="11" spans="3:18" ht="15" x14ac:dyDescent="0.25">
      <c r="C11" s="280"/>
      <c r="E11" s="285" t="s">
        <v>136</v>
      </c>
      <c r="F11" s="286"/>
      <c r="G11" s="286"/>
      <c r="H11" s="286"/>
      <c r="I11" s="286"/>
      <c r="J11" s="286"/>
      <c r="K11" s="286"/>
      <c r="L11" s="286"/>
      <c r="M11" s="286"/>
      <c r="N11" s="287"/>
      <c r="P11" s="285"/>
      <c r="Q11" s="286"/>
      <c r="R11" s="286"/>
    </row>
    <row r="12" spans="3:18" x14ac:dyDescent="0.2">
      <c r="C12" s="140"/>
      <c r="D12" s="142"/>
      <c r="E12" s="164"/>
      <c r="F12" s="144"/>
      <c r="G12" s="143"/>
      <c r="H12" s="144"/>
      <c r="I12" s="142"/>
      <c r="J12" s="144"/>
      <c r="K12" s="144"/>
      <c r="L12" s="143"/>
      <c r="M12" s="144"/>
      <c r="N12" s="144"/>
      <c r="P12" s="40"/>
      <c r="Q12" s="40"/>
      <c r="R12" s="40"/>
    </row>
    <row r="13" spans="3:18" ht="15" x14ac:dyDescent="0.25">
      <c r="C13" s="41" t="s">
        <v>123</v>
      </c>
      <c r="D13" s="46"/>
      <c r="E13" s="83">
        <v>263.62872099999998</v>
      </c>
      <c r="F13" s="83">
        <v>95.660865999999999</v>
      </c>
      <c r="G13" s="83">
        <v>198.44205099999999</v>
      </c>
      <c r="H13" s="83">
        <v>97.249103000000005</v>
      </c>
      <c r="I13" s="83">
        <v>-1.5882370000000066</v>
      </c>
      <c r="J13" s="83">
        <v>65.186670000000007</v>
      </c>
      <c r="K13" s="83">
        <v>50</v>
      </c>
      <c r="L13" s="83">
        <v>-163.45934399999999</v>
      </c>
      <c r="M13" s="83">
        <v>0.19760947000000001</v>
      </c>
      <c r="N13" s="83">
        <v>-8.1159938399999998</v>
      </c>
      <c r="P13" s="101" t="s">
        <v>141</v>
      </c>
      <c r="Q13" s="102">
        <v>84248300</v>
      </c>
      <c r="R13" s="101" t="s">
        <v>141</v>
      </c>
    </row>
    <row r="14" spans="3:18" ht="15" x14ac:dyDescent="0.25">
      <c r="C14" s="41" t="s">
        <v>102</v>
      </c>
      <c r="D14" s="46"/>
      <c r="E14" s="83">
        <v>1109.0156474700004</v>
      </c>
      <c r="F14" s="83">
        <v>1043.9212900800001</v>
      </c>
      <c r="G14" s="83">
        <v>1198.24908555</v>
      </c>
      <c r="H14" s="83">
        <v>1110.8651628499999</v>
      </c>
      <c r="I14" s="83">
        <v>-66.943872769999871</v>
      </c>
      <c r="J14" s="83">
        <v>-89.233438080000013</v>
      </c>
      <c r="K14" s="83">
        <v>150</v>
      </c>
      <c r="L14" s="83">
        <v>-254.35570387999999</v>
      </c>
      <c r="M14" s="83">
        <v>45.428068770000003</v>
      </c>
      <c r="N14" s="83">
        <v>-25.014087379999992</v>
      </c>
      <c r="P14" s="101" t="s">
        <v>141</v>
      </c>
      <c r="Q14" s="102">
        <v>84248300</v>
      </c>
      <c r="R14" s="101" t="s">
        <v>141</v>
      </c>
    </row>
    <row r="15" spans="3:18" ht="15" x14ac:dyDescent="0.25">
      <c r="C15" s="41" t="s">
        <v>103</v>
      </c>
      <c r="D15" s="46"/>
      <c r="E15" s="83">
        <v>365.13676985000001</v>
      </c>
      <c r="F15" s="83">
        <v>36.894266430000002</v>
      </c>
      <c r="G15" s="83">
        <v>35.177069450000005</v>
      </c>
      <c r="H15" s="83">
        <v>27.834618580000001</v>
      </c>
      <c r="I15" s="83">
        <v>9.0596478500000011</v>
      </c>
      <c r="J15" s="83">
        <v>329.95970039999997</v>
      </c>
      <c r="K15" s="83">
        <v>158.125</v>
      </c>
      <c r="L15" s="83">
        <v>160.25239592000003</v>
      </c>
      <c r="M15" s="83">
        <v>0</v>
      </c>
      <c r="N15" s="83">
        <v>10.618348099999999</v>
      </c>
      <c r="P15" s="101" t="s">
        <v>141</v>
      </c>
      <c r="Q15" s="47">
        <v>0</v>
      </c>
      <c r="R15" s="101" t="s">
        <v>141</v>
      </c>
    </row>
    <row r="16" spans="3:18" ht="15" x14ac:dyDescent="0.25">
      <c r="C16" s="41" t="s">
        <v>104</v>
      </c>
      <c r="D16" s="46"/>
      <c r="E16" s="83">
        <v>358.76462909000003</v>
      </c>
      <c r="F16" s="83">
        <v>158.18434443000001</v>
      </c>
      <c r="G16" s="83">
        <v>178.96679194000004</v>
      </c>
      <c r="H16" s="83">
        <v>126.83504668</v>
      </c>
      <c r="I16" s="83">
        <v>31.349297750000005</v>
      </c>
      <c r="J16" s="83">
        <v>179.79783714999999</v>
      </c>
      <c r="K16" s="83">
        <v>157.61250000000001</v>
      </c>
      <c r="L16" s="83">
        <v>16.15473407</v>
      </c>
      <c r="M16" s="83">
        <v>37.894168310000005</v>
      </c>
      <c r="N16" s="83">
        <v>0.11766697000339814</v>
      </c>
      <c r="P16" s="101">
        <v>48910000</v>
      </c>
      <c r="Q16" s="47" t="s">
        <v>140</v>
      </c>
      <c r="R16" s="101" t="s">
        <v>141</v>
      </c>
    </row>
    <row r="17" spans="3:18" ht="15" x14ac:dyDescent="0.25">
      <c r="C17" s="41" t="s">
        <v>124</v>
      </c>
      <c r="D17" s="46"/>
      <c r="E17" s="83">
        <v>324.35284547493603</v>
      </c>
      <c r="F17" s="83">
        <v>0.96376649999999997</v>
      </c>
      <c r="G17" s="83">
        <v>135.53501991170648</v>
      </c>
      <c r="H17" s="83">
        <v>0</v>
      </c>
      <c r="I17" s="83">
        <v>0.96376649999999997</v>
      </c>
      <c r="J17" s="83">
        <v>188.81782547886468</v>
      </c>
      <c r="K17" s="83">
        <v>100</v>
      </c>
      <c r="L17" s="83">
        <v>-11.182174521135334</v>
      </c>
      <c r="M17" s="83">
        <v>0.88216874999999983</v>
      </c>
      <c r="N17" s="83">
        <v>-1.4245372291250133</v>
      </c>
      <c r="P17" s="101"/>
      <c r="Q17" s="47"/>
      <c r="R17" s="101"/>
    </row>
    <row r="18" spans="3:18" ht="15" x14ac:dyDescent="0.25">
      <c r="C18" s="41" t="s">
        <v>125</v>
      </c>
      <c r="D18" s="46"/>
      <c r="E18" s="83">
        <v>2636.4268780000002</v>
      </c>
      <c r="F18" s="83">
        <v>1687.936191</v>
      </c>
      <c r="G18" s="83">
        <v>2726.2210850000001</v>
      </c>
      <c r="H18" s="83">
        <v>2473.989333</v>
      </c>
      <c r="I18" s="83">
        <v>-786.05314199999998</v>
      </c>
      <c r="J18" s="83">
        <v>-89.794207</v>
      </c>
      <c r="K18" s="83">
        <v>214.6995</v>
      </c>
      <c r="L18" s="83">
        <v>-965.24315999999999</v>
      </c>
      <c r="M18" s="83">
        <v>53.814155</v>
      </c>
      <c r="N18" s="83">
        <v>24.084900000000001</v>
      </c>
      <c r="P18" s="101"/>
      <c r="Q18" s="47"/>
      <c r="R18" s="101"/>
    </row>
    <row r="19" spans="3:18" ht="15" x14ac:dyDescent="0.25">
      <c r="C19" s="41" t="s">
        <v>105</v>
      </c>
      <c r="D19" s="46"/>
      <c r="E19" s="83">
        <v>108.339952</v>
      </c>
      <c r="F19" s="83">
        <v>3.6268739999999999</v>
      </c>
      <c r="G19" s="83">
        <v>7.7285659999999998</v>
      </c>
      <c r="H19" s="83">
        <v>0</v>
      </c>
      <c r="I19" s="83">
        <v>3.6268739999999999</v>
      </c>
      <c r="J19" s="83">
        <v>100.611386</v>
      </c>
      <c r="K19" s="83">
        <v>100.214</v>
      </c>
      <c r="L19" s="83">
        <v>-1.7626139999999999</v>
      </c>
      <c r="M19" s="83">
        <v>0</v>
      </c>
      <c r="N19" s="83">
        <v>-0.28552300000000003</v>
      </c>
      <c r="P19" s="101"/>
      <c r="Q19" s="47"/>
      <c r="R19" s="101"/>
    </row>
    <row r="20" spans="3:18" ht="15" x14ac:dyDescent="0.25">
      <c r="C20" s="41" t="s">
        <v>106</v>
      </c>
      <c r="D20" s="46"/>
      <c r="E20" s="83">
        <v>86.822620999999998</v>
      </c>
      <c r="F20" s="83">
        <v>66.719763</v>
      </c>
      <c r="G20" s="83">
        <v>24.484278</v>
      </c>
      <c r="H20" s="83">
        <v>11.046001</v>
      </c>
      <c r="I20" s="83">
        <v>55.673761999999996</v>
      </c>
      <c r="J20" s="83">
        <v>62.338343000000002</v>
      </c>
      <c r="K20" s="83">
        <v>89.828000000000003</v>
      </c>
      <c r="L20" s="83">
        <v>-559.20086800000001</v>
      </c>
      <c r="M20" s="83">
        <v>0</v>
      </c>
      <c r="N20" s="83">
        <v>-0.78399200000000002</v>
      </c>
      <c r="P20" s="101"/>
      <c r="Q20" s="47"/>
      <c r="R20" s="101"/>
    </row>
    <row r="21" spans="3:18" ht="15" x14ac:dyDescent="0.25">
      <c r="C21" s="41" t="s">
        <v>126</v>
      </c>
      <c r="D21" s="46"/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P21" s="101"/>
      <c r="Q21" s="47"/>
      <c r="R21" s="101"/>
    </row>
    <row r="22" spans="3:18" ht="15" x14ac:dyDescent="0.25">
      <c r="C22" s="84" t="s">
        <v>108</v>
      </c>
      <c r="D22" s="46"/>
      <c r="E22" s="83">
        <v>211.96878498999999</v>
      </c>
      <c r="F22" s="83">
        <v>54.406252780000003</v>
      </c>
      <c r="G22" s="83">
        <v>36.937090869999999</v>
      </c>
      <c r="H22" s="83">
        <v>18.56955559</v>
      </c>
      <c r="I22" s="83">
        <v>35.836697190000002</v>
      </c>
      <c r="J22" s="83">
        <v>175.03169478000001</v>
      </c>
      <c r="K22" s="83">
        <v>125</v>
      </c>
      <c r="L22" s="83">
        <v>22.681205890000008</v>
      </c>
      <c r="M22" s="83">
        <v>21.944952440000012</v>
      </c>
      <c r="N22" s="83">
        <v>7.6875385300000163</v>
      </c>
      <c r="P22" s="101">
        <v>23216000</v>
      </c>
      <c r="Q22" s="47" t="s">
        <v>140</v>
      </c>
      <c r="R22" s="101" t="s">
        <v>140</v>
      </c>
    </row>
    <row r="23" spans="3:18" ht="15" x14ac:dyDescent="0.25">
      <c r="C23" s="84" t="s">
        <v>109</v>
      </c>
      <c r="D23" s="46"/>
      <c r="E23" s="83">
        <v>7363.9256240000004</v>
      </c>
      <c r="F23" s="83">
        <v>5707.6454293199995</v>
      </c>
      <c r="G23" s="83">
        <v>6524.7797600000004</v>
      </c>
      <c r="H23" s="83">
        <v>6052.3366100000003</v>
      </c>
      <c r="I23" s="83">
        <v>-344.6911806800008</v>
      </c>
      <c r="J23" s="83">
        <v>839.14586399999996</v>
      </c>
      <c r="K23" s="83">
        <v>250</v>
      </c>
      <c r="L23" s="83">
        <v>-1190.7593939999999</v>
      </c>
      <c r="M23" s="83">
        <v>3.8852389999999999</v>
      </c>
      <c r="N23" s="83">
        <v>-2.6984370000000002</v>
      </c>
      <c r="P23" s="101" t="s">
        <v>141</v>
      </c>
      <c r="Q23" s="101">
        <v>0</v>
      </c>
      <c r="R23" s="101" t="s">
        <v>140</v>
      </c>
    </row>
    <row r="24" spans="3:18" ht="15" x14ac:dyDescent="0.25">
      <c r="C24" s="41" t="s">
        <v>127</v>
      </c>
      <c r="D24" s="46"/>
      <c r="E24" s="83">
        <v>102435.46223400001</v>
      </c>
      <c r="F24" s="83">
        <v>90466.178362000006</v>
      </c>
      <c r="G24" s="83">
        <v>86876.339800999995</v>
      </c>
      <c r="H24" s="83">
        <v>83252.127290999997</v>
      </c>
      <c r="I24" s="83">
        <v>7214.051071000009</v>
      </c>
      <c r="J24" s="83">
        <v>15559.122433</v>
      </c>
      <c r="K24" s="83">
        <v>1360</v>
      </c>
      <c r="L24" s="83">
        <v>14558.215483</v>
      </c>
      <c r="M24" s="83">
        <v>10606.713366</v>
      </c>
      <c r="N24" s="83">
        <v>2121.468797</v>
      </c>
      <c r="O24" s="131"/>
      <c r="P24" s="101">
        <v>8693286100</v>
      </c>
      <c r="Q24" s="101" t="s">
        <v>141</v>
      </c>
      <c r="R24" s="101" t="s">
        <v>141</v>
      </c>
    </row>
    <row r="25" spans="3:18" ht="15" x14ac:dyDescent="0.25">
      <c r="C25" s="48" t="s">
        <v>142</v>
      </c>
      <c r="D25" s="54"/>
      <c r="E25" s="52">
        <v>115263.84470687495</v>
      </c>
      <c r="F25" s="52">
        <v>99322.137405540008</v>
      </c>
      <c r="G25" s="52">
        <v>97942.860598721702</v>
      </c>
      <c r="H25" s="52">
        <v>93170.852721699994</v>
      </c>
      <c r="I25" s="52">
        <v>6151.2846838400083</v>
      </c>
      <c r="J25" s="52">
        <v>17320.984108728866</v>
      </c>
      <c r="K25" s="52">
        <v>2755.4789999999998</v>
      </c>
      <c r="L25" s="52">
        <v>11611.340560478864</v>
      </c>
      <c r="M25" s="52">
        <v>10770.75972774</v>
      </c>
      <c r="N25" s="52">
        <v>2125.6546801508784</v>
      </c>
      <c r="P25" s="52">
        <v>8765412100</v>
      </c>
      <c r="Q25" s="52">
        <v>84248300</v>
      </c>
      <c r="R25" s="52">
        <v>0</v>
      </c>
    </row>
    <row r="26" spans="3:18" ht="15" x14ac:dyDescent="0.25">
      <c r="C26" s="41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P26" s="45"/>
      <c r="Q26" s="45"/>
      <c r="R26" s="45"/>
    </row>
    <row r="27" spans="3:18" ht="15" x14ac:dyDescent="0.25">
      <c r="C27" s="41" t="s">
        <v>101</v>
      </c>
      <c r="D27" s="46"/>
      <c r="E27" s="83">
        <v>2578.0871977900001</v>
      </c>
      <c r="F27" s="83">
        <v>2538.4447475000002</v>
      </c>
      <c r="G27" s="83">
        <v>2385.6596116499995</v>
      </c>
      <c r="H27" s="83">
        <v>2350.6518116399998</v>
      </c>
      <c r="I27" s="83">
        <v>187.7929358600004</v>
      </c>
      <c r="J27" s="83">
        <v>192.42758614000033</v>
      </c>
      <c r="K27" s="83">
        <v>100</v>
      </c>
      <c r="L27" s="83">
        <v>-688.33079640999983</v>
      </c>
      <c r="M27" s="83">
        <v>0</v>
      </c>
      <c r="N27" s="83">
        <v>-5.2619583200000397</v>
      </c>
      <c r="P27" s="101" t="s">
        <v>141</v>
      </c>
      <c r="Q27" s="101">
        <v>0</v>
      </c>
      <c r="R27" s="47">
        <v>0</v>
      </c>
    </row>
    <row r="28" spans="3:18" ht="15" x14ac:dyDescent="0.25">
      <c r="C28" s="41" t="s">
        <v>112</v>
      </c>
      <c r="D28" s="46"/>
      <c r="E28" s="83">
        <v>4740.6647579999999</v>
      </c>
      <c r="F28" s="83">
        <v>4245.3566639999999</v>
      </c>
      <c r="G28" s="83">
        <v>4467.0757020000001</v>
      </c>
      <c r="H28" s="83">
        <v>4373.2970939999996</v>
      </c>
      <c r="I28" s="83">
        <v>-127.94042999999965</v>
      </c>
      <c r="J28" s="83">
        <v>273.58905600000003</v>
      </c>
      <c r="K28" s="83">
        <v>125</v>
      </c>
      <c r="L28" s="83">
        <v>-1056.1826309999999</v>
      </c>
      <c r="M28" s="83">
        <v>34.590665000000001</v>
      </c>
      <c r="N28" s="83">
        <v>-34.136299999999999</v>
      </c>
      <c r="P28" s="101" t="s">
        <v>141</v>
      </c>
      <c r="Q28" s="101">
        <v>6820650</v>
      </c>
      <c r="R28" s="47">
        <v>0</v>
      </c>
    </row>
    <row r="29" spans="3:18" ht="15" x14ac:dyDescent="0.25">
      <c r="C29" s="48" t="s">
        <v>142</v>
      </c>
      <c r="D29" s="54"/>
      <c r="E29" s="52">
        <v>7318.7519557899996</v>
      </c>
      <c r="F29" s="52">
        <v>6783.8014115000005</v>
      </c>
      <c r="G29" s="52">
        <v>6852.7353136499996</v>
      </c>
      <c r="H29" s="52">
        <v>6723.9489056399998</v>
      </c>
      <c r="I29" s="52">
        <v>59.852505860000747</v>
      </c>
      <c r="J29" s="52">
        <v>466.01664214000039</v>
      </c>
      <c r="K29" s="52">
        <v>225</v>
      </c>
      <c r="L29" s="52">
        <v>-1744.5134274099996</v>
      </c>
      <c r="M29" s="52">
        <v>34.590665000000001</v>
      </c>
      <c r="N29" s="52">
        <v>-39.398258320000039</v>
      </c>
      <c r="P29" s="50">
        <v>0</v>
      </c>
      <c r="Q29" s="50">
        <v>6820650</v>
      </c>
      <c r="R29" s="50">
        <v>0</v>
      </c>
    </row>
    <row r="30" spans="3:18" ht="15" x14ac:dyDescent="0.25">
      <c r="C30" s="41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P30" s="45"/>
      <c r="Q30" s="45"/>
      <c r="R30" s="45"/>
    </row>
    <row r="31" spans="3:18" ht="15" x14ac:dyDescent="0.25">
      <c r="C31" s="41" t="s">
        <v>128</v>
      </c>
      <c r="D31" s="46"/>
      <c r="E31" s="83">
        <v>967.14048609856718</v>
      </c>
      <c r="F31" s="83">
        <v>528.75200546999997</v>
      </c>
      <c r="G31" s="83">
        <v>900.33255494469881</v>
      </c>
      <c r="H31" s="83">
        <v>606.29434555169917</v>
      </c>
      <c r="I31" s="83">
        <v>-77.542340081699194</v>
      </c>
      <c r="J31" s="83">
        <v>66.807931152500032</v>
      </c>
      <c r="K31" s="83">
        <v>100.0000000025</v>
      </c>
      <c r="L31" s="83">
        <v>-454.43999627000005</v>
      </c>
      <c r="M31" s="83">
        <v>6.8909999999999999E-2</v>
      </c>
      <c r="N31" s="83">
        <v>-10.699082949999999</v>
      </c>
      <c r="P31" s="45"/>
      <c r="Q31" s="45"/>
      <c r="R31" s="45"/>
    </row>
    <row r="32" spans="3:18" ht="15" x14ac:dyDescent="0.25">
      <c r="C32" s="41" t="s">
        <v>110</v>
      </c>
      <c r="D32" s="46"/>
      <c r="E32" s="83">
        <v>97.842010999999999</v>
      </c>
      <c r="F32" s="83">
        <v>47.687891</v>
      </c>
      <c r="G32" s="83">
        <v>44.289980999999997</v>
      </c>
      <c r="H32" s="83">
        <v>42.947848</v>
      </c>
      <c r="I32" s="83">
        <v>4.740043</v>
      </c>
      <c r="J32" s="83">
        <v>53.552030000000002</v>
      </c>
      <c r="K32" s="83">
        <v>100</v>
      </c>
      <c r="L32" s="83">
        <v>-48.989061999999997</v>
      </c>
      <c r="M32" s="83">
        <v>0</v>
      </c>
      <c r="N32" s="83">
        <v>-0.82317499999999999</v>
      </c>
      <c r="P32" s="101" t="s">
        <v>141</v>
      </c>
      <c r="Q32" s="101">
        <v>0</v>
      </c>
      <c r="R32" s="47">
        <v>0</v>
      </c>
    </row>
    <row r="33" spans="3:18" ht="15" x14ac:dyDescent="0.25">
      <c r="C33" s="41" t="s">
        <v>111</v>
      </c>
      <c r="D33" s="46"/>
      <c r="E33" s="83">
        <v>24445.050942310001</v>
      </c>
      <c r="F33" s="83">
        <v>18542.91178368</v>
      </c>
      <c r="G33" s="83">
        <v>20148.348471999998</v>
      </c>
      <c r="H33" s="83">
        <v>17871.41109641</v>
      </c>
      <c r="I33" s="83">
        <v>671.50068726999962</v>
      </c>
      <c r="J33" s="83">
        <v>4296.7024705599588</v>
      </c>
      <c r="K33" s="83">
        <v>700</v>
      </c>
      <c r="L33" s="83">
        <v>3838.3278346799589</v>
      </c>
      <c r="M33" s="83">
        <v>401.75733592000006</v>
      </c>
      <c r="N33" s="83">
        <v>-182.43783998999984</v>
      </c>
      <c r="P33" s="45"/>
      <c r="Q33" s="45"/>
      <c r="R33" s="45"/>
    </row>
    <row r="34" spans="3:18" ht="15" x14ac:dyDescent="0.25">
      <c r="C34" s="41" t="s">
        <v>113</v>
      </c>
      <c r="D34" s="46"/>
      <c r="E34" s="83">
        <v>709.40363300000001</v>
      </c>
      <c r="F34" s="83">
        <v>141.09261699999999</v>
      </c>
      <c r="G34" s="83">
        <v>246.10416499999999</v>
      </c>
      <c r="H34" s="83">
        <v>118.049497</v>
      </c>
      <c r="I34" s="83">
        <v>23.043119999999988</v>
      </c>
      <c r="J34" s="83">
        <v>463.29946799999999</v>
      </c>
      <c r="K34" s="83">
        <v>113.51</v>
      </c>
      <c r="L34" s="83">
        <v>2.789428</v>
      </c>
      <c r="M34" s="83">
        <v>4.1968220000000001</v>
      </c>
      <c r="N34" s="83">
        <v>2.489849</v>
      </c>
      <c r="P34" s="47">
        <v>11593940</v>
      </c>
      <c r="Q34" s="47"/>
      <c r="R34" s="47"/>
    </row>
    <row r="35" spans="3:18" ht="15" x14ac:dyDescent="0.25">
      <c r="C35" s="48" t="s">
        <v>142</v>
      </c>
      <c r="D35" s="58"/>
      <c r="E35" s="55">
        <v>26219.437072408571</v>
      </c>
      <c r="F35" s="55">
        <v>19260.444297149999</v>
      </c>
      <c r="G35" s="55">
        <v>21339.075172944697</v>
      </c>
      <c r="H35" s="55">
        <v>18638.702786961698</v>
      </c>
      <c r="I35" s="55">
        <v>621.74151018830048</v>
      </c>
      <c r="J35" s="55">
        <v>4880.3618997124586</v>
      </c>
      <c r="K35" s="55">
        <v>1013.5100000025</v>
      </c>
      <c r="L35" s="55">
        <v>3337.6882044099589</v>
      </c>
      <c r="M35" s="55">
        <v>406.02306792000007</v>
      </c>
      <c r="N35" s="55">
        <v>-191.47024893999986</v>
      </c>
      <c r="P35" s="105">
        <v>11593940</v>
      </c>
      <c r="Q35" s="105">
        <v>0</v>
      </c>
      <c r="R35" s="105">
        <v>0</v>
      </c>
    </row>
    <row r="36" spans="3:18" ht="14.25" x14ac:dyDescent="0.2">
      <c r="C36" s="277"/>
      <c r="D36" s="60"/>
      <c r="E36" s="281"/>
      <c r="F36" s="283"/>
      <c r="G36" s="108"/>
      <c r="H36" s="109"/>
      <c r="I36" s="109"/>
      <c r="J36" s="283"/>
      <c r="K36" s="288"/>
      <c r="L36" s="110"/>
      <c r="M36" s="283"/>
      <c r="N36" s="283"/>
      <c r="P36" s="272"/>
      <c r="Q36" s="273"/>
      <c r="R36" s="274"/>
    </row>
    <row r="37" spans="3:18" ht="14.25" x14ac:dyDescent="0.2">
      <c r="C37" s="278"/>
      <c r="D37" s="61"/>
      <c r="E37" s="282"/>
      <c r="F37" s="284"/>
      <c r="G37" s="108"/>
      <c r="H37" s="109"/>
      <c r="I37" s="109"/>
      <c r="J37" s="284"/>
      <c r="K37" s="289"/>
      <c r="L37" s="110"/>
      <c r="M37" s="284"/>
      <c r="N37" s="284"/>
      <c r="P37" s="279"/>
      <c r="Q37" s="275"/>
      <c r="R37" s="276"/>
    </row>
    <row r="38" spans="3:18" ht="15" x14ac:dyDescent="0.25">
      <c r="C38" s="62" t="s">
        <v>79</v>
      </c>
      <c r="D38" s="63"/>
      <c r="E38" s="55">
        <v>148802.03373507352</v>
      </c>
      <c r="F38" s="55">
        <v>125366.38311419</v>
      </c>
      <c r="G38" s="55">
        <v>126134.6710853164</v>
      </c>
      <c r="H38" s="55">
        <v>118533.5044143017</v>
      </c>
      <c r="I38" s="55">
        <v>6832.8786998883097</v>
      </c>
      <c r="J38" s="55">
        <v>22667.362650581323</v>
      </c>
      <c r="K38" s="55">
        <v>3993.9890000024998</v>
      </c>
      <c r="L38" s="55">
        <v>13204.515337478822</v>
      </c>
      <c r="M38" s="55">
        <v>11211.373460659999</v>
      </c>
      <c r="N38" s="55">
        <v>1894.7861728908786</v>
      </c>
      <c r="P38" s="55">
        <v>8777006040</v>
      </c>
      <c r="Q38" s="55">
        <v>91068950</v>
      </c>
      <c r="R38" s="55">
        <v>0</v>
      </c>
    </row>
    <row r="39" spans="3:18" x14ac:dyDescent="0.2">
      <c r="G39" s="66"/>
    </row>
    <row r="40" spans="3:18" s="149" customFormat="1" x14ac:dyDescent="0.2"/>
    <row r="41" spans="3:18" x14ac:dyDescent="0.2">
      <c r="C41" s="147" t="s">
        <v>186</v>
      </c>
    </row>
    <row r="42" spans="3:18" x14ac:dyDescent="0.2">
      <c r="C42" s="127" t="s">
        <v>187</v>
      </c>
      <c r="E42" s="85"/>
      <c r="F42" s="85"/>
      <c r="G42" s="85"/>
      <c r="H42" s="85"/>
      <c r="J42" s="85"/>
      <c r="K42" s="85"/>
      <c r="L42" s="85"/>
      <c r="M42" s="86"/>
      <c r="N42" s="85"/>
    </row>
    <row r="43" spans="3:18" x14ac:dyDescent="0.2">
      <c r="C43" s="127"/>
    </row>
    <row r="44" spans="3:18" x14ac:dyDescent="0.2">
      <c r="C44" s="127"/>
    </row>
  </sheetData>
  <mergeCells count="15">
    <mergeCell ref="C4:N4"/>
    <mergeCell ref="C5:N5"/>
    <mergeCell ref="C6:N6"/>
    <mergeCell ref="C10:C11"/>
    <mergeCell ref="P36:R37"/>
    <mergeCell ref="C36:C37"/>
    <mergeCell ref="E36:E37"/>
    <mergeCell ref="F36:F37"/>
    <mergeCell ref="P10:R10"/>
    <mergeCell ref="P11:R11"/>
    <mergeCell ref="E11:N11"/>
    <mergeCell ref="J36:J37"/>
    <mergeCell ref="K36:K37"/>
    <mergeCell ref="M36:M37"/>
    <mergeCell ref="N36:N37"/>
  </mergeCells>
  <printOptions horizontalCentered="1"/>
  <pageMargins left="0.511811023622047" right="0.511811023622047" top="0.74803149606299202" bottom="0.74803149606299202" header="0.31496062992126" footer="0.31496062992126"/>
  <pageSetup paperSize="9" scale="71" fitToHeight="0" orientation="landscape" r:id="rId1"/>
  <headerFooter>
    <oddHeader>&amp;C&amp;K000000&amp;G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7030A0"/>
  </sheetPr>
  <dimension ref="A1:K17"/>
  <sheetViews>
    <sheetView workbookViewId="0">
      <selection sqref="A1:B2"/>
    </sheetView>
  </sheetViews>
  <sheetFormatPr defaultColWidth="8.85546875" defaultRowHeight="12.75" x14ac:dyDescent="0.2"/>
  <cols>
    <col min="1" max="1" width="3.85546875" bestFit="1" customWidth="1"/>
    <col min="2" max="2" width="35" bestFit="1" customWidth="1"/>
    <col min="3" max="11" width="17.42578125" customWidth="1"/>
  </cols>
  <sheetData>
    <row r="1" spans="1:11" x14ac:dyDescent="0.2">
      <c r="A1" s="290" t="s">
        <v>188</v>
      </c>
      <c r="B1" s="290"/>
      <c r="C1" s="291" t="s">
        <v>121</v>
      </c>
      <c r="D1" s="291"/>
      <c r="E1" s="291"/>
      <c r="F1" s="291" t="s">
        <v>189</v>
      </c>
      <c r="G1" s="291"/>
      <c r="H1" s="291"/>
      <c r="I1" s="291" t="s">
        <v>190</v>
      </c>
      <c r="J1" s="291"/>
      <c r="K1" s="291"/>
    </row>
    <row r="2" spans="1:11" x14ac:dyDescent="0.2">
      <c r="A2" s="290"/>
      <c r="B2" s="290"/>
      <c r="C2" s="153" t="s">
        <v>138</v>
      </c>
      <c r="D2" s="153" t="s">
        <v>118</v>
      </c>
      <c r="E2" s="153" t="s">
        <v>119</v>
      </c>
      <c r="F2" s="153" t="s">
        <v>138</v>
      </c>
      <c r="G2" s="153" t="s">
        <v>118</v>
      </c>
      <c r="H2" s="153" t="s">
        <v>119</v>
      </c>
      <c r="I2" s="153" t="s">
        <v>138</v>
      </c>
      <c r="J2" s="153" t="s">
        <v>118</v>
      </c>
      <c r="K2" s="153" t="s">
        <v>119</v>
      </c>
    </row>
    <row r="3" spans="1:11" x14ac:dyDescent="0.2">
      <c r="A3" s="132">
        <v>1</v>
      </c>
      <c r="B3" s="132" t="s">
        <v>65</v>
      </c>
      <c r="C3" s="135"/>
      <c r="D3" s="135"/>
      <c r="E3" s="135"/>
      <c r="F3" s="135"/>
      <c r="G3" s="135"/>
      <c r="H3" s="135"/>
      <c r="I3" s="135"/>
      <c r="J3" s="135"/>
      <c r="K3" s="135"/>
    </row>
    <row r="4" spans="1:11" x14ac:dyDescent="0.2">
      <c r="A4" s="132">
        <v>2</v>
      </c>
      <c r="B4" s="132" t="s">
        <v>66</v>
      </c>
      <c r="C4" s="135"/>
      <c r="D4" s="135"/>
      <c r="E4" s="135"/>
      <c r="F4" s="135"/>
      <c r="G4" s="135"/>
      <c r="H4" s="135"/>
      <c r="I4" s="135"/>
      <c r="J4" s="135"/>
      <c r="K4" s="135"/>
    </row>
    <row r="5" spans="1:11" x14ac:dyDescent="0.2">
      <c r="A5" s="132">
        <v>3</v>
      </c>
      <c r="B5" s="132" t="s">
        <v>67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1:11" x14ac:dyDescent="0.2">
      <c r="A6" s="132">
        <v>4</v>
      </c>
      <c r="B6" s="132" t="s">
        <v>191</v>
      </c>
      <c r="C6" s="135"/>
      <c r="D6" s="135"/>
      <c r="E6" s="135"/>
      <c r="F6" s="135"/>
      <c r="G6" s="135"/>
      <c r="H6" s="135"/>
      <c r="I6" s="135"/>
      <c r="J6" s="135"/>
      <c r="K6" s="135"/>
    </row>
    <row r="7" spans="1:11" x14ac:dyDescent="0.2">
      <c r="A7" s="132">
        <v>5</v>
      </c>
      <c r="B7" s="132" t="s">
        <v>69</v>
      </c>
      <c r="C7" s="135"/>
      <c r="D7" s="135"/>
      <c r="E7" s="135"/>
      <c r="F7" s="135"/>
      <c r="G7" s="135"/>
      <c r="H7" s="135"/>
      <c r="I7" s="135"/>
      <c r="J7" s="135"/>
      <c r="K7" s="135"/>
    </row>
    <row r="8" spans="1:11" x14ac:dyDescent="0.2">
      <c r="A8" s="132">
        <v>6</v>
      </c>
      <c r="B8" s="133" t="s">
        <v>70</v>
      </c>
      <c r="C8" s="135">
        <v>6222634</v>
      </c>
      <c r="D8" s="135"/>
      <c r="E8" s="135"/>
      <c r="F8" s="135"/>
      <c r="G8" s="135"/>
      <c r="H8" s="135"/>
      <c r="I8" s="135"/>
      <c r="J8" s="135"/>
      <c r="K8" s="135"/>
    </row>
    <row r="9" spans="1:11" x14ac:dyDescent="0.2">
      <c r="A9" s="132">
        <v>7</v>
      </c>
      <c r="B9" s="132" t="s">
        <v>71</v>
      </c>
      <c r="C9" s="135"/>
      <c r="D9" s="135"/>
      <c r="E9" s="135"/>
      <c r="F9" s="135"/>
      <c r="G9" s="135"/>
      <c r="H9" s="135"/>
      <c r="I9" s="135"/>
      <c r="J9" s="135"/>
      <c r="K9" s="135"/>
    </row>
    <row r="10" spans="1:11" x14ac:dyDescent="0.2">
      <c r="A10" s="132">
        <v>8</v>
      </c>
      <c r="B10" s="132" t="s">
        <v>192</v>
      </c>
      <c r="C10" s="135"/>
      <c r="D10" s="135"/>
      <c r="E10" s="135"/>
      <c r="F10" s="135"/>
      <c r="G10" s="135"/>
      <c r="H10" s="135"/>
      <c r="I10" s="135"/>
      <c r="J10" s="135"/>
      <c r="K10" s="135"/>
    </row>
    <row r="11" spans="1:11" x14ac:dyDescent="0.2">
      <c r="A11" s="132">
        <v>8</v>
      </c>
      <c r="B11" s="133" t="s">
        <v>72</v>
      </c>
      <c r="C11" s="135">
        <v>61471943673</v>
      </c>
      <c r="D11" s="135"/>
      <c r="E11" s="135"/>
      <c r="F11" s="135">
        <v>58282925005</v>
      </c>
      <c r="G11" s="135"/>
      <c r="H11" s="135"/>
      <c r="I11" s="135"/>
      <c r="J11" s="135"/>
      <c r="K11" s="135"/>
    </row>
    <row r="12" spans="1:11" x14ac:dyDescent="0.2">
      <c r="A12" s="132">
        <v>9</v>
      </c>
      <c r="B12" s="132" t="s">
        <v>73</v>
      </c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1" x14ac:dyDescent="0.2">
      <c r="A13" s="132">
        <v>10</v>
      </c>
      <c r="B13" s="133" t="s">
        <v>193</v>
      </c>
      <c r="C13" s="135">
        <v>269700388</v>
      </c>
      <c r="D13" s="135">
        <v>50897900</v>
      </c>
      <c r="E13" s="135">
        <v>3560030</v>
      </c>
      <c r="F13" s="135">
        <v>266010208</v>
      </c>
      <c r="G13" s="135">
        <v>17681252</v>
      </c>
      <c r="H13" s="135">
        <v>857370</v>
      </c>
      <c r="I13" s="135"/>
      <c r="J13" s="135"/>
      <c r="K13" s="135"/>
    </row>
    <row r="14" spans="1:11" x14ac:dyDescent="0.2">
      <c r="A14" s="132">
        <v>11</v>
      </c>
      <c r="B14" s="133" t="s">
        <v>74</v>
      </c>
      <c r="C14" s="135"/>
      <c r="D14" s="135"/>
      <c r="E14" s="135"/>
      <c r="F14" s="135">
        <v>1274321</v>
      </c>
      <c r="G14" s="135">
        <v>6596779</v>
      </c>
      <c r="H14" s="135">
        <v>83216390</v>
      </c>
      <c r="I14" s="135"/>
      <c r="J14" s="135"/>
      <c r="K14" s="135"/>
    </row>
    <row r="15" spans="1:11" x14ac:dyDescent="0.2">
      <c r="A15" s="132">
        <v>12</v>
      </c>
      <c r="B15" s="132" t="s">
        <v>76</v>
      </c>
      <c r="C15" s="135"/>
      <c r="D15" s="135"/>
      <c r="E15" s="135"/>
      <c r="F15" s="135"/>
      <c r="G15" s="135"/>
      <c r="H15" s="135"/>
      <c r="I15" s="135"/>
      <c r="J15" s="135"/>
      <c r="K15" s="135"/>
    </row>
    <row r="16" spans="1:11" x14ac:dyDescent="0.2">
      <c r="A16" s="132">
        <v>13</v>
      </c>
      <c r="B16" s="133" t="s">
        <v>77</v>
      </c>
      <c r="C16" s="135"/>
      <c r="D16" s="135"/>
      <c r="E16" s="135"/>
      <c r="F16" s="135"/>
      <c r="G16" s="135"/>
      <c r="H16" s="135"/>
      <c r="I16" s="135"/>
      <c r="J16" s="135"/>
      <c r="K16" s="135"/>
    </row>
    <row r="17" spans="1:11" x14ac:dyDescent="0.2">
      <c r="A17" s="132">
        <v>14</v>
      </c>
      <c r="B17" s="133" t="s">
        <v>78</v>
      </c>
      <c r="C17" s="135">
        <v>52710467</v>
      </c>
      <c r="D17" s="135">
        <v>32553113</v>
      </c>
      <c r="E17" s="135">
        <v>40291260</v>
      </c>
      <c r="F17" s="135"/>
      <c r="G17" s="135"/>
      <c r="H17" s="135"/>
      <c r="I17" s="135"/>
      <c r="J17" s="135"/>
      <c r="K17" s="135"/>
    </row>
  </sheetData>
  <mergeCells count="4">
    <mergeCell ref="A1:B2"/>
    <mergeCell ref="C1:E1"/>
    <mergeCell ref="F1:H1"/>
    <mergeCell ref="I1:K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D312606E95774CB2A362948E20A745" ma:contentTypeVersion="14" ma:contentTypeDescription="Create a new document." ma:contentTypeScope="" ma:versionID="57abc5aa551af644da4708fc53f24b2f">
  <xsd:schema xmlns:xsd="http://www.w3.org/2001/XMLSchema" xmlns:xs="http://www.w3.org/2001/XMLSchema" xmlns:p="http://schemas.microsoft.com/office/2006/metadata/properties" xmlns:ns3="62da9f17-1f82-462e-845b-05f52ec6eb9b" xmlns:ns4="f5093d0a-0f56-432a-b13c-98cb69caa02c" targetNamespace="http://schemas.microsoft.com/office/2006/metadata/properties" ma:root="true" ma:fieldsID="d9d19254f906e1bc2fe1bc1add42da59" ns3:_="" ns4:_="">
    <xsd:import namespace="62da9f17-1f82-462e-845b-05f52ec6eb9b"/>
    <xsd:import namespace="f5093d0a-0f56-432a-b13c-98cb69caa0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a9f17-1f82-462e-845b-05f52ec6eb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93d0a-0f56-432a-b13c-98cb69caa02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E08C8E-0E54-4256-A0F0-87E9CF74D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a9f17-1f82-462e-845b-05f52ec6eb9b"/>
    <ds:schemaRef ds:uri="f5093d0a-0f56-432a-b13c-98cb69caa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CABB20-257D-4063-9339-E8F874B965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F93646-BB91-4A5B-B59D-53440592076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Selected_Fin3Q_old</vt:lpstr>
      <vt:lpstr>Selected-Oper3Q_old</vt:lpstr>
      <vt:lpstr>PN Industry Performance</vt:lpstr>
      <vt:lpstr>PN SDtab1</vt:lpstr>
      <vt:lpstr>PN SDtab2</vt:lpstr>
      <vt:lpstr>TF Surplus-Deficit</vt:lpstr>
      <vt:lpstr>'PN Industry Performance'!Print_Area</vt:lpstr>
      <vt:lpstr>'PN SDtab1'!Print_Area</vt:lpstr>
      <vt:lpstr>'PN SDtab2'!Print_Area</vt:lpstr>
      <vt:lpstr>Selected_Fin3Q_old!Print_Area</vt:lpstr>
      <vt:lpstr>Selected_Fin3Q_old!Print_Titles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mac.piad</dc:creator>
  <cp:keywords/>
  <dc:description/>
  <cp:lastModifiedBy>Frances Anne A. Castillo</cp:lastModifiedBy>
  <cp:revision/>
  <dcterms:created xsi:type="dcterms:W3CDTF">2016-02-04T05:59:46Z</dcterms:created>
  <dcterms:modified xsi:type="dcterms:W3CDTF">2023-11-14T06:44:24Z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0x01010014D312606E95774CB2A362948E20A745</vt:lpwstr>
  </property>
</Properties>
</file>