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ab.serquina\OneDrive - Insurance Commission, DBM PS\Desktop\0623 For Records Section\"/>
    </mc:Choice>
  </mc:AlternateContent>
  <bookViews>
    <workbookView xWindow="0" yWindow="0" windowWidth="21570" windowHeight="8055" activeTab="1"/>
  </bookViews>
  <sheets>
    <sheet name="NL Q1 2023" sheetId="1" r:id="rId1"/>
    <sheet name="Key Performance" sheetId="4" r:id="rId2"/>
  </sheets>
  <definedNames>
    <definedName name="A9999999999999999999" localSheetId="1">'Key Performance'!$A$9824</definedName>
    <definedName name="A9999999999999999999">#REF!</definedName>
    <definedName name="_xlnm.Print_Area" localSheetId="1">'Key Performance'!$A$1:$N$91</definedName>
    <definedName name="_xlnm.Print_Area" localSheetId="0">'NL Q1 2023'!$A$1:$L$38</definedName>
    <definedName name="_xlnm.Print_Titles" localSheetId="1">'Key Performance'!$1:$8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6" i="4" l="1"/>
  <c r="M86" i="4"/>
  <c r="L86" i="4"/>
  <c r="K86" i="4"/>
  <c r="J86" i="4"/>
  <c r="I86" i="4"/>
  <c r="H86" i="4"/>
  <c r="G86" i="4"/>
  <c r="F86" i="4"/>
  <c r="E86" i="4"/>
  <c r="N78" i="4"/>
  <c r="M78" i="4"/>
  <c r="L78" i="4"/>
  <c r="K78" i="4"/>
  <c r="J78" i="4"/>
  <c r="I78" i="4"/>
  <c r="H78" i="4"/>
  <c r="G78" i="4"/>
  <c r="F78" i="4"/>
  <c r="E78" i="4"/>
  <c r="N74" i="4"/>
  <c r="M74" i="4"/>
  <c r="L74" i="4"/>
  <c r="K74" i="4"/>
  <c r="J74" i="4"/>
  <c r="I74" i="4"/>
  <c r="H74" i="4"/>
  <c r="G74" i="4"/>
  <c r="F74" i="4"/>
  <c r="E74" i="4"/>
  <c r="B64" i="4"/>
  <c r="B65" i="4" s="1"/>
  <c r="B66" i="4" s="1"/>
  <c r="B67" i="4" s="1"/>
  <c r="B68" i="4" s="1"/>
  <c r="B69" i="4" s="1"/>
  <c r="B70" i="4" s="1"/>
  <c r="B71" i="4" s="1"/>
  <c r="B72" i="4" s="1"/>
  <c r="B73" i="4" s="1"/>
  <c r="B63" i="4"/>
  <c r="N59" i="4"/>
  <c r="N80" i="4" s="1"/>
  <c r="N88" i="4" s="1"/>
  <c r="M59" i="4"/>
  <c r="L59" i="4"/>
  <c r="K59" i="4"/>
  <c r="J59" i="4"/>
  <c r="I59" i="4"/>
  <c r="H59" i="4"/>
  <c r="H80" i="4" s="1"/>
  <c r="H88" i="4" s="1"/>
  <c r="G59" i="4"/>
  <c r="F59" i="4"/>
  <c r="E59" i="4"/>
  <c r="B23" i="4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N20" i="4"/>
  <c r="M20" i="4"/>
  <c r="L20" i="4"/>
  <c r="K20" i="4"/>
  <c r="J20" i="4"/>
  <c r="I20" i="4"/>
  <c r="H20" i="4"/>
  <c r="G20" i="4"/>
  <c r="F20" i="4"/>
  <c r="E20" i="4"/>
  <c r="N16" i="4"/>
  <c r="M16" i="4"/>
  <c r="M80" i="4" s="1"/>
  <c r="M88" i="4" s="1"/>
  <c r="L16" i="4"/>
  <c r="L80" i="4" s="1"/>
  <c r="L88" i="4" s="1"/>
  <c r="K16" i="4"/>
  <c r="K80" i="4" s="1"/>
  <c r="K88" i="4" s="1"/>
  <c r="J16" i="4"/>
  <c r="J80" i="4" s="1"/>
  <c r="J88" i="4" s="1"/>
  <c r="I16" i="4"/>
  <c r="I80" i="4" s="1"/>
  <c r="I88" i="4" s="1"/>
  <c r="H16" i="4"/>
  <c r="G16" i="4"/>
  <c r="G80" i="4" s="1"/>
  <c r="G88" i="4" s="1"/>
  <c r="F16" i="4"/>
  <c r="F80" i="4" s="1"/>
  <c r="F88" i="4" s="1"/>
  <c r="E16" i="4"/>
  <c r="E80" i="4" s="1"/>
  <c r="E88" i="4" s="1"/>
  <c r="B14" i="4"/>
  <c r="B15" i="4" s="1"/>
  <c r="B13" i="4"/>
  <c r="J31" i="1" l="1"/>
  <c r="J29" i="1"/>
  <c r="J27" i="1"/>
  <c r="J26" i="1"/>
  <c r="J25" i="1"/>
  <c r="J23" i="1"/>
  <c r="J21" i="1"/>
  <c r="J19" i="1"/>
  <c r="H17" i="1"/>
  <c r="J17" i="1" s="1"/>
  <c r="F17" i="1"/>
  <c r="J15" i="1"/>
  <c r="J12" i="1"/>
  <c r="J10" i="1"/>
</calcChain>
</file>

<file path=xl/sharedStrings.xml><?xml version="1.0" encoding="utf-8"?>
<sst xmlns="http://schemas.openxmlformats.org/spreadsheetml/2006/main" count="198" uniqueCount="111">
  <si>
    <t xml:space="preserve">INSURANCE INDUSTRY PERFORMANCE </t>
  </si>
  <si>
    <t>as of  the Quarter Ending March 31</t>
  </si>
  <si>
    <t>NON-LIFE INSURANCE COMPANIES</t>
  </si>
  <si>
    <t>% Increase/      (Decrease)</t>
  </si>
  <si>
    <t>.</t>
  </si>
  <si>
    <t>Total Number of Companies</t>
  </si>
  <si>
    <t>*</t>
  </si>
  <si>
    <t>Total Number of Companies with Submissions</t>
  </si>
  <si>
    <t>r</t>
  </si>
  <si>
    <t>( In Million Pesos )</t>
  </si>
  <si>
    <t xml:space="preserve">Total Assets </t>
  </si>
  <si>
    <t>Total Liabilities</t>
  </si>
  <si>
    <t>Total Net Worth</t>
  </si>
  <si>
    <t>Total Paid - Up Capital</t>
  </si>
  <si>
    <t>Total Invested Assets</t>
  </si>
  <si>
    <t>Total Net Premiums Written</t>
  </si>
  <si>
    <t xml:space="preserve">Total Premiums Earned  </t>
  </si>
  <si>
    <t>Total Gross Premiums Written</t>
  </si>
  <si>
    <t>Total Losses Incurred</t>
  </si>
  <si>
    <t>Total Net Income</t>
  </si>
  <si>
    <t>* includes licensed servicing companies as reported by Licensing and/or CRL Divisions</t>
  </si>
  <si>
    <t>r - revised data</t>
  </si>
  <si>
    <t>Date Prepared : May 18, 2023</t>
  </si>
  <si>
    <t>PERFORMANCE OF THE NON-LIFE INSURANCE COMPANIES</t>
  </si>
  <si>
    <t>as of 31 March 2023</t>
  </si>
  <si>
    <t>Based on the submitted unaudited Quarterly Reports on Selected Financial Statistics (QRSFS)</t>
  </si>
  <si>
    <t>NAME OF COMPANY</t>
  </si>
  <si>
    <t>TOTAL ASSETS</t>
  </si>
  <si>
    <t>TOTAL LIABILITIES</t>
  </si>
  <si>
    <t>TOTAL NET WORTH</t>
  </si>
  <si>
    <t>PAID-UP CAPITAL</t>
  </si>
  <si>
    <t>INVESTED ASSETS</t>
  </si>
  <si>
    <t>NET PREMIUMS WRITTEN</t>
  </si>
  <si>
    <t>PREMIUMS EARNED</t>
  </si>
  <si>
    <t>GROSS PREMIUMS WRITTEN</t>
  </si>
  <si>
    <t>LOSSES  INCURRED</t>
  </si>
  <si>
    <t>NET INCOME/(LOSS)</t>
  </si>
  <si>
    <t>EARNED</t>
  </si>
  <si>
    <t>I.  COMPOSITE (NON-LIFE UNIT)</t>
  </si>
  <si>
    <t xml:space="preserve">     A.  DOMESTIC</t>
  </si>
  <si>
    <t>1Cooperative Insurance System  of the Philippines Life &amp; General Insurance  (1CISP - NL Operations) (formerly: R &amp; B Ins. Corp.)</t>
  </si>
  <si>
    <t>CLIMBS Life &amp; General Ins.</t>
  </si>
  <si>
    <t>Manila Bankers Life and General Insurance Corporation</t>
  </si>
  <si>
    <t xml:space="preserve">Paramount Life &amp; Gen. Ins. Corp. </t>
  </si>
  <si>
    <t>Premier Insurance &amp; Surety Corporation</t>
  </si>
  <si>
    <t>TOTAL</t>
  </si>
  <si>
    <r>
      <t xml:space="preserve">     </t>
    </r>
    <r>
      <rPr>
        <i/>
        <sz val="10"/>
        <rFont val="Arial"/>
        <family val="2"/>
      </rPr>
      <t>B. FOREIGN</t>
    </r>
  </si>
  <si>
    <t xml:space="preserve"> </t>
  </si>
  <si>
    <t xml:space="preserve">    </t>
  </si>
  <si>
    <t>AIA Philippines Life and General Insurance Company, Inc. (Philam Life &amp; Gen. )</t>
  </si>
  <si>
    <t>Etiqa Life and General Assurance Phils., Inc. (formerly AsianLife &amp; Gen.)</t>
  </si>
  <si>
    <t>II.  NON-LIFE COMPANIES</t>
  </si>
  <si>
    <t>Alliedbankers Insurance Corporation</t>
  </si>
  <si>
    <t>Alpha Insurance &amp; Surety Company, Inc.</t>
  </si>
  <si>
    <t>Asia United Insurance, Inc.</t>
  </si>
  <si>
    <t>Bethel General Ins. &amp; Surety Corp. (BF Gen)</t>
  </si>
  <si>
    <t>BPI/MS Insurance Corporation</t>
  </si>
  <si>
    <t>Card Pioneer Microinsurance, Inc. (Pioneer Asia)</t>
  </si>
  <si>
    <t>Charter Ping An (Philippine Charter Ins. Corp.)</t>
  </si>
  <si>
    <t>Cibeles Insurance Corporation</t>
  </si>
  <si>
    <t>Cocogen Insurance, inc. (UCPB Gen.)</t>
  </si>
  <si>
    <t>Commonwealth Insurance Company</t>
  </si>
  <si>
    <t xml:space="preserve">Corporate Guarantee &amp; Insurance Co., Inc. </t>
  </si>
  <si>
    <t>Country Bankers Insurance Corporation</t>
  </si>
  <si>
    <t>Fortune General Insurance Corporation</t>
  </si>
  <si>
    <t>Intra-Strata Assurance Corporation</t>
  </si>
  <si>
    <t>Liberty Insurance Corporation</t>
  </si>
  <si>
    <t>M Pioneer Insurance,  Inc. (Republic)</t>
  </si>
  <si>
    <t>Malayan Insurance Company, Inc.</t>
  </si>
  <si>
    <t>Mercantile Insurance Company, Inc., The</t>
  </si>
  <si>
    <t>Milestone Guaranty &amp; Insurance</t>
  </si>
  <si>
    <t>Oriental Assurance Corporation</t>
  </si>
  <si>
    <t>Pacific Union Insurance Company</t>
  </si>
  <si>
    <t>People's Gen. Insurance Corp.</t>
  </si>
  <si>
    <t>No report submitted</t>
  </si>
  <si>
    <t>Perla Compania de Seguros, Inc.</t>
  </si>
  <si>
    <t>Petrogen Insurance Corporation</t>
  </si>
  <si>
    <t>PGA Sompo Insurance Corporation</t>
  </si>
  <si>
    <t>Philippine British Assurance Company, Inc.</t>
  </si>
  <si>
    <t xml:space="preserve">Philippines' First Insurance Co., Inc. </t>
  </si>
  <si>
    <t>Pioneer Insurance &amp; Surety Corporation</t>
  </si>
  <si>
    <t>Pioneer Intercontinental Ins. Corporation</t>
  </si>
  <si>
    <t>Prudential Guarantee and Assurance, Inc.</t>
  </si>
  <si>
    <t>Standard Insurance Company, Inc.</t>
  </si>
  <si>
    <t>Sterling Insurance Co., Inc.</t>
  </si>
  <si>
    <t>Stronghold Insurance Company, Inc.</t>
  </si>
  <si>
    <t>Summit General Insurane Corp. (PNB Gen)</t>
  </si>
  <si>
    <t>Travellers Insurance &amp; Surety Corporation</t>
  </si>
  <si>
    <t>Visayan Surety &amp; Insurance Corporation</t>
  </si>
  <si>
    <t>Western Guaranty Corporation</t>
  </si>
  <si>
    <t xml:space="preserve">  B. FOREIGN</t>
  </si>
  <si>
    <t>AIG Phil. Ins. Company (Chartis Phils., Inc.)</t>
  </si>
  <si>
    <t>Asia Insurance (Phils.) Corporation</t>
  </si>
  <si>
    <t>FPG Insurance Co., Inc. (Federal Phoenix)</t>
  </si>
  <si>
    <t>Insurance Company of North America</t>
  </si>
  <si>
    <t xml:space="preserve">MAA General Assurance Phils., Inc. </t>
  </si>
  <si>
    <t>Metropolitan Insurance Company, Inc.</t>
  </si>
  <si>
    <t>New India Assurance Company, Ltd., The</t>
  </si>
  <si>
    <t>Oona Insular Insurance Corporation (MAPFRE Insular Ins. Corp.)</t>
  </si>
  <si>
    <t>Pacific Cross Ins., Inc. (Blue Cross)</t>
  </si>
  <si>
    <t>SeaInsure General (AA Guaranty)</t>
  </si>
  <si>
    <t>SGI Phils. Gen. Insurance Company, Inc.</t>
  </si>
  <si>
    <t>Starr International Insurance Phils. Branch</t>
  </si>
  <si>
    <t>II.  PROFESSIONAL REINSURER</t>
  </si>
  <si>
    <t>National Reinsurance Corporation of the Phils.</t>
  </si>
  <si>
    <t>GRAND TOTAL</t>
  </si>
  <si>
    <t>III. SERVICING COMPANY</t>
  </si>
  <si>
    <t>Centennial Guarantee Assce. Corp.</t>
  </si>
  <si>
    <t>QBE Seaboard Insurance Phils., Inc.</t>
  </si>
  <si>
    <t>Solid Guaranty Inc.</t>
  </si>
  <si>
    <t>TOTAL - Licensed &amp; Servicing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</si>
</sst>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7" x14ac:knownFonts="1">
    <font>
      <sz val="10"/>
      <name val="Arial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</cellStyleXfs>
  <cellXfs count="16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1" fillId="2" borderId="4" xfId="0" applyFont="1" applyFill="1" applyBorder="1"/>
    <xf numFmtId="0" fontId="1" fillId="2" borderId="0" xfId="0" applyFont="1" applyFill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2" xfId="0" applyFont="1" applyFill="1" applyBorder="1"/>
    <xf numFmtId="0" fontId="1" fillId="2" borderId="11" xfId="0" applyFont="1" applyFill="1" applyBorder="1"/>
    <xf numFmtId="0" fontId="1" fillId="2" borderId="20" xfId="0" applyFont="1" applyFill="1" applyBorder="1"/>
    <xf numFmtId="0" fontId="4" fillId="2" borderId="21" xfId="0" applyFont="1" applyFill="1" applyBorder="1"/>
    <xf numFmtId="0" fontId="1" fillId="2" borderId="22" xfId="0" applyFont="1" applyFill="1" applyBorder="1"/>
    <xf numFmtId="0" fontId="4" fillId="2" borderId="22" xfId="0" applyFont="1" applyFill="1" applyBorder="1"/>
    <xf numFmtId="165" fontId="4" fillId="2" borderId="23" xfId="1" applyNumberFormat="1" applyFont="1" applyFill="1" applyBorder="1" applyAlignment="1">
      <alignment horizontal="center"/>
    </xf>
    <xf numFmtId="165" fontId="4" fillId="2" borderId="24" xfId="1" applyNumberFormat="1" applyFont="1" applyFill="1" applyBorder="1" applyAlignment="1">
      <alignment horizontal="center"/>
    </xf>
    <xf numFmtId="164" fontId="4" fillId="2" borderId="23" xfId="1" applyFont="1" applyFill="1" applyBorder="1"/>
    <xf numFmtId="0" fontId="1" fillId="2" borderId="25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165" fontId="4" fillId="2" borderId="12" xfId="1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/>
    </xf>
    <xf numFmtId="164" fontId="4" fillId="2" borderId="12" xfId="1" applyFont="1" applyFill="1" applyBorder="1"/>
    <xf numFmtId="0" fontId="1" fillId="2" borderId="5" xfId="0" applyFont="1" applyFill="1" applyBorder="1"/>
    <xf numFmtId="0" fontId="1" fillId="2" borderId="0" xfId="2" applyFont="1" applyFill="1"/>
    <xf numFmtId="164" fontId="4" fillId="2" borderId="0" xfId="1" applyFont="1" applyFill="1" applyBorder="1"/>
    <xf numFmtId="0" fontId="4" fillId="2" borderId="26" xfId="0" applyFont="1" applyFill="1" applyBorder="1"/>
    <xf numFmtId="0" fontId="1" fillId="2" borderId="27" xfId="0" applyFont="1" applyFill="1" applyBorder="1"/>
    <xf numFmtId="0" fontId="4" fillId="2" borderId="27" xfId="0" applyFont="1" applyFill="1" applyBorder="1"/>
    <xf numFmtId="166" fontId="4" fillId="2" borderId="28" xfId="1" applyNumberFormat="1" applyFont="1" applyFill="1" applyBorder="1"/>
    <xf numFmtId="166" fontId="4" fillId="2" borderId="27" xfId="1" applyNumberFormat="1" applyFont="1" applyFill="1" applyBorder="1"/>
    <xf numFmtId="166" fontId="4" fillId="2" borderId="29" xfId="1" applyNumberFormat="1" applyFont="1" applyFill="1" applyBorder="1"/>
    <xf numFmtId="164" fontId="4" fillId="2" borderId="28" xfId="1" applyFont="1" applyFill="1" applyBorder="1"/>
    <xf numFmtId="0" fontId="1" fillId="2" borderId="30" xfId="0" applyFont="1" applyFill="1" applyBorder="1"/>
    <xf numFmtId="166" fontId="4" fillId="2" borderId="24" xfId="1" applyNumberFormat="1" applyFont="1" applyFill="1" applyBorder="1" applyAlignment="1">
      <alignment horizontal="center" vertical="center"/>
    </xf>
    <xf numFmtId="0" fontId="4" fillId="2" borderId="31" xfId="0" applyFont="1" applyFill="1" applyBorder="1"/>
    <xf numFmtId="0" fontId="1" fillId="2" borderId="32" xfId="0" applyFont="1" applyFill="1" applyBorder="1"/>
    <xf numFmtId="0" fontId="4" fillId="2" borderId="32" xfId="0" applyFont="1" applyFill="1" applyBorder="1"/>
    <xf numFmtId="166" fontId="4" fillId="2" borderId="33" xfId="1" applyNumberFormat="1" applyFont="1" applyFill="1" applyBorder="1"/>
    <xf numFmtId="166" fontId="4" fillId="2" borderId="34" xfId="1" applyNumberFormat="1" applyFont="1" applyFill="1" applyBorder="1"/>
    <xf numFmtId="164" fontId="7" fillId="2" borderId="0" xfId="1" applyFont="1" applyFill="1" applyBorder="1"/>
    <xf numFmtId="164" fontId="4" fillId="2" borderId="33" xfId="1" applyFont="1" applyFill="1" applyBorder="1"/>
    <xf numFmtId="0" fontId="1" fillId="2" borderId="35" xfId="0" applyFont="1" applyFill="1" applyBorder="1"/>
    <xf numFmtId="0" fontId="1" fillId="2" borderId="33" xfId="0" applyFont="1" applyFill="1" applyBorder="1"/>
    <xf numFmtId="0" fontId="8" fillId="2" borderId="35" xfId="0" applyFont="1" applyFill="1" applyBorder="1"/>
    <xf numFmtId="164" fontId="7" fillId="2" borderId="34" xfId="1" applyFont="1" applyFill="1" applyBorder="1"/>
    <xf numFmtId="0" fontId="9" fillId="2" borderId="32" xfId="0" applyFont="1" applyFill="1" applyBorder="1"/>
    <xf numFmtId="166" fontId="10" fillId="2" borderId="33" xfId="1" applyNumberFormat="1" applyFont="1" applyFill="1" applyBorder="1"/>
    <xf numFmtId="166" fontId="10" fillId="2" borderId="34" xfId="1" applyNumberFormat="1" applyFont="1" applyFill="1" applyBorder="1"/>
    <xf numFmtId="164" fontId="9" fillId="2" borderId="33" xfId="1" applyFont="1" applyFill="1" applyBorder="1"/>
    <xf numFmtId="43" fontId="1" fillId="0" borderId="0" xfId="0" applyNumberFormat="1" applyFont="1"/>
    <xf numFmtId="166" fontId="11" fillId="2" borderId="33" xfId="1" applyNumberFormat="1" applyFont="1" applyFill="1" applyBorder="1"/>
    <xf numFmtId="166" fontId="11" fillId="2" borderId="34" xfId="1" applyNumberFormat="1" applyFont="1" applyFill="1" applyBorder="1"/>
    <xf numFmtId="0" fontId="4" fillId="2" borderId="6" xfId="0" applyFont="1" applyFill="1" applyBorder="1"/>
    <xf numFmtId="0" fontId="1" fillId="2" borderId="7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8" xfId="0" applyFont="1" applyFill="1" applyBorder="1"/>
    <xf numFmtId="0" fontId="9" fillId="0" borderId="0" xfId="0" applyFont="1"/>
    <xf numFmtId="0" fontId="12" fillId="0" borderId="0" xfId="2" applyFont="1"/>
    <xf numFmtId="0" fontId="1" fillId="0" borderId="0" xfId="2" applyFont="1"/>
    <xf numFmtId="0" fontId="12" fillId="0" borderId="0" xfId="0" applyFont="1"/>
    <xf numFmtId="0" fontId="5" fillId="0" borderId="0" xfId="2" applyFont="1"/>
    <xf numFmtId="0" fontId="6" fillId="0" borderId="0" xfId="2" applyFont="1"/>
    <xf numFmtId="0" fontId="9" fillId="0" borderId="0" xfId="2" applyFont="1"/>
    <xf numFmtId="0" fontId="10" fillId="0" borderId="0" xfId="2" applyFont="1" applyAlignment="1">
      <alignment horizontal="center"/>
    </xf>
    <xf numFmtId="0" fontId="10" fillId="0" borderId="32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6" fillId="0" borderId="24" xfId="3" applyBorder="1"/>
    <xf numFmtId="0" fontId="10" fillId="0" borderId="42" xfId="2" applyFont="1" applyBorder="1" applyAlignment="1">
      <alignment horizontal="center"/>
    </xf>
    <xf numFmtId="0" fontId="10" fillId="0" borderId="43" xfId="2" applyFont="1" applyBorder="1" applyAlignment="1">
      <alignment horizontal="center"/>
    </xf>
    <xf numFmtId="0" fontId="10" fillId="0" borderId="44" xfId="2" applyFont="1" applyBorder="1" applyAlignment="1">
      <alignment horizontal="center"/>
    </xf>
    <xf numFmtId="0" fontId="10" fillId="0" borderId="45" xfId="2" applyFont="1" applyBorder="1" applyAlignment="1">
      <alignment horizontal="center"/>
    </xf>
    <xf numFmtId="0" fontId="11" fillId="0" borderId="31" xfId="2" applyFont="1" applyBorder="1"/>
    <xf numFmtId="0" fontId="6" fillId="0" borderId="32" xfId="2" applyFont="1" applyBorder="1"/>
    <xf numFmtId="0" fontId="6" fillId="0" borderId="34" xfId="2" applyFont="1" applyBorder="1"/>
    <xf numFmtId="0" fontId="6" fillId="0" borderId="31" xfId="2" applyFont="1" applyBorder="1"/>
    <xf numFmtId="0" fontId="6" fillId="0" borderId="32" xfId="2" applyFont="1" applyBorder="1" applyAlignment="1">
      <alignment vertical="top"/>
    </xf>
    <xf numFmtId="0" fontId="13" fillId="0" borderId="29" xfId="3" applyFont="1" applyBorder="1" applyAlignment="1">
      <alignment vertical="top" wrapText="1"/>
    </xf>
    <xf numFmtId="165" fontId="6" fillId="0" borderId="44" xfId="1" applyNumberFormat="1" applyBorder="1"/>
    <xf numFmtId="165" fontId="6" fillId="0" borderId="45" xfId="1" applyNumberFormat="1" applyBorder="1"/>
    <xf numFmtId="0" fontId="0" fillId="0" borderId="34" xfId="3" applyFont="1" applyBorder="1"/>
    <xf numFmtId="165" fontId="6" fillId="0" borderId="44" xfId="1" applyNumberFormat="1" applyFill="1" applyBorder="1"/>
    <xf numFmtId="0" fontId="10" fillId="3" borderId="31" xfId="2" applyFont="1" applyFill="1" applyBorder="1"/>
    <xf numFmtId="0" fontId="10" fillId="3" borderId="32" xfId="2" applyFont="1" applyFill="1" applyBorder="1"/>
    <xf numFmtId="0" fontId="10" fillId="3" borderId="34" xfId="2" applyFont="1" applyFill="1" applyBorder="1" applyAlignment="1">
      <alignment horizontal="center"/>
    </xf>
    <xf numFmtId="165" fontId="10" fillId="3" borderId="44" xfId="1" applyNumberFormat="1" applyFont="1" applyFill="1" applyBorder="1"/>
    <xf numFmtId="165" fontId="10" fillId="3" borderId="45" xfId="1" applyNumberFormat="1" applyFont="1" applyFill="1" applyBorder="1"/>
    <xf numFmtId="165" fontId="10" fillId="0" borderId="44" xfId="2" applyNumberFormat="1" applyFont="1" applyBorder="1" applyAlignment="1">
      <alignment horizontal="center"/>
    </xf>
    <xf numFmtId="0" fontId="6" fillId="0" borderId="34" xfId="3" applyBorder="1"/>
    <xf numFmtId="165" fontId="6" fillId="0" borderId="44" xfId="1" applyNumberFormat="1" applyBorder="1" applyAlignment="1">
      <alignment horizontal="center"/>
    </xf>
    <xf numFmtId="0" fontId="13" fillId="0" borderId="0" xfId="2" applyFont="1"/>
    <xf numFmtId="0" fontId="6" fillId="3" borderId="31" xfId="2" applyFont="1" applyFill="1" applyBorder="1"/>
    <xf numFmtId="0" fontId="6" fillId="3" borderId="32" xfId="2" applyFont="1" applyFill="1" applyBorder="1"/>
    <xf numFmtId="0" fontId="10" fillId="0" borderId="31" xfId="2" applyFont="1" applyBorder="1" applyAlignment="1">
      <alignment horizontal="left"/>
    </xf>
    <xf numFmtId="0" fontId="10" fillId="0" borderId="34" xfId="2" applyFont="1" applyBorder="1" applyAlignment="1">
      <alignment horizontal="center"/>
    </xf>
    <xf numFmtId="0" fontId="6" fillId="0" borderId="34" xfId="3" quotePrefix="1" applyBorder="1" applyAlignment="1">
      <alignment horizontal="left"/>
    </xf>
    <xf numFmtId="0" fontId="4" fillId="0" borderId="0" xfId="2" applyFont="1"/>
    <xf numFmtId="0" fontId="4" fillId="0" borderId="32" xfId="2" applyFont="1" applyBorder="1"/>
    <xf numFmtId="165" fontId="11" fillId="0" borderId="44" xfId="1" applyNumberFormat="1" applyFont="1" applyFill="1" applyBorder="1" applyAlignment="1">
      <alignment horizontal="center"/>
    </xf>
    <xf numFmtId="165" fontId="6" fillId="0" borderId="45" xfId="1" applyNumberFormat="1" applyFill="1" applyBorder="1"/>
    <xf numFmtId="165" fontId="6" fillId="0" borderId="44" xfId="1" applyNumberFormat="1" applyFill="1" applyBorder="1" applyAlignment="1">
      <alignment horizontal="center"/>
    </xf>
    <xf numFmtId="0" fontId="10" fillId="0" borderId="31" xfId="2" applyFont="1" applyBorder="1"/>
    <xf numFmtId="0" fontId="6" fillId="0" borderId="0" xfId="3"/>
    <xf numFmtId="0" fontId="4" fillId="3" borderId="31" xfId="2" applyFont="1" applyFill="1" applyBorder="1"/>
    <xf numFmtId="0" fontId="4" fillId="3" borderId="32" xfId="2" applyFont="1" applyFill="1" applyBorder="1"/>
    <xf numFmtId="0" fontId="4" fillId="3" borderId="34" xfId="2" applyFont="1" applyFill="1" applyBorder="1" applyAlignment="1">
      <alignment horizontal="center"/>
    </xf>
    <xf numFmtId="165" fontId="10" fillId="0" borderId="44" xfId="1" applyNumberFormat="1" applyFont="1" applyBorder="1"/>
    <xf numFmtId="0" fontId="10" fillId="0" borderId="0" xfId="2" applyFont="1"/>
    <xf numFmtId="0" fontId="10" fillId="0" borderId="32" xfId="2" applyFont="1" applyBorder="1"/>
    <xf numFmtId="165" fontId="14" fillId="3" borderId="44" xfId="1" applyNumberFormat="1" applyFont="1" applyFill="1" applyBorder="1"/>
    <xf numFmtId="165" fontId="14" fillId="3" borderId="45" xfId="1" applyNumberFormat="1" applyFont="1" applyFill="1" applyBorder="1"/>
    <xf numFmtId="0" fontId="15" fillId="0" borderId="32" xfId="2" applyFont="1" applyBorder="1"/>
    <xf numFmtId="0" fontId="16" fillId="0" borderId="34" xfId="2" applyFont="1" applyBorder="1" applyAlignment="1">
      <alignment horizontal="center"/>
    </xf>
    <xf numFmtId="165" fontId="16" fillId="0" borderId="44" xfId="1" applyNumberFormat="1" applyFont="1" applyBorder="1"/>
    <xf numFmtId="0" fontId="6" fillId="0" borderId="11" xfId="2" applyFont="1" applyBorder="1"/>
    <xf numFmtId="0" fontId="15" fillId="0" borderId="0" xfId="2" applyFont="1"/>
    <xf numFmtId="0" fontId="6" fillId="0" borderId="4" xfId="2" applyFont="1" applyBorder="1"/>
    <xf numFmtId="0" fontId="6" fillId="0" borderId="27" xfId="2" applyFont="1" applyBorder="1"/>
    <xf numFmtId="0" fontId="6" fillId="0" borderId="5" xfId="2" applyFont="1" applyBorder="1"/>
    <xf numFmtId="0" fontId="4" fillId="3" borderId="46" xfId="2" applyFont="1" applyFill="1" applyBorder="1"/>
    <xf numFmtId="0" fontId="4" fillId="3" borderId="47" xfId="2" applyFont="1" applyFill="1" applyBorder="1"/>
    <xf numFmtId="0" fontId="4" fillId="3" borderId="48" xfId="2" applyFont="1" applyFill="1" applyBorder="1" applyAlignment="1">
      <alignment horizontal="center"/>
    </xf>
    <xf numFmtId="165" fontId="14" fillId="3" borderId="49" xfId="1" applyNumberFormat="1" applyFont="1" applyFill="1" applyBorder="1"/>
    <xf numFmtId="165" fontId="14" fillId="3" borderId="50" xfId="1" applyNumberFormat="1" applyFont="1" applyFill="1" applyBorder="1"/>
    <xf numFmtId="165" fontId="6" fillId="0" borderId="0" xfId="1" applyNumberFormat="1" applyFont="1"/>
    <xf numFmtId="166" fontId="4" fillId="2" borderId="23" xfId="1" applyNumberFormat="1" applyFont="1" applyFill="1" applyBorder="1" applyAlignment="1">
      <alignment horizontal="center" vertical="center"/>
    </xf>
    <xf numFmtId="166" fontId="4" fillId="2" borderId="22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10" fillId="0" borderId="31" xfId="2" applyFont="1" applyBorder="1" applyAlignment="1">
      <alignment vertical="top" wrapText="1"/>
    </xf>
    <xf numFmtId="0" fontId="6" fillId="0" borderId="32" xfId="2" applyBorder="1" applyAlignment="1">
      <alignment vertical="top" wrapText="1"/>
    </xf>
    <xf numFmtId="0" fontId="6" fillId="0" borderId="34" xfId="2" applyBorder="1" applyAlignment="1">
      <alignment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88</xdr:row>
      <xdr:rowOff>0</xdr:rowOff>
    </xdr:from>
    <xdr:ext cx="85725" cy="197907"/>
    <xdr:sp macro="" textlink="">
      <xdr:nvSpPr>
        <xdr:cNvPr id="2" name="Text Box 5">
          <a:extLst>
            <a:ext uri="{FF2B5EF4-FFF2-40B4-BE49-F238E27FC236}">
              <a16:creationId xmlns="" xmlns:a16="http://schemas.microsoft.com/office/drawing/2014/main" id="{00000000-0008-0000-1700-00005E030000}"/>
            </a:ext>
          </a:extLst>
        </xdr:cNvPr>
        <xdr:cNvSpPr txBox="1">
          <a:spLocks noChangeArrowheads="1"/>
        </xdr:cNvSpPr>
      </xdr:nvSpPr>
      <xdr:spPr bwMode="auto">
        <a:xfrm>
          <a:off x="19288125" y="17954625"/>
          <a:ext cx="85725" cy="197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B1:N38"/>
  <sheetViews>
    <sheetView view="pageLayout" topLeftCell="A28" zoomScaleNormal="90" zoomScaleSheetLayoutView="75" workbookViewId="0">
      <selection activeCell="J6" sqref="J6:K8"/>
    </sheetView>
  </sheetViews>
  <sheetFormatPr defaultColWidth="9.140625" defaultRowHeight="15" x14ac:dyDescent="0.2"/>
  <cols>
    <col min="1" max="1" width="2.28515625" style="1" customWidth="1"/>
    <col min="2" max="2" width="6" style="1" customWidth="1"/>
    <col min="3" max="3" width="2.42578125" style="1" customWidth="1"/>
    <col min="4" max="4" width="42.85546875" style="1" customWidth="1"/>
    <col min="5" max="5" width="9.140625" style="1" customWidth="1"/>
    <col min="6" max="6" width="19.28515625" style="1" customWidth="1"/>
    <col min="7" max="7" width="2.140625" style="1" customWidth="1"/>
    <col min="8" max="8" width="16.85546875" style="1" customWidth="1"/>
    <col min="9" max="9" width="2.42578125" style="1" customWidth="1"/>
    <col min="10" max="10" width="16.42578125" style="1" customWidth="1"/>
    <col min="11" max="11" width="5.28515625" style="1" customWidth="1"/>
    <col min="12" max="12" width="2.140625" style="1" customWidth="1"/>
    <col min="13" max="13" width="9.140625" style="1"/>
    <col min="14" max="14" width="10.28515625" style="1" bestFit="1" customWidth="1"/>
    <col min="15" max="16384" width="9.140625" style="1"/>
  </cols>
  <sheetData>
    <row r="1" spans="2:11" ht="15.75" thickBot="1" x14ac:dyDescent="0.25"/>
    <row r="2" spans="2:11" x14ac:dyDescent="0.2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s="5" customFormat="1" ht="23.25" x14ac:dyDescent="0.35">
      <c r="B3" s="131" t="s">
        <v>0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2:11" ht="19.5" customHeight="1" x14ac:dyDescent="0.25">
      <c r="B4" s="134" t="s">
        <v>1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ht="8.25" customHeight="1" thickBot="1" x14ac:dyDescent="0.3">
      <c r="B5" s="137"/>
      <c r="C5" s="138"/>
      <c r="D5" s="138"/>
      <c r="E5" s="138"/>
      <c r="F5" s="138"/>
      <c r="G5" s="138"/>
      <c r="H5" s="138"/>
      <c r="I5" s="138"/>
      <c r="J5" s="138"/>
      <c r="K5" s="139"/>
    </row>
    <row r="6" spans="2:11" ht="15" customHeight="1" x14ac:dyDescent="0.2">
      <c r="B6" s="140" t="s">
        <v>2</v>
      </c>
      <c r="C6" s="141"/>
      <c r="D6" s="141"/>
      <c r="E6" s="142"/>
      <c r="F6" s="149">
        <v>2023</v>
      </c>
      <c r="G6" s="142"/>
      <c r="H6" s="149">
        <v>2022</v>
      </c>
      <c r="I6" s="142"/>
      <c r="J6" s="149" t="s">
        <v>3</v>
      </c>
      <c r="K6" s="152"/>
    </row>
    <row r="7" spans="2:11" ht="30" customHeight="1" x14ac:dyDescent="0.2">
      <c r="B7" s="143"/>
      <c r="C7" s="144"/>
      <c r="D7" s="144"/>
      <c r="E7" s="145"/>
      <c r="F7" s="150"/>
      <c r="G7" s="145"/>
      <c r="H7" s="150"/>
      <c r="I7" s="145"/>
      <c r="J7" s="150"/>
      <c r="K7" s="153"/>
    </row>
    <row r="8" spans="2:11" ht="15.75" customHeight="1" thickBot="1" x14ac:dyDescent="0.25">
      <c r="B8" s="146"/>
      <c r="C8" s="147"/>
      <c r="D8" s="147"/>
      <c r="E8" s="148"/>
      <c r="F8" s="151"/>
      <c r="G8" s="148"/>
      <c r="H8" s="151"/>
      <c r="I8" s="148"/>
      <c r="J8" s="151"/>
      <c r="K8" s="154"/>
    </row>
    <row r="9" spans="2:11" ht="13.5" customHeight="1" thickTop="1" x14ac:dyDescent="0.2">
      <c r="B9" s="6"/>
      <c r="C9" s="7"/>
      <c r="D9" s="7"/>
      <c r="E9" s="7"/>
      <c r="F9" s="8"/>
      <c r="G9" s="9"/>
      <c r="H9" s="10"/>
      <c r="I9" s="11"/>
      <c r="J9" s="10"/>
      <c r="K9" s="12"/>
    </row>
    <row r="10" spans="2:11" ht="19.5" customHeight="1" x14ac:dyDescent="0.25">
      <c r="B10" s="13">
        <v>1</v>
      </c>
      <c r="C10" s="14" t="s">
        <v>4</v>
      </c>
      <c r="D10" s="15" t="s">
        <v>5</v>
      </c>
      <c r="E10" s="15"/>
      <c r="F10" s="16">
        <v>60</v>
      </c>
      <c r="G10" s="17" t="s">
        <v>6</v>
      </c>
      <c r="H10" s="16">
        <v>65</v>
      </c>
      <c r="I10" s="17" t="s">
        <v>6</v>
      </c>
      <c r="J10" s="18">
        <f>(F10-H10)/H10*100</f>
        <v>-7.6923076923076925</v>
      </c>
      <c r="K10" s="19"/>
    </row>
    <row r="11" spans="2:11" ht="19.5" customHeight="1" x14ac:dyDescent="0.25">
      <c r="B11" s="20"/>
      <c r="C11" s="7"/>
      <c r="D11" s="21"/>
      <c r="E11" s="21"/>
      <c r="F11" s="22"/>
      <c r="G11" s="23"/>
      <c r="H11" s="22"/>
      <c r="I11" s="23"/>
      <c r="J11" s="24"/>
      <c r="K11" s="25"/>
    </row>
    <row r="12" spans="2:11" ht="19.5" customHeight="1" x14ac:dyDescent="0.25">
      <c r="B12" s="13"/>
      <c r="C12" s="14"/>
      <c r="D12" s="15" t="s">
        <v>7</v>
      </c>
      <c r="E12" s="26"/>
      <c r="F12" s="16">
        <v>57</v>
      </c>
      <c r="G12" s="17"/>
      <c r="H12" s="16">
        <v>61</v>
      </c>
      <c r="I12" s="27" t="s">
        <v>8</v>
      </c>
      <c r="J12" s="24">
        <f>(F12-H12)/H12*100</f>
        <v>-6.557377049180328</v>
      </c>
      <c r="K12" s="19"/>
    </row>
    <row r="13" spans="2:11" ht="15.75" x14ac:dyDescent="0.25">
      <c r="B13" s="28"/>
      <c r="C13" s="29"/>
      <c r="D13" s="30"/>
      <c r="E13" s="30"/>
      <c r="F13" s="31"/>
      <c r="G13" s="32"/>
      <c r="H13" s="32"/>
      <c r="I13" s="33"/>
      <c r="J13" s="34"/>
      <c r="K13" s="35"/>
    </row>
    <row r="14" spans="2:11" ht="19.5" customHeight="1" x14ac:dyDescent="0.25">
      <c r="B14" s="13"/>
      <c r="C14" s="14"/>
      <c r="D14" s="15"/>
      <c r="E14" s="15"/>
      <c r="F14" s="129" t="s">
        <v>9</v>
      </c>
      <c r="G14" s="130"/>
      <c r="H14" s="130"/>
      <c r="I14" s="36"/>
      <c r="J14" s="18"/>
      <c r="K14" s="19"/>
    </row>
    <row r="15" spans="2:11" ht="19.5" customHeight="1" x14ac:dyDescent="0.25">
      <c r="B15" s="37">
        <v>2</v>
      </c>
      <c r="C15" s="38" t="s">
        <v>4</v>
      </c>
      <c r="D15" s="39" t="s">
        <v>10</v>
      </c>
      <c r="E15" s="39"/>
      <c r="F15" s="40">
        <v>373159.6</v>
      </c>
      <c r="G15" s="41"/>
      <c r="H15" s="40">
        <v>346001.5</v>
      </c>
      <c r="I15" s="42" t="s">
        <v>8</v>
      </c>
      <c r="J15" s="43">
        <f>(F15-H15)/H15*100</f>
        <v>7.849127821700189</v>
      </c>
      <c r="K15" s="44"/>
    </row>
    <row r="16" spans="2:11" ht="19.5" customHeight="1" x14ac:dyDescent="0.25">
      <c r="B16" s="37"/>
      <c r="C16" s="38"/>
      <c r="D16" s="39"/>
      <c r="E16" s="39"/>
      <c r="F16" s="40"/>
      <c r="G16" s="41"/>
      <c r="H16" s="40"/>
      <c r="I16" s="41"/>
      <c r="J16" s="45"/>
      <c r="K16" s="44"/>
    </row>
    <row r="17" spans="2:14" ht="19.5" customHeight="1" x14ac:dyDescent="0.25">
      <c r="B17" s="37">
        <v>3</v>
      </c>
      <c r="C17" s="38" t="s">
        <v>4</v>
      </c>
      <c r="D17" s="39" t="s">
        <v>11</v>
      </c>
      <c r="E17" s="39"/>
      <c r="F17" s="40">
        <f>F15-F19</f>
        <v>240916.09999999998</v>
      </c>
      <c r="G17" s="41"/>
      <c r="H17" s="40">
        <f>H15-H19</f>
        <v>223423.7</v>
      </c>
      <c r="I17" s="42" t="s">
        <v>8</v>
      </c>
      <c r="J17" s="43">
        <f>(F17-H17)/H17*100</f>
        <v>7.829249985565526</v>
      </c>
      <c r="K17" s="44"/>
    </row>
    <row r="18" spans="2:14" ht="19.5" customHeight="1" x14ac:dyDescent="0.25">
      <c r="B18" s="37"/>
      <c r="C18" s="38"/>
      <c r="D18" s="39"/>
      <c r="E18" s="39"/>
      <c r="F18" s="40"/>
      <c r="G18" s="41"/>
      <c r="H18" s="40"/>
      <c r="I18" s="41"/>
      <c r="J18" s="43"/>
      <c r="K18" s="44"/>
    </row>
    <row r="19" spans="2:14" ht="19.5" customHeight="1" x14ac:dyDescent="0.25">
      <c r="B19" s="37">
        <v>4</v>
      </c>
      <c r="C19" s="38" t="s">
        <v>4</v>
      </c>
      <c r="D19" s="39" t="s">
        <v>12</v>
      </c>
      <c r="E19" s="39"/>
      <c r="F19" s="40">
        <v>132243.5</v>
      </c>
      <c r="G19" s="41"/>
      <c r="H19" s="40">
        <v>122577.8</v>
      </c>
      <c r="I19" s="42" t="s">
        <v>8</v>
      </c>
      <c r="J19" s="43">
        <f>(F19-H19)/H19*100</f>
        <v>7.8853593391299217</v>
      </c>
      <c r="K19" s="44"/>
    </row>
    <row r="20" spans="2:14" ht="19.5" customHeight="1" x14ac:dyDescent="0.25">
      <c r="B20" s="37"/>
      <c r="C20" s="38"/>
      <c r="D20" s="39"/>
      <c r="E20" s="39"/>
      <c r="F20" s="40"/>
      <c r="G20" s="41"/>
      <c r="H20" s="40"/>
      <c r="I20" s="41"/>
      <c r="J20" s="43"/>
      <c r="K20" s="44"/>
    </row>
    <row r="21" spans="2:14" ht="19.5" customHeight="1" x14ac:dyDescent="0.3">
      <c r="B21" s="37">
        <v>5</v>
      </c>
      <c r="C21" s="38" t="s">
        <v>4</v>
      </c>
      <c r="D21" s="39" t="s">
        <v>13</v>
      </c>
      <c r="E21" s="39"/>
      <c r="F21" s="40">
        <v>48827.3</v>
      </c>
      <c r="G21" s="41"/>
      <c r="H21" s="40">
        <v>48834.1</v>
      </c>
      <c r="I21" s="42" t="s">
        <v>8</v>
      </c>
      <c r="J21" s="43">
        <f>(F21-H21)/H21*100</f>
        <v>-1.3924696062783251E-2</v>
      </c>
      <c r="K21" s="46"/>
    </row>
    <row r="22" spans="2:14" ht="19.5" customHeight="1" x14ac:dyDescent="0.25">
      <c r="B22" s="37"/>
      <c r="C22" s="38"/>
      <c r="D22" s="39"/>
      <c r="E22" s="39"/>
      <c r="F22" s="40"/>
      <c r="G22" s="41"/>
      <c r="H22" s="40"/>
      <c r="I22" s="41"/>
      <c r="J22" s="43"/>
      <c r="K22" s="44"/>
    </row>
    <row r="23" spans="2:14" ht="19.5" customHeight="1" x14ac:dyDescent="0.25">
      <c r="B23" s="37">
        <v>6</v>
      </c>
      <c r="C23" s="38" t="s">
        <v>4</v>
      </c>
      <c r="D23" s="39" t="s">
        <v>14</v>
      </c>
      <c r="E23" s="39"/>
      <c r="F23" s="40">
        <v>150612.20000000001</v>
      </c>
      <c r="G23" s="41"/>
      <c r="H23" s="40">
        <v>139959.70000000001</v>
      </c>
      <c r="I23" s="42" t="s">
        <v>8</v>
      </c>
      <c r="J23" s="43">
        <f>(F23-H23)/H23*100</f>
        <v>7.611119486537909</v>
      </c>
      <c r="K23" s="44"/>
    </row>
    <row r="24" spans="2:14" ht="19.5" customHeight="1" x14ac:dyDescent="0.25">
      <c r="B24" s="37"/>
      <c r="C24" s="38"/>
      <c r="D24" s="39"/>
      <c r="E24" s="39"/>
      <c r="F24" s="40"/>
      <c r="G24" s="41"/>
      <c r="H24" s="40"/>
      <c r="I24" s="41"/>
      <c r="J24" s="43"/>
      <c r="K24" s="44"/>
    </row>
    <row r="25" spans="2:14" ht="19.5" customHeight="1" x14ac:dyDescent="0.25">
      <c r="B25" s="37">
        <v>7</v>
      </c>
      <c r="C25" s="38" t="s">
        <v>4</v>
      </c>
      <c r="D25" s="39" t="s">
        <v>15</v>
      </c>
      <c r="E25" s="39"/>
      <c r="F25" s="40">
        <v>15878.4</v>
      </c>
      <c r="G25" s="41"/>
      <c r="H25" s="40">
        <v>15864.1</v>
      </c>
      <c r="I25" s="47" t="s">
        <v>8</v>
      </c>
      <c r="J25" s="43">
        <f t="shared" ref="J25:J29" si="0">(F25-H25)/H25*100</f>
        <v>9.0140631992985873E-2</v>
      </c>
      <c r="K25" s="44"/>
    </row>
    <row r="26" spans="2:14" ht="19.5" customHeight="1" x14ac:dyDescent="0.25">
      <c r="B26" s="37"/>
      <c r="C26" s="38"/>
      <c r="D26" s="39" t="s">
        <v>16</v>
      </c>
      <c r="E26" s="39"/>
      <c r="F26" s="40">
        <v>15990.2</v>
      </c>
      <c r="G26" s="41"/>
      <c r="H26" s="40">
        <v>13823.2</v>
      </c>
      <c r="I26" s="47" t="s">
        <v>8</v>
      </c>
      <c r="J26" s="43">
        <f t="shared" si="0"/>
        <v>15.676543781468835</v>
      </c>
      <c r="K26" s="44"/>
    </row>
    <row r="27" spans="2:14" ht="19.5" customHeight="1" x14ac:dyDescent="0.25">
      <c r="B27" s="37"/>
      <c r="C27" s="38"/>
      <c r="D27" s="39" t="s">
        <v>17</v>
      </c>
      <c r="E27" s="39"/>
      <c r="F27" s="40">
        <v>26172.9</v>
      </c>
      <c r="G27" s="41"/>
      <c r="H27" s="40">
        <v>22823</v>
      </c>
      <c r="I27" s="47" t="s">
        <v>8</v>
      </c>
      <c r="J27" s="43">
        <f t="shared" si="0"/>
        <v>14.67773737019674</v>
      </c>
      <c r="K27" s="44"/>
    </row>
    <row r="28" spans="2:14" ht="19.5" customHeight="1" x14ac:dyDescent="0.25">
      <c r="B28" s="37"/>
      <c r="C28" s="38"/>
      <c r="D28" s="48"/>
      <c r="E28" s="39"/>
      <c r="F28" s="49"/>
      <c r="G28" s="50"/>
      <c r="H28" s="49"/>
      <c r="I28" s="50"/>
      <c r="J28" s="51"/>
      <c r="K28" s="44"/>
    </row>
    <row r="29" spans="2:14" ht="19.5" customHeight="1" x14ac:dyDescent="0.25">
      <c r="B29" s="37">
        <v>8</v>
      </c>
      <c r="C29" s="38" t="s">
        <v>4</v>
      </c>
      <c r="D29" s="39" t="s">
        <v>18</v>
      </c>
      <c r="E29" s="39"/>
      <c r="F29" s="40">
        <v>6550.5</v>
      </c>
      <c r="G29" s="41"/>
      <c r="H29" s="40">
        <v>5602.3</v>
      </c>
      <c r="I29" s="47" t="s">
        <v>8</v>
      </c>
      <c r="J29" s="43">
        <f t="shared" si="0"/>
        <v>16.925191439230311</v>
      </c>
      <c r="K29" s="44"/>
      <c r="N29" s="52"/>
    </row>
    <row r="30" spans="2:14" ht="19.5" customHeight="1" x14ac:dyDescent="0.25">
      <c r="B30" s="37"/>
      <c r="C30" s="38"/>
      <c r="D30" s="39"/>
      <c r="E30" s="39"/>
      <c r="F30" s="53"/>
      <c r="G30" s="54"/>
      <c r="H30" s="53"/>
      <c r="I30" s="41"/>
      <c r="J30" s="43"/>
      <c r="K30" s="44"/>
      <c r="N30" s="52"/>
    </row>
    <row r="31" spans="2:14" ht="19.5" customHeight="1" x14ac:dyDescent="0.3">
      <c r="B31" s="37">
        <v>9</v>
      </c>
      <c r="C31" s="38" t="s">
        <v>4</v>
      </c>
      <c r="D31" s="39" t="s">
        <v>19</v>
      </c>
      <c r="E31" s="39"/>
      <c r="F31" s="40">
        <v>2628.6</v>
      </c>
      <c r="G31" s="41"/>
      <c r="H31" s="40">
        <v>1107.5999999999999</v>
      </c>
      <c r="I31" s="47" t="s">
        <v>8</v>
      </c>
      <c r="J31" s="43">
        <f>(F31-H31)/H31*100</f>
        <v>137.32394366197184</v>
      </c>
      <c r="K31" s="46"/>
      <c r="N31" s="52"/>
    </row>
    <row r="32" spans="2:14" ht="14.25" customHeight="1" x14ac:dyDescent="0.3">
      <c r="B32" s="37"/>
      <c r="C32" s="38"/>
      <c r="D32" s="39"/>
      <c r="E32" s="39"/>
      <c r="F32" s="40"/>
      <c r="G32" s="41"/>
      <c r="H32" s="40"/>
      <c r="I32" s="41"/>
      <c r="J32" s="43"/>
      <c r="K32" s="46"/>
    </row>
    <row r="33" spans="2:11" ht="15.75" customHeight="1" thickBot="1" x14ac:dyDescent="0.3">
      <c r="B33" s="55"/>
      <c r="C33" s="56"/>
      <c r="D33" s="56"/>
      <c r="E33" s="56"/>
      <c r="F33" s="57"/>
      <c r="G33" s="58"/>
      <c r="H33" s="57"/>
      <c r="I33" s="58"/>
      <c r="J33" s="57"/>
      <c r="K33" s="59"/>
    </row>
    <row r="34" spans="2:11" x14ac:dyDescent="0.2">
      <c r="B34" s="60"/>
    </row>
    <row r="35" spans="2:11" s="62" customFormat="1" x14ac:dyDescent="0.2">
      <c r="B35" s="61" t="s">
        <v>20</v>
      </c>
    </row>
    <row r="36" spans="2:11" s="62" customFormat="1" x14ac:dyDescent="0.2">
      <c r="B36" s="63" t="s">
        <v>21</v>
      </c>
    </row>
    <row r="37" spans="2:11" s="62" customFormat="1" x14ac:dyDescent="0.2"/>
    <row r="38" spans="2:11" s="62" customFormat="1" x14ac:dyDescent="0.2">
      <c r="B38" s="61" t="s">
        <v>22</v>
      </c>
    </row>
  </sheetData>
  <mergeCells count="8">
    <mergeCell ref="F14:H14"/>
    <mergeCell ref="B3:K3"/>
    <mergeCell ref="B4:K4"/>
    <mergeCell ref="B5:K5"/>
    <mergeCell ref="B6:E8"/>
    <mergeCell ref="F6:G8"/>
    <mergeCell ref="H6:I8"/>
    <mergeCell ref="J6:K8"/>
  </mergeCells>
  <pageMargins left="0.70866141732283472" right="0.23622047244094491" top="1.7322834645669292" bottom="0" header="0.51181102362204722" footer="0.51181102362204722"/>
  <pageSetup paperSize="9" scale="76" fitToHeight="0" orientation="portrait" horizontalDpi="4294967294" verticalDpi="4294967294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N93"/>
  <sheetViews>
    <sheetView tabSelected="1" zoomScale="75" zoomScaleNormal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33" sqref="D33"/>
    </sheetView>
  </sheetViews>
  <sheetFormatPr defaultColWidth="9.140625" defaultRowHeight="14.1" customHeight="1" x14ac:dyDescent="0.2"/>
  <cols>
    <col min="1" max="1" width="4" style="65" customWidth="1"/>
    <col min="2" max="2" width="4.140625" style="65" customWidth="1"/>
    <col min="3" max="3" width="1.28515625" style="65" customWidth="1"/>
    <col min="4" max="4" width="65.42578125" style="65" customWidth="1"/>
    <col min="5" max="8" width="22.42578125" style="65" customWidth="1"/>
    <col min="9" max="10" width="21.42578125" style="65" customWidth="1"/>
    <col min="11" max="11" width="19.5703125" style="65" bestFit="1" customWidth="1"/>
    <col min="12" max="12" width="21.42578125" style="65" customWidth="1"/>
    <col min="13" max="13" width="19.42578125" style="65" bestFit="1" customWidth="1"/>
    <col min="14" max="14" width="21.42578125" style="65" customWidth="1"/>
    <col min="15" max="16384" width="9.140625" style="65"/>
  </cols>
  <sheetData>
    <row r="2" spans="1:40" ht="21.75" customHeight="1" x14ac:dyDescent="0.25">
      <c r="A2" s="64" t="s">
        <v>23</v>
      </c>
    </row>
    <row r="3" spans="1:40" ht="18" x14ac:dyDescent="0.25">
      <c r="A3" s="64" t="s">
        <v>24</v>
      </c>
    </row>
    <row r="4" spans="1:40" ht="17.25" customHeight="1" x14ac:dyDescent="0.2">
      <c r="A4" s="66" t="s">
        <v>25</v>
      </c>
    </row>
    <row r="5" spans="1:40" ht="13.5" thickBot="1" x14ac:dyDescent="0.25"/>
    <row r="6" spans="1:40" s="68" customFormat="1" ht="24.95" customHeight="1" x14ac:dyDescent="0.2">
      <c r="A6" s="162" t="s">
        <v>26</v>
      </c>
      <c r="B6" s="163"/>
      <c r="C6" s="163"/>
      <c r="D6" s="164"/>
      <c r="E6" s="155" t="s">
        <v>27</v>
      </c>
      <c r="F6" s="155" t="s">
        <v>28</v>
      </c>
      <c r="G6" s="155" t="s">
        <v>29</v>
      </c>
      <c r="H6" s="155" t="s">
        <v>30</v>
      </c>
      <c r="I6" s="155" t="s">
        <v>31</v>
      </c>
      <c r="J6" s="155" t="s">
        <v>32</v>
      </c>
      <c r="K6" s="155" t="s">
        <v>33</v>
      </c>
      <c r="L6" s="155" t="s">
        <v>34</v>
      </c>
      <c r="M6" s="155" t="s">
        <v>35</v>
      </c>
      <c r="N6" s="157" t="s">
        <v>36</v>
      </c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</row>
    <row r="7" spans="1:40" s="68" customFormat="1" ht="24.95" customHeight="1" thickBot="1" x14ac:dyDescent="0.25">
      <c r="A7" s="165"/>
      <c r="B7" s="166"/>
      <c r="C7" s="166"/>
      <c r="D7" s="167"/>
      <c r="E7" s="156"/>
      <c r="F7" s="156"/>
      <c r="G7" s="156"/>
      <c r="H7" s="156"/>
      <c r="I7" s="156"/>
      <c r="J7" s="156"/>
      <c r="K7" s="156" t="s">
        <v>37</v>
      </c>
      <c r="L7" s="156"/>
      <c r="M7" s="156"/>
      <c r="N7" s="158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</row>
    <row r="8" spans="1:40" s="68" customFormat="1" ht="12.75" x14ac:dyDescent="0.2">
      <c r="A8" s="69"/>
      <c r="B8" s="70"/>
      <c r="C8" s="70"/>
      <c r="D8" s="71"/>
      <c r="E8" s="72"/>
      <c r="F8" s="72"/>
      <c r="G8" s="72"/>
      <c r="H8" s="72"/>
      <c r="I8" s="72"/>
      <c r="J8" s="72"/>
      <c r="K8" s="72"/>
      <c r="L8" s="72"/>
      <c r="M8" s="72"/>
      <c r="N8" s="73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</row>
    <row r="9" spans="1:40" s="68" customFormat="1" ht="15.75" customHeight="1" x14ac:dyDescent="0.2">
      <c r="A9" s="159" t="s">
        <v>38</v>
      </c>
      <c r="B9" s="160"/>
      <c r="C9" s="160"/>
      <c r="D9" s="161"/>
      <c r="E9" s="74"/>
      <c r="F9" s="74"/>
      <c r="G9" s="74"/>
      <c r="H9" s="74"/>
      <c r="I9" s="74"/>
      <c r="J9" s="74"/>
      <c r="K9" s="74"/>
      <c r="L9" s="74"/>
      <c r="M9" s="74"/>
      <c r="N9" s="75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</row>
    <row r="10" spans="1:40" s="68" customFormat="1" ht="12.75" x14ac:dyDescent="0.2">
      <c r="A10" s="76" t="s">
        <v>39</v>
      </c>
      <c r="B10" s="77"/>
      <c r="C10" s="77"/>
      <c r="D10" s="78"/>
      <c r="E10" s="74"/>
      <c r="F10" s="74"/>
      <c r="G10" s="74"/>
      <c r="H10" s="74"/>
      <c r="I10" s="74"/>
      <c r="J10" s="74"/>
      <c r="K10" s="74"/>
      <c r="L10" s="74"/>
      <c r="M10" s="74"/>
      <c r="N10" s="75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</row>
    <row r="11" spans="1:40" s="77" customFormat="1" ht="28.5" customHeight="1" x14ac:dyDescent="0.2">
      <c r="A11" s="79"/>
      <c r="B11" s="80">
        <v>1</v>
      </c>
      <c r="C11" s="80" t="s">
        <v>4</v>
      </c>
      <c r="D11" s="81" t="s">
        <v>40</v>
      </c>
      <c r="E11" s="82">
        <v>1340001935.8930783</v>
      </c>
      <c r="F11" s="82">
        <v>388608160.87</v>
      </c>
      <c r="G11" s="82">
        <v>951393775.02307832</v>
      </c>
      <c r="H11" s="82">
        <v>927398604.57000005</v>
      </c>
      <c r="I11" s="82">
        <v>481362973.97000003</v>
      </c>
      <c r="J11" s="82">
        <v>36446957.530000001</v>
      </c>
      <c r="K11" s="82">
        <v>36905531.124063186</v>
      </c>
      <c r="L11" s="82">
        <v>40919918.869999997</v>
      </c>
      <c r="M11" s="82">
        <v>19784022.240000002</v>
      </c>
      <c r="N11" s="83">
        <v>2368053.923078306</v>
      </c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</row>
    <row r="12" spans="1:40" s="77" customFormat="1" ht="15.75" customHeight="1" x14ac:dyDescent="0.2">
      <c r="A12" s="79"/>
      <c r="B12" s="77">
        <v>2</v>
      </c>
      <c r="C12" s="77" t="s">
        <v>4</v>
      </c>
      <c r="D12" s="80" t="s">
        <v>41</v>
      </c>
      <c r="E12" s="82">
        <v>1441707910.8499968</v>
      </c>
      <c r="F12" s="82">
        <v>409488039.34000003</v>
      </c>
      <c r="G12" s="82">
        <v>1032219871.5099988</v>
      </c>
      <c r="H12" s="82">
        <v>918020882.21999872</v>
      </c>
      <c r="I12" s="82">
        <v>1079179337.4099998</v>
      </c>
      <c r="J12" s="82">
        <v>89993554.189999998</v>
      </c>
      <c r="K12" s="82">
        <v>89993554.189999998</v>
      </c>
      <c r="L12" s="82">
        <v>92359195.469999999</v>
      </c>
      <c r="M12" s="82">
        <v>27254077.079999998</v>
      </c>
      <c r="N12" s="83">
        <v>24275016.77999999</v>
      </c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</row>
    <row r="13" spans="1:40" s="77" customFormat="1" ht="15.75" customHeight="1" x14ac:dyDescent="0.2">
      <c r="A13" s="79"/>
      <c r="B13" s="77">
        <f>+B12+1</f>
        <v>3</v>
      </c>
      <c r="D13" s="84" t="s">
        <v>42</v>
      </c>
      <c r="E13" s="82">
        <v>677727122.54248071</v>
      </c>
      <c r="F13" s="82">
        <v>1264898.8938927774</v>
      </c>
      <c r="G13" s="82">
        <v>676462223.64858806</v>
      </c>
      <c r="H13" s="82">
        <v>312500000</v>
      </c>
      <c r="I13" s="82">
        <v>641928802.13248062</v>
      </c>
      <c r="J13" s="82">
        <v>400267.12</v>
      </c>
      <c r="K13" s="82">
        <v>400267.12</v>
      </c>
      <c r="L13" s="82">
        <v>400267.12</v>
      </c>
      <c r="M13" s="82">
        <v>0</v>
      </c>
      <c r="N13" s="83">
        <v>993822.84232699638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</row>
    <row r="14" spans="1:40" s="77" customFormat="1" ht="15.75" customHeight="1" x14ac:dyDescent="0.2">
      <c r="A14" s="79"/>
      <c r="B14" s="77">
        <f>+B13+1</f>
        <v>4</v>
      </c>
      <c r="C14" s="77" t="s">
        <v>4</v>
      </c>
      <c r="D14" s="81" t="s">
        <v>43</v>
      </c>
      <c r="E14" s="82">
        <v>7134524782.1465816</v>
      </c>
      <c r="F14" s="82">
        <v>5595362952.5334644</v>
      </c>
      <c r="G14" s="82">
        <v>1539161829.163115</v>
      </c>
      <c r="H14" s="82">
        <v>250000000</v>
      </c>
      <c r="I14" s="82">
        <v>2021661748.3900001</v>
      </c>
      <c r="J14" s="82">
        <v>356210382.44726753</v>
      </c>
      <c r="K14" s="82">
        <v>314301038.48932076</v>
      </c>
      <c r="L14" s="82">
        <v>542827315.45999992</v>
      </c>
      <c r="M14" s="82">
        <v>94562951.540000051</v>
      </c>
      <c r="N14" s="83">
        <v>60595462.823261112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</row>
    <row r="15" spans="1:40" s="68" customFormat="1" ht="15.75" customHeight="1" x14ac:dyDescent="0.2">
      <c r="A15" s="79"/>
      <c r="B15" s="77">
        <f>+B14+1</f>
        <v>5</v>
      </c>
      <c r="C15" s="77"/>
      <c r="D15" s="84" t="s">
        <v>44</v>
      </c>
      <c r="E15" s="85">
        <v>3504744250</v>
      </c>
      <c r="F15" s="85">
        <v>531393393</v>
      </c>
      <c r="G15" s="85">
        <v>2973350857</v>
      </c>
      <c r="H15" s="85">
        <v>2000000000</v>
      </c>
      <c r="I15" s="82">
        <v>1778282835</v>
      </c>
      <c r="J15" s="82">
        <v>81887491.469999999</v>
      </c>
      <c r="K15" s="82">
        <v>81887491.469999999</v>
      </c>
      <c r="L15" s="82">
        <v>115477090.43000001</v>
      </c>
      <c r="M15" s="82">
        <v>4159225.41</v>
      </c>
      <c r="N15" s="83">
        <v>37708798</v>
      </c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</row>
    <row r="16" spans="1:40" s="68" customFormat="1" ht="15.75" customHeight="1" x14ac:dyDescent="0.2">
      <c r="A16" s="86"/>
      <c r="B16" s="87"/>
      <c r="C16" s="87"/>
      <c r="D16" s="88" t="s">
        <v>45</v>
      </c>
      <c r="E16" s="89">
        <f t="shared" ref="E16:N16" si="0">SUM(E11:E15)</f>
        <v>14098706001.432137</v>
      </c>
      <c r="F16" s="89">
        <f t="shared" si="0"/>
        <v>6926117444.6373577</v>
      </c>
      <c r="G16" s="89">
        <f t="shared" si="0"/>
        <v>7172588556.34478</v>
      </c>
      <c r="H16" s="89">
        <f t="shared" si="0"/>
        <v>4407919486.789999</v>
      </c>
      <c r="I16" s="89">
        <f t="shared" si="0"/>
        <v>6002415696.9024811</v>
      </c>
      <c r="J16" s="89">
        <f t="shared" si="0"/>
        <v>564938652.75726759</v>
      </c>
      <c r="K16" s="89">
        <f t="shared" si="0"/>
        <v>523487882.39338398</v>
      </c>
      <c r="L16" s="89">
        <f t="shared" si="0"/>
        <v>791983787.3499999</v>
      </c>
      <c r="M16" s="89">
        <f t="shared" si="0"/>
        <v>145760276.27000004</v>
      </c>
      <c r="N16" s="90">
        <f t="shared" si="0"/>
        <v>125941154.36866641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</row>
    <row r="17" spans="1:40" s="68" customFormat="1" ht="15.75" customHeight="1" x14ac:dyDescent="0.2">
      <c r="A17" s="79" t="s">
        <v>46</v>
      </c>
      <c r="B17" s="77"/>
      <c r="C17" s="77"/>
      <c r="D17" s="78"/>
      <c r="E17" s="91"/>
      <c r="F17" s="91"/>
      <c r="G17" s="82"/>
      <c r="H17" s="91"/>
      <c r="I17" s="91"/>
      <c r="J17" s="91"/>
      <c r="K17" s="91" t="s">
        <v>47</v>
      </c>
      <c r="L17" s="91">
        <v>0</v>
      </c>
      <c r="M17" s="91"/>
      <c r="N17" s="83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</row>
    <row r="18" spans="1:40" s="68" customFormat="1" ht="15.75" customHeight="1" x14ac:dyDescent="0.2">
      <c r="A18" s="79" t="s">
        <v>48</v>
      </c>
      <c r="B18" s="77">
        <v>1</v>
      </c>
      <c r="C18" s="77" t="s">
        <v>4</v>
      </c>
      <c r="D18" s="92" t="s">
        <v>49</v>
      </c>
      <c r="E18" s="93">
        <v>1391391962</v>
      </c>
      <c r="F18" s="82">
        <v>0</v>
      </c>
      <c r="G18" s="82">
        <v>1391391962</v>
      </c>
      <c r="H18" s="82">
        <v>800000000</v>
      </c>
      <c r="I18" s="82">
        <v>229581858</v>
      </c>
      <c r="J18" s="82"/>
      <c r="K18" s="82"/>
      <c r="L18" s="82"/>
      <c r="M18" s="82"/>
      <c r="N18" s="83">
        <v>4320610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</row>
    <row r="19" spans="1:40" s="68" customFormat="1" ht="15.75" customHeight="1" x14ac:dyDescent="0.2">
      <c r="A19" s="79"/>
      <c r="B19" s="77">
        <v>2</v>
      </c>
      <c r="C19" s="77" t="s">
        <v>4</v>
      </c>
      <c r="D19" s="94" t="s">
        <v>50</v>
      </c>
      <c r="E19" s="93">
        <v>929139452.95817852</v>
      </c>
      <c r="F19" s="82">
        <v>363709790.63600004</v>
      </c>
      <c r="G19" s="82">
        <v>565429662.32217848</v>
      </c>
      <c r="H19" s="82">
        <v>580860415.14999998</v>
      </c>
      <c r="I19" s="82">
        <v>759812044.91817856</v>
      </c>
      <c r="J19" s="82">
        <v>60163167.830000006</v>
      </c>
      <c r="K19" s="82">
        <v>61808399.030000001</v>
      </c>
      <c r="L19" s="82">
        <v>68064334.960000008</v>
      </c>
      <c r="M19" s="82">
        <v>4570023.07</v>
      </c>
      <c r="N19" s="83">
        <v>34677422.09026657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</row>
    <row r="20" spans="1:40" s="68" customFormat="1" ht="15.75" customHeight="1" x14ac:dyDescent="0.2">
      <c r="A20" s="95"/>
      <c r="B20" s="96"/>
      <c r="C20" s="96"/>
      <c r="D20" s="88" t="s">
        <v>45</v>
      </c>
      <c r="E20" s="89">
        <f>SUM(E18:E19)</f>
        <v>2320531414.9581785</v>
      </c>
      <c r="F20" s="89">
        <f t="shared" ref="F20:M20" si="1">SUM(F18:F19)</f>
        <v>363709790.63600004</v>
      </c>
      <c r="G20" s="89">
        <f>SUM(G18:G19)</f>
        <v>1956821624.3221784</v>
      </c>
      <c r="H20" s="89">
        <f t="shared" si="1"/>
        <v>1380860415.1500001</v>
      </c>
      <c r="I20" s="89">
        <f>SUM(I18:I19)</f>
        <v>989393902.91817856</v>
      </c>
      <c r="J20" s="89">
        <f t="shared" si="1"/>
        <v>60163167.830000006</v>
      </c>
      <c r="K20" s="89">
        <f t="shared" si="1"/>
        <v>61808399.030000001</v>
      </c>
      <c r="L20" s="89">
        <f>SUM(L18:L19)</f>
        <v>68064334.960000008</v>
      </c>
      <c r="M20" s="89">
        <f t="shared" si="1"/>
        <v>4570023.07</v>
      </c>
      <c r="N20" s="90">
        <f>SUM(N18:N19)</f>
        <v>38998032.09026657</v>
      </c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</row>
    <row r="21" spans="1:40" s="68" customFormat="1" ht="15.75" customHeight="1" x14ac:dyDescent="0.2">
      <c r="A21" s="97" t="s">
        <v>51</v>
      </c>
      <c r="D21" s="98"/>
      <c r="E21" s="91"/>
      <c r="F21" s="91"/>
      <c r="G21" s="82"/>
      <c r="H21" s="91"/>
      <c r="I21" s="91"/>
      <c r="J21" s="91"/>
      <c r="K21" s="91"/>
      <c r="L21" s="91"/>
      <c r="M21" s="91"/>
      <c r="N21" s="83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</row>
    <row r="22" spans="1:40" s="68" customFormat="1" ht="15.75" customHeight="1" x14ac:dyDescent="0.2">
      <c r="A22" s="79"/>
      <c r="B22" s="77">
        <v>1</v>
      </c>
      <c r="C22" s="77" t="s">
        <v>4</v>
      </c>
      <c r="D22" s="92" t="s">
        <v>52</v>
      </c>
      <c r="E22" s="93">
        <v>10320643782.709179</v>
      </c>
      <c r="F22" s="82">
        <v>6752826355.7756004</v>
      </c>
      <c r="G22" s="82">
        <v>3567817426.9354615</v>
      </c>
      <c r="H22" s="82">
        <v>470000000</v>
      </c>
      <c r="I22" s="82">
        <v>4259204553.6720505</v>
      </c>
      <c r="J22" s="82">
        <v>171874607.58000004</v>
      </c>
      <c r="K22" s="82">
        <v>147181686.62000006</v>
      </c>
      <c r="L22" s="82">
        <v>675030295.16000009</v>
      </c>
      <c r="M22" s="82">
        <v>57536292.089999996</v>
      </c>
      <c r="N22" s="83">
        <v>4837623.9272510316</v>
      </c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</row>
    <row r="23" spans="1:40" s="68" customFormat="1" ht="15.75" customHeight="1" x14ac:dyDescent="0.2">
      <c r="A23" s="79"/>
      <c r="B23" s="77">
        <f>+B22+1</f>
        <v>2</v>
      </c>
      <c r="C23" s="77" t="s">
        <v>4</v>
      </c>
      <c r="D23" s="92" t="s">
        <v>53</v>
      </c>
      <c r="E23" s="93">
        <v>3144444264.4200001</v>
      </c>
      <c r="F23" s="82">
        <v>1118763572.5999999</v>
      </c>
      <c r="G23" s="82">
        <v>2025680691.8200002</v>
      </c>
      <c r="H23" s="82">
        <v>1000000000</v>
      </c>
      <c r="I23" s="82">
        <v>586709111.42999995</v>
      </c>
      <c r="J23" s="82">
        <v>369116495.91999996</v>
      </c>
      <c r="K23" s="82">
        <v>360302460.51999998</v>
      </c>
      <c r="L23" s="82">
        <v>423564981.70000005</v>
      </c>
      <c r="M23" s="82">
        <v>91687949.24000001</v>
      </c>
      <c r="N23" s="83">
        <v>44591423.996250004</v>
      </c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</row>
    <row r="24" spans="1:40" s="68" customFormat="1" ht="15.75" customHeight="1" x14ac:dyDescent="0.2">
      <c r="A24" s="79"/>
      <c r="B24" s="77">
        <f t="shared" ref="B24:B58" si="2">+B23+1</f>
        <v>3</v>
      </c>
      <c r="C24" s="77" t="s">
        <v>4</v>
      </c>
      <c r="D24" s="84" t="s">
        <v>54</v>
      </c>
      <c r="E24" s="93">
        <v>2675036674.3299999</v>
      </c>
      <c r="F24" s="82">
        <v>1182208559.5699999</v>
      </c>
      <c r="G24" s="82">
        <v>1492828114.76</v>
      </c>
      <c r="H24" s="82">
        <v>729000000</v>
      </c>
      <c r="I24" s="82">
        <v>1701309926.6599998</v>
      </c>
      <c r="J24" s="82">
        <v>129105367.42</v>
      </c>
      <c r="K24" s="82">
        <v>124139480.38</v>
      </c>
      <c r="L24" s="82">
        <v>238337186.11000001</v>
      </c>
      <c r="M24" s="82">
        <v>32964455.330000002</v>
      </c>
      <c r="N24" s="83">
        <v>61712931.109999992</v>
      </c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</row>
    <row r="25" spans="1:40" s="68" customFormat="1" ht="15.75" customHeight="1" x14ac:dyDescent="0.2">
      <c r="A25" s="79"/>
      <c r="B25" s="77">
        <f t="shared" si="2"/>
        <v>4</v>
      </c>
      <c r="C25" s="77" t="s">
        <v>4</v>
      </c>
      <c r="D25" s="92" t="s">
        <v>55</v>
      </c>
      <c r="E25" s="93">
        <v>2730059237.9938264</v>
      </c>
      <c r="F25" s="82">
        <v>516007314.47267485</v>
      </c>
      <c r="G25" s="82">
        <v>2214051923.521152</v>
      </c>
      <c r="H25" s="82">
        <v>581961755</v>
      </c>
      <c r="I25" s="82">
        <v>1883826743.7896876</v>
      </c>
      <c r="J25" s="82">
        <v>123456080.47071111</v>
      </c>
      <c r="K25" s="82">
        <v>125995868.75834312</v>
      </c>
      <c r="L25" s="82">
        <v>133412811.51696867</v>
      </c>
      <c r="M25" s="82">
        <v>18726571.296999998</v>
      </c>
      <c r="N25" s="83">
        <v>30679543.903237954</v>
      </c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</row>
    <row r="26" spans="1:40" s="77" customFormat="1" ht="15.75" customHeight="1" x14ac:dyDescent="0.2">
      <c r="A26" s="79"/>
      <c r="B26" s="77">
        <f t="shared" si="2"/>
        <v>5</v>
      </c>
      <c r="C26" s="77" t="s">
        <v>4</v>
      </c>
      <c r="D26" s="92" t="s">
        <v>56</v>
      </c>
      <c r="E26" s="93">
        <v>15888071644.669617</v>
      </c>
      <c r="F26" s="82">
        <v>11561961036.399998</v>
      </c>
      <c r="G26" s="82">
        <v>4326110608.2700005</v>
      </c>
      <c r="H26" s="82">
        <v>350000000</v>
      </c>
      <c r="I26" s="82">
        <v>6767420935.0196171</v>
      </c>
      <c r="J26" s="82">
        <v>705328134.25</v>
      </c>
      <c r="K26" s="82">
        <v>649637847.63999987</v>
      </c>
      <c r="L26" s="82">
        <v>1414745414.4300001</v>
      </c>
      <c r="M26" s="82">
        <v>241348041.89999998</v>
      </c>
      <c r="N26" s="83">
        <v>114633146.71999994</v>
      </c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</row>
    <row r="27" spans="1:40" s="77" customFormat="1" ht="15.75" customHeight="1" x14ac:dyDescent="0.2">
      <c r="A27" s="79"/>
      <c r="B27" s="77">
        <f t="shared" si="2"/>
        <v>6</v>
      </c>
      <c r="C27" s="77" t="s">
        <v>4</v>
      </c>
      <c r="D27" s="84" t="s">
        <v>57</v>
      </c>
      <c r="E27" s="93">
        <v>3365044828.878902</v>
      </c>
      <c r="F27" s="82">
        <v>978098678.36071908</v>
      </c>
      <c r="G27" s="82">
        <v>2386946150.5181828</v>
      </c>
      <c r="H27" s="82">
        <v>625000000</v>
      </c>
      <c r="I27" s="82">
        <v>2970922948.4239497</v>
      </c>
      <c r="J27" s="82">
        <v>331571331.38023227</v>
      </c>
      <c r="K27" s="82">
        <v>258187034.2954835</v>
      </c>
      <c r="L27" s="82">
        <v>318523809.23000127</v>
      </c>
      <c r="M27" s="82">
        <v>77074243.549999997</v>
      </c>
      <c r="N27" s="83">
        <v>127791531.69277693</v>
      </c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</row>
    <row r="28" spans="1:40" s="77" customFormat="1" ht="15.75" customHeight="1" x14ac:dyDescent="0.2">
      <c r="A28" s="79"/>
      <c r="B28" s="77">
        <f t="shared" si="2"/>
        <v>7</v>
      </c>
      <c r="C28" s="77" t="s">
        <v>4</v>
      </c>
      <c r="D28" s="92" t="s">
        <v>58</v>
      </c>
      <c r="E28" s="93">
        <v>9464640436.0314522</v>
      </c>
      <c r="F28" s="82">
        <v>7800985246.7820148</v>
      </c>
      <c r="G28" s="82">
        <v>1663655191.7446213</v>
      </c>
      <c r="H28" s="82">
        <v>512500000</v>
      </c>
      <c r="I28" s="82">
        <v>4551010923.5613613</v>
      </c>
      <c r="J28" s="82">
        <v>564166129.04925406</v>
      </c>
      <c r="K28" s="82">
        <v>548646116.50859869</v>
      </c>
      <c r="L28" s="82">
        <v>744543095.1800276</v>
      </c>
      <c r="M28" s="82">
        <v>233710138.44570443</v>
      </c>
      <c r="N28" s="83">
        <v>7313530</v>
      </c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</row>
    <row r="29" spans="1:40" s="77" customFormat="1" ht="15.75" customHeight="1" x14ac:dyDescent="0.2">
      <c r="A29" s="79"/>
      <c r="B29" s="77">
        <f t="shared" si="2"/>
        <v>8</v>
      </c>
      <c r="C29" s="77" t="s">
        <v>4</v>
      </c>
      <c r="D29" s="92" t="s">
        <v>59</v>
      </c>
      <c r="E29" s="93">
        <v>2999683846.3080001</v>
      </c>
      <c r="F29" s="82">
        <v>736394775.37000012</v>
      </c>
      <c r="G29" s="82">
        <v>2263289070.9380002</v>
      </c>
      <c r="H29" s="82">
        <v>425000000</v>
      </c>
      <c r="I29" s="82">
        <v>2358488356.04</v>
      </c>
      <c r="J29" s="82">
        <v>85978653.600000009</v>
      </c>
      <c r="K29" s="82">
        <v>79051700.200000003</v>
      </c>
      <c r="L29" s="82">
        <v>95320873.629999995</v>
      </c>
      <c r="M29" s="82">
        <v>33992230.979999997</v>
      </c>
      <c r="N29" s="83">
        <v>35967351.668000005</v>
      </c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</row>
    <row r="30" spans="1:40" s="77" customFormat="1" ht="15.75" customHeight="1" x14ac:dyDescent="0.2">
      <c r="A30" s="79"/>
      <c r="B30" s="77">
        <f t="shared" si="2"/>
        <v>9</v>
      </c>
      <c r="C30" s="77" t="s">
        <v>4</v>
      </c>
      <c r="D30" s="84" t="s">
        <v>60</v>
      </c>
      <c r="E30" s="93">
        <v>5754682316.4864244</v>
      </c>
      <c r="F30" s="82">
        <v>4168313899.0949306</v>
      </c>
      <c r="G30" s="82">
        <v>1586368417.3863993</v>
      </c>
      <c r="H30" s="82">
        <v>650000000</v>
      </c>
      <c r="I30" s="82">
        <v>1271562466.8089952</v>
      </c>
      <c r="J30" s="82">
        <v>414646663.60738754</v>
      </c>
      <c r="K30" s="82">
        <v>378561612.07495844</v>
      </c>
      <c r="L30" s="82">
        <v>711008565.6973877</v>
      </c>
      <c r="M30" s="82">
        <v>251364828.90999994</v>
      </c>
      <c r="N30" s="83">
        <v>-108369358.0922565</v>
      </c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</row>
    <row r="31" spans="1:40" s="77" customFormat="1" ht="15.75" customHeight="1" x14ac:dyDescent="0.2">
      <c r="A31" s="79"/>
      <c r="B31" s="77">
        <f t="shared" si="2"/>
        <v>10</v>
      </c>
      <c r="C31" s="77" t="s">
        <v>4</v>
      </c>
      <c r="D31" s="92" t="s">
        <v>61</v>
      </c>
      <c r="E31" s="93">
        <v>4815723654.9099998</v>
      </c>
      <c r="F31" s="82">
        <v>2147694678.2600002</v>
      </c>
      <c r="G31" s="82">
        <v>2668028976.6500001</v>
      </c>
      <c r="H31" s="82">
        <v>843750000</v>
      </c>
      <c r="I31" s="82">
        <v>2800312926.9700003</v>
      </c>
      <c r="J31" s="82">
        <v>606046634.25999999</v>
      </c>
      <c r="K31" s="82">
        <v>545156954.9000001</v>
      </c>
      <c r="L31" s="82">
        <v>614904201.32999992</v>
      </c>
      <c r="M31" s="82">
        <v>245320629.70999998</v>
      </c>
      <c r="N31" s="83">
        <v>45778650.679999977</v>
      </c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</row>
    <row r="32" spans="1:40" s="77" customFormat="1" ht="15.75" customHeight="1" x14ac:dyDescent="0.2">
      <c r="A32" s="79"/>
      <c r="B32" s="77">
        <f t="shared" si="2"/>
        <v>11</v>
      </c>
      <c r="C32" s="77" t="s">
        <v>4</v>
      </c>
      <c r="D32" s="99" t="s">
        <v>62</v>
      </c>
      <c r="E32" s="93">
        <v>1929774781.523191</v>
      </c>
      <c r="F32" s="82">
        <v>570068274.01999998</v>
      </c>
      <c r="G32" s="82">
        <v>1359706507.5031912</v>
      </c>
      <c r="H32" s="82">
        <v>311000000</v>
      </c>
      <c r="I32" s="82">
        <v>1094458249.0585809</v>
      </c>
      <c r="J32" s="82">
        <v>114202902.36</v>
      </c>
      <c r="K32" s="82">
        <v>107567109.60000001</v>
      </c>
      <c r="L32" s="82">
        <v>117397239.92999999</v>
      </c>
      <c r="M32" s="82">
        <v>79403391.070000008</v>
      </c>
      <c r="N32" s="83">
        <v>2895294.5800000033</v>
      </c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</row>
    <row r="33" spans="1:40" s="77" customFormat="1" ht="15.75" customHeight="1" x14ac:dyDescent="0.2">
      <c r="A33" s="79"/>
      <c r="B33" s="77">
        <f t="shared" si="2"/>
        <v>12</v>
      </c>
      <c r="C33" s="77" t="s">
        <v>4</v>
      </c>
      <c r="D33" s="99" t="s">
        <v>63</v>
      </c>
      <c r="E33" s="93">
        <v>1530896827.3699999</v>
      </c>
      <c r="F33" s="82">
        <v>218103832.53999999</v>
      </c>
      <c r="G33" s="82">
        <v>1312792994.8299999</v>
      </c>
      <c r="H33" s="82">
        <v>484549900</v>
      </c>
      <c r="I33" s="82">
        <v>1174720947.25</v>
      </c>
      <c r="J33" s="82">
        <v>72848084.819999993</v>
      </c>
      <c r="K33" s="82">
        <v>47276452.920000002</v>
      </c>
      <c r="L33" s="82">
        <v>73439446.459999993</v>
      </c>
      <c r="M33" s="82">
        <v>15314114.24</v>
      </c>
      <c r="N33" s="83">
        <v>2594005.0575000085</v>
      </c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</row>
    <row r="34" spans="1:40" s="77" customFormat="1" ht="15.75" customHeight="1" x14ac:dyDescent="0.2">
      <c r="A34" s="79"/>
      <c r="B34" s="77">
        <f t="shared" si="2"/>
        <v>13</v>
      </c>
      <c r="C34" s="77" t="s">
        <v>4</v>
      </c>
      <c r="D34" s="92" t="s">
        <v>64</v>
      </c>
      <c r="E34" s="93">
        <v>2504173603.3978591</v>
      </c>
      <c r="F34" s="82">
        <v>1152596812.5926249</v>
      </c>
      <c r="G34" s="82">
        <v>1351576790.8079572</v>
      </c>
      <c r="H34" s="82">
        <v>654391499.69000006</v>
      </c>
      <c r="I34" s="82">
        <v>1471662609.3821936</v>
      </c>
      <c r="J34" s="82">
        <v>238795082.97000003</v>
      </c>
      <c r="K34" s="82">
        <v>204813193.97999969</v>
      </c>
      <c r="L34" s="82">
        <v>256613643.18000001</v>
      </c>
      <c r="M34" s="82">
        <v>87471677.519999996</v>
      </c>
      <c r="N34" s="83">
        <v>13302079.436235793</v>
      </c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</row>
    <row r="35" spans="1:40" s="101" customFormat="1" ht="15.75" customHeight="1" x14ac:dyDescent="0.25">
      <c r="A35" s="79"/>
      <c r="B35" s="77">
        <f t="shared" si="2"/>
        <v>14</v>
      </c>
      <c r="C35" s="77" t="s">
        <v>4</v>
      </c>
      <c r="D35" s="92" t="s">
        <v>65</v>
      </c>
      <c r="E35" s="93">
        <v>1734133247.3699999</v>
      </c>
      <c r="F35" s="82">
        <v>398825226.38</v>
      </c>
      <c r="G35" s="82">
        <v>1335308020.99</v>
      </c>
      <c r="H35" s="82">
        <v>1022000000</v>
      </c>
      <c r="I35" s="82">
        <v>1239625543.6899998</v>
      </c>
      <c r="J35" s="82">
        <v>19544724.256026663</v>
      </c>
      <c r="K35" s="82">
        <v>19421507.04662</v>
      </c>
      <c r="L35" s="82">
        <v>21360388.40628</v>
      </c>
      <c r="M35" s="82">
        <v>9409844.3237399999</v>
      </c>
      <c r="N35" s="83">
        <v>7677132.620791248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</row>
    <row r="36" spans="1:40" s="101" customFormat="1" ht="15.75" customHeight="1" x14ac:dyDescent="0.25">
      <c r="A36" s="79"/>
      <c r="B36" s="77">
        <f t="shared" si="2"/>
        <v>15</v>
      </c>
      <c r="C36" s="77" t="s">
        <v>4</v>
      </c>
      <c r="D36" s="92" t="s">
        <v>66</v>
      </c>
      <c r="E36" s="93">
        <v>2751410487.6169996</v>
      </c>
      <c r="F36" s="82">
        <v>608810223.40333343</v>
      </c>
      <c r="G36" s="82">
        <v>2142600264.22</v>
      </c>
      <c r="H36" s="82">
        <v>356687600</v>
      </c>
      <c r="I36" s="82">
        <v>1887685975.6799998</v>
      </c>
      <c r="J36" s="82">
        <v>125639899.53999999</v>
      </c>
      <c r="K36" s="82">
        <v>112179833.20999999</v>
      </c>
      <c r="L36" s="82">
        <v>160723127.33999997</v>
      </c>
      <c r="M36" s="82">
        <v>15828592.530000001</v>
      </c>
      <c r="N36" s="83">
        <v>40414185.629999965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</row>
    <row r="37" spans="1:40" s="77" customFormat="1" ht="15.75" customHeight="1" x14ac:dyDescent="0.2">
      <c r="A37" s="79"/>
      <c r="B37" s="77">
        <f t="shared" si="2"/>
        <v>16</v>
      </c>
      <c r="C37" s="77" t="s">
        <v>4</v>
      </c>
      <c r="D37" s="92" t="s">
        <v>67</v>
      </c>
      <c r="E37" s="93">
        <v>3634732001.0250397</v>
      </c>
      <c r="F37" s="82">
        <v>2166857364.3167343</v>
      </c>
      <c r="G37" s="82">
        <v>1467874636.52</v>
      </c>
      <c r="H37" s="82">
        <v>900000000</v>
      </c>
      <c r="I37" s="82">
        <v>2150294777.5850396</v>
      </c>
      <c r="J37" s="82">
        <v>130448550.29514395</v>
      </c>
      <c r="K37" s="82">
        <v>111224904.67795385</v>
      </c>
      <c r="L37" s="82">
        <v>282916118.47999996</v>
      </c>
      <c r="M37" s="82">
        <v>61492904.913174182</v>
      </c>
      <c r="N37" s="83">
        <v>44002764.702160805</v>
      </c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</row>
    <row r="38" spans="1:40" s="77" customFormat="1" ht="15.75" customHeight="1" x14ac:dyDescent="0.2">
      <c r="A38" s="79"/>
      <c r="B38" s="77">
        <f t="shared" si="2"/>
        <v>17</v>
      </c>
      <c r="C38" s="77" t="s">
        <v>4</v>
      </c>
      <c r="D38" s="92" t="s">
        <v>68</v>
      </c>
      <c r="E38" s="93">
        <v>50188473950.946198</v>
      </c>
      <c r="F38" s="82">
        <v>46445297538.068336</v>
      </c>
      <c r="G38" s="82">
        <v>3743176412.8772354</v>
      </c>
      <c r="H38" s="82">
        <v>979134400</v>
      </c>
      <c r="I38" s="82">
        <v>10984925622.200602</v>
      </c>
      <c r="J38" s="82">
        <v>1127225865.8500028</v>
      </c>
      <c r="K38" s="82">
        <v>1205788122.5400023</v>
      </c>
      <c r="L38" s="82">
        <v>3153532996.2800021</v>
      </c>
      <c r="M38" s="82">
        <v>311081896.82999998</v>
      </c>
      <c r="N38" s="83">
        <v>255812488.92337912</v>
      </c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</row>
    <row r="39" spans="1:40" s="77" customFormat="1" ht="15.75" customHeight="1" x14ac:dyDescent="0.2">
      <c r="A39" s="79"/>
      <c r="B39" s="77">
        <f t="shared" si="2"/>
        <v>18</v>
      </c>
      <c r="C39" s="77" t="s">
        <v>4</v>
      </c>
      <c r="D39" s="92" t="s">
        <v>69</v>
      </c>
      <c r="E39" s="93">
        <v>6264721936.3025026</v>
      </c>
      <c r="F39" s="82">
        <v>4971463692.9372749</v>
      </c>
      <c r="G39" s="82">
        <v>1293258243.3652275</v>
      </c>
      <c r="H39" s="82">
        <v>681442400</v>
      </c>
      <c r="I39" s="82">
        <v>1469461471.8999999</v>
      </c>
      <c r="J39" s="82">
        <v>834907913.80793715</v>
      </c>
      <c r="K39" s="82">
        <v>780100660.03999996</v>
      </c>
      <c r="L39" s="82">
        <v>992127377.61000013</v>
      </c>
      <c r="M39" s="82">
        <v>518717223.27999973</v>
      </c>
      <c r="N39" s="83">
        <v>-28873958.699999876</v>
      </c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</row>
    <row r="40" spans="1:40" s="77" customFormat="1" ht="15.75" customHeight="1" x14ac:dyDescent="0.2">
      <c r="A40" s="79"/>
      <c r="B40" s="77">
        <f t="shared" si="2"/>
        <v>19</v>
      </c>
      <c r="C40" s="77" t="s">
        <v>4</v>
      </c>
      <c r="D40" s="92" t="s">
        <v>70</v>
      </c>
      <c r="E40" s="93">
        <v>2670637931.4800005</v>
      </c>
      <c r="F40" s="82">
        <v>658194244.24325728</v>
      </c>
      <c r="G40" s="82">
        <v>2012443687.2321501</v>
      </c>
      <c r="H40" s="82">
        <v>1391000000</v>
      </c>
      <c r="I40" s="82">
        <v>1146506758.21</v>
      </c>
      <c r="J40" s="82">
        <v>153440975.53999999</v>
      </c>
      <c r="K40" s="82">
        <v>154940975.53</v>
      </c>
      <c r="L40" s="82">
        <v>165662845.49250001</v>
      </c>
      <c r="M40" s="82">
        <v>12745721.140000001</v>
      </c>
      <c r="N40" s="83">
        <v>27843130.362149999</v>
      </c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</row>
    <row r="41" spans="1:40" s="77" customFormat="1" ht="15.75" customHeight="1" x14ac:dyDescent="0.2">
      <c r="A41" s="79"/>
      <c r="B41" s="77">
        <f t="shared" si="2"/>
        <v>20</v>
      </c>
      <c r="C41" s="77" t="s">
        <v>4</v>
      </c>
      <c r="D41" s="92" t="s">
        <v>71</v>
      </c>
      <c r="E41" s="93">
        <v>2945221354.2938719</v>
      </c>
      <c r="F41" s="82">
        <v>1594890587</v>
      </c>
      <c r="G41" s="82">
        <v>1350330767.2938721</v>
      </c>
      <c r="H41" s="82">
        <v>410000100</v>
      </c>
      <c r="I41" s="82">
        <v>428271277</v>
      </c>
      <c r="J41" s="82">
        <v>222767328</v>
      </c>
      <c r="K41" s="82">
        <v>222422435</v>
      </c>
      <c r="L41" s="82">
        <v>189824661</v>
      </c>
      <c r="M41" s="82">
        <v>152898867</v>
      </c>
      <c r="N41" s="83">
        <v>1820557</v>
      </c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</row>
    <row r="42" spans="1:40" s="77" customFormat="1" ht="15.75" customHeight="1" x14ac:dyDescent="0.2">
      <c r="A42" s="79"/>
      <c r="B42" s="77">
        <f t="shared" si="2"/>
        <v>21</v>
      </c>
      <c r="C42" s="77" t="s">
        <v>4</v>
      </c>
      <c r="D42" s="92" t="s">
        <v>72</v>
      </c>
      <c r="E42" s="93">
        <v>2730443754.3600001</v>
      </c>
      <c r="F42" s="82">
        <v>877039074.15999997</v>
      </c>
      <c r="G42" s="82">
        <v>1853404680.1900001</v>
      </c>
      <c r="H42" s="82">
        <v>1300000000</v>
      </c>
      <c r="I42" s="82">
        <v>1326504817.6500001</v>
      </c>
      <c r="J42" s="82">
        <v>309181427.58999997</v>
      </c>
      <c r="K42" s="82">
        <v>299953002</v>
      </c>
      <c r="L42" s="82">
        <v>321650384.13999999</v>
      </c>
      <c r="M42" s="82">
        <v>41733208.359999999</v>
      </c>
      <c r="N42" s="83">
        <v>69155487.389999986</v>
      </c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</row>
    <row r="43" spans="1:40" s="77" customFormat="1" ht="15.75" customHeight="1" x14ac:dyDescent="0.2">
      <c r="A43" s="79"/>
      <c r="B43" s="77">
        <f t="shared" si="2"/>
        <v>22</v>
      </c>
      <c r="C43" s="77" t="s">
        <v>4</v>
      </c>
      <c r="D43" s="92" t="s">
        <v>73</v>
      </c>
      <c r="E43" s="102" t="s">
        <v>74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103">
        <v>0</v>
      </c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</row>
    <row r="44" spans="1:40" s="77" customFormat="1" ht="15.75" customHeight="1" x14ac:dyDescent="0.2">
      <c r="A44" s="79"/>
      <c r="B44" s="77">
        <f t="shared" si="2"/>
        <v>23</v>
      </c>
      <c r="C44" s="77" t="s">
        <v>4</v>
      </c>
      <c r="D44" s="92" t="s">
        <v>75</v>
      </c>
      <c r="E44" s="93">
        <v>1722802832.7099998</v>
      </c>
      <c r="F44" s="82">
        <v>148837079.32999998</v>
      </c>
      <c r="G44" s="82">
        <v>1573965753.3779893</v>
      </c>
      <c r="H44" s="82">
        <v>250000000</v>
      </c>
      <c r="I44" s="82">
        <v>1670237011.5599999</v>
      </c>
      <c r="J44" s="82">
        <v>36391139.450000003</v>
      </c>
      <c r="K44" s="82">
        <v>39113003.430000007</v>
      </c>
      <c r="L44" s="82">
        <v>38918249.200000003</v>
      </c>
      <c r="M44" s="82">
        <v>10392614.18</v>
      </c>
      <c r="N44" s="83">
        <v>16517677.213700008</v>
      </c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</row>
    <row r="45" spans="1:40" s="77" customFormat="1" ht="15.75" customHeight="1" x14ac:dyDescent="0.2">
      <c r="A45" s="79"/>
      <c r="B45" s="77">
        <f t="shared" si="2"/>
        <v>24</v>
      </c>
      <c r="C45" s="77" t="s">
        <v>4</v>
      </c>
      <c r="D45" s="92" t="s">
        <v>76</v>
      </c>
      <c r="E45" s="93">
        <v>7011514130</v>
      </c>
      <c r="F45" s="82">
        <v>2595018401</v>
      </c>
      <c r="G45" s="82">
        <v>4416495729</v>
      </c>
      <c r="H45" s="82">
        <v>3485051270</v>
      </c>
      <c r="I45" s="82">
        <v>4535855353</v>
      </c>
      <c r="J45" s="82">
        <v>128054246.38698548</v>
      </c>
      <c r="K45" s="82">
        <v>103124302</v>
      </c>
      <c r="L45" s="82">
        <v>514802173</v>
      </c>
      <c r="M45" s="82">
        <v>16706286</v>
      </c>
      <c r="N45" s="83">
        <v>97261457</v>
      </c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</row>
    <row r="46" spans="1:40" s="77" customFormat="1" ht="15.75" customHeight="1" x14ac:dyDescent="0.2">
      <c r="A46" s="79"/>
      <c r="B46" s="77">
        <f t="shared" si="2"/>
        <v>25</v>
      </c>
      <c r="C46" s="77" t="s">
        <v>4</v>
      </c>
      <c r="D46" s="92" t="s">
        <v>77</v>
      </c>
      <c r="E46" s="93">
        <v>7953838096.2229023</v>
      </c>
      <c r="F46" s="82">
        <v>6286912020.7775784</v>
      </c>
      <c r="G46" s="82">
        <v>1666926075.4499998</v>
      </c>
      <c r="H46" s="82">
        <v>950000000</v>
      </c>
      <c r="I46" s="82">
        <v>1886607668.6600001</v>
      </c>
      <c r="J46" s="82">
        <v>34545224.270000026</v>
      </c>
      <c r="K46" s="82">
        <v>24956804.9330015</v>
      </c>
      <c r="L46" s="82">
        <v>267332425.58000004</v>
      </c>
      <c r="M46" s="82">
        <v>5484188.1256381059</v>
      </c>
      <c r="N46" s="83">
        <v>26514046.244507611</v>
      </c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</row>
    <row r="47" spans="1:40" s="77" customFormat="1" ht="15.75" customHeight="1" x14ac:dyDescent="0.2">
      <c r="A47" s="79"/>
      <c r="B47" s="77">
        <f t="shared" si="2"/>
        <v>26</v>
      </c>
      <c r="C47" s="77" t="s">
        <v>4</v>
      </c>
      <c r="D47" s="92" t="s">
        <v>78</v>
      </c>
      <c r="E47" s="93">
        <v>3504381796.0756927</v>
      </c>
      <c r="F47" s="82">
        <v>1986284467.267417</v>
      </c>
      <c r="G47" s="82">
        <v>1518097328.8199999</v>
      </c>
      <c r="H47" s="82">
        <v>530000000</v>
      </c>
      <c r="I47" s="82">
        <v>1939702732.1789379</v>
      </c>
      <c r="J47" s="82">
        <v>444010108.12528378</v>
      </c>
      <c r="K47" s="82">
        <v>406795902.37776732</v>
      </c>
      <c r="L47" s="82">
        <v>525496601.6652838</v>
      </c>
      <c r="M47" s="82">
        <v>253513935.68195942</v>
      </c>
      <c r="N47" s="83">
        <v>12013651.404519141</v>
      </c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</row>
    <row r="48" spans="1:40" s="77" customFormat="1" ht="15.75" customHeight="1" x14ac:dyDescent="0.2">
      <c r="A48" s="79"/>
      <c r="B48" s="77">
        <f t="shared" si="2"/>
        <v>27</v>
      </c>
      <c r="C48" s="77" t="s">
        <v>4</v>
      </c>
      <c r="D48" s="99" t="s">
        <v>79</v>
      </c>
      <c r="E48" s="93">
        <v>4736251237.2773447</v>
      </c>
      <c r="F48" s="82">
        <v>1780204367.0531743</v>
      </c>
      <c r="G48" s="82">
        <v>2956046870.2199998</v>
      </c>
      <c r="H48" s="82">
        <v>1000000000</v>
      </c>
      <c r="I48" s="82">
        <v>3501669891.485261</v>
      </c>
      <c r="J48" s="82">
        <v>41925009.479999997</v>
      </c>
      <c r="K48" s="82">
        <v>45269084.549999997</v>
      </c>
      <c r="L48" s="82">
        <v>59828943.939999998</v>
      </c>
      <c r="M48" s="82">
        <v>24303186.907961134</v>
      </c>
      <c r="N48" s="83">
        <v>-13878792.015114119</v>
      </c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</row>
    <row r="49" spans="1:40" s="68" customFormat="1" ht="15.75" customHeight="1" x14ac:dyDescent="0.2">
      <c r="A49" s="79"/>
      <c r="B49" s="77">
        <f t="shared" si="2"/>
        <v>28</v>
      </c>
      <c r="C49" s="77" t="s">
        <v>4</v>
      </c>
      <c r="D49" s="92" t="s">
        <v>80</v>
      </c>
      <c r="E49" s="93">
        <v>58734593300.339157</v>
      </c>
      <c r="F49" s="82">
        <v>40949925891.432068</v>
      </c>
      <c r="G49" s="82">
        <v>17784667408.689171</v>
      </c>
      <c r="H49" s="82">
        <v>300000000</v>
      </c>
      <c r="I49" s="82">
        <v>21229288926.043716</v>
      </c>
      <c r="J49" s="82">
        <v>1259067673.8810577</v>
      </c>
      <c r="K49" s="82">
        <v>1873035539.4703078</v>
      </c>
      <c r="L49" s="82">
        <v>2571849797.3695374</v>
      </c>
      <c r="M49" s="82">
        <v>948109861.58901095</v>
      </c>
      <c r="N49" s="103">
        <v>767412896.57739365</v>
      </c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</row>
    <row r="50" spans="1:40" s="77" customFormat="1" ht="15.75" customHeight="1" x14ac:dyDescent="0.2">
      <c r="A50" s="79"/>
      <c r="B50" s="77">
        <f t="shared" si="2"/>
        <v>29</v>
      </c>
      <c r="C50" s="77" t="s">
        <v>4</v>
      </c>
      <c r="D50" s="92" t="s">
        <v>81</v>
      </c>
      <c r="E50" s="93">
        <v>2642454122.3336091</v>
      </c>
      <c r="F50" s="82">
        <v>1241233912.1868744</v>
      </c>
      <c r="G50" s="82">
        <v>1401220210.1467364</v>
      </c>
      <c r="H50" s="82">
        <v>250000000</v>
      </c>
      <c r="I50" s="82">
        <v>1830188457.9764764</v>
      </c>
      <c r="J50" s="82">
        <v>98326819.310000002</v>
      </c>
      <c r="K50" s="82">
        <v>47183712.658284903</v>
      </c>
      <c r="L50" s="82">
        <v>121921816.67</v>
      </c>
      <c r="M50" s="82">
        <v>9122608.4700000007</v>
      </c>
      <c r="N50" s="83">
        <v>17988143.45074654</v>
      </c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</row>
    <row r="51" spans="1:40" s="77" customFormat="1" ht="15.75" customHeight="1" x14ac:dyDescent="0.2">
      <c r="A51" s="79"/>
      <c r="B51" s="77">
        <f t="shared" si="2"/>
        <v>30</v>
      </c>
      <c r="C51" s="77" t="s">
        <v>4</v>
      </c>
      <c r="D51" s="84" t="s">
        <v>82</v>
      </c>
      <c r="E51" s="93">
        <v>26000657213.49226</v>
      </c>
      <c r="F51" s="82">
        <v>22082463803.81039</v>
      </c>
      <c r="G51" s="82">
        <v>3918193409.6840639</v>
      </c>
      <c r="H51" s="82">
        <v>1500000000</v>
      </c>
      <c r="I51" s="82">
        <v>7317394038.3700008</v>
      </c>
      <c r="J51" s="82">
        <v>1285117588.8899999</v>
      </c>
      <c r="K51" s="82">
        <v>1354863430.8349993</v>
      </c>
      <c r="L51" s="82">
        <v>2174962731.519999</v>
      </c>
      <c r="M51" s="82">
        <v>620086580.8098731</v>
      </c>
      <c r="N51" s="83">
        <v>14315694.229063578</v>
      </c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</row>
    <row r="52" spans="1:40" s="77" customFormat="1" ht="15.75" customHeight="1" x14ac:dyDescent="0.2">
      <c r="A52" s="79"/>
      <c r="B52" s="77">
        <f t="shared" si="2"/>
        <v>31</v>
      </c>
      <c r="C52" s="77" t="s">
        <v>4</v>
      </c>
      <c r="D52" s="92" t="s">
        <v>83</v>
      </c>
      <c r="E52" s="104">
        <v>8498720854.1600008</v>
      </c>
      <c r="F52" s="85">
        <v>4400787271.2839508</v>
      </c>
      <c r="G52" s="85">
        <v>4097933582.87959</v>
      </c>
      <c r="H52" s="85">
        <v>1250000000</v>
      </c>
      <c r="I52" s="85">
        <v>2521176008.2599998</v>
      </c>
      <c r="J52" s="85">
        <v>645767247.32421362</v>
      </c>
      <c r="K52" s="85">
        <v>511531332.12002349</v>
      </c>
      <c r="L52" s="85">
        <v>1267700759.711585</v>
      </c>
      <c r="M52" s="85">
        <v>215787114.92716742</v>
      </c>
      <c r="N52" s="83">
        <v>52105254.507725284</v>
      </c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</row>
    <row r="53" spans="1:40" s="77" customFormat="1" ht="15.75" customHeight="1" x14ac:dyDescent="0.2">
      <c r="A53" s="105"/>
      <c r="B53" s="77">
        <f t="shared" si="2"/>
        <v>32</v>
      </c>
      <c r="C53" s="77" t="s">
        <v>4</v>
      </c>
      <c r="D53" s="92" t="s">
        <v>84</v>
      </c>
      <c r="E53" s="93">
        <v>3142853989.8611183</v>
      </c>
      <c r="F53" s="82">
        <v>551613012.22964144</v>
      </c>
      <c r="G53" s="82">
        <v>2591240977.6314735</v>
      </c>
      <c r="H53" s="82">
        <v>1387179100</v>
      </c>
      <c r="I53" s="82">
        <v>872376773.84799945</v>
      </c>
      <c r="J53" s="82">
        <v>91010101.866728157</v>
      </c>
      <c r="K53" s="82">
        <v>531825218.6586315</v>
      </c>
      <c r="L53" s="82">
        <v>91010101.866728157</v>
      </c>
      <c r="M53" s="82">
        <v>80154729.150000006</v>
      </c>
      <c r="N53" s="83">
        <v>213624454.6314736</v>
      </c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</row>
    <row r="54" spans="1:40" s="77" customFormat="1" ht="15.75" customHeight="1" x14ac:dyDescent="0.2">
      <c r="A54" s="105"/>
      <c r="B54" s="77">
        <f t="shared" si="2"/>
        <v>33</v>
      </c>
      <c r="C54" s="77" t="s">
        <v>4</v>
      </c>
      <c r="D54" s="92" t="s">
        <v>85</v>
      </c>
      <c r="E54" s="93">
        <v>7721357185.5350409</v>
      </c>
      <c r="F54" s="82">
        <v>5066690325.9206562</v>
      </c>
      <c r="G54" s="82">
        <v>2654666859.6106787</v>
      </c>
      <c r="H54" s="82">
        <v>1500000000</v>
      </c>
      <c r="I54" s="82">
        <v>2284689922.5562348</v>
      </c>
      <c r="J54" s="82">
        <v>692134934.18681395</v>
      </c>
      <c r="K54" s="82">
        <v>608867076.2704879</v>
      </c>
      <c r="L54" s="82">
        <v>1047596366.9691786</v>
      </c>
      <c r="M54" s="82">
        <v>264324306.16506395</v>
      </c>
      <c r="N54" s="83">
        <v>56685156.808387935</v>
      </c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</row>
    <row r="55" spans="1:40" s="77" customFormat="1" ht="15.75" customHeight="1" x14ac:dyDescent="0.2">
      <c r="A55" s="105"/>
      <c r="B55" s="77">
        <f t="shared" si="2"/>
        <v>34</v>
      </c>
      <c r="C55" s="77" t="s">
        <v>4</v>
      </c>
      <c r="D55" s="92" t="s">
        <v>86</v>
      </c>
      <c r="E55" s="93">
        <v>2040850746.7344286</v>
      </c>
      <c r="F55" s="82">
        <v>770271548.70251167</v>
      </c>
      <c r="G55" s="82">
        <v>1270579198.0275545</v>
      </c>
      <c r="H55" s="82">
        <v>912600000</v>
      </c>
      <c r="I55" s="82">
        <v>1286555778.3940203</v>
      </c>
      <c r="J55" s="82">
        <v>0</v>
      </c>
      <c r="K55" s="82">
        <v>0</v>
      </c>
      <c r="L55" s="82">
        <v>0</v>
      </c>
      <c r="M55" s="82">
        <v>0</v>
      </c>
      <c r="N55" s="83">
        <v>10117778.276675202</v>
      </c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</row>
    <row r="56" spans="1:40" s="77" customFormat="1" ht="15.75" customHeight="1" x14ac:dyDescent="0.2">
      <c r="A56" s="105"/>
      <c r="B56" s="77">
        <f t="shared" si="2"/>
        <v>35</v>
      </c>
      <c r="C56" s="77" t="s">
        <v>4</v>
      </c>
      <c r="D56" s="92" t="s">
        <v>87</v>
      </c>
      <c r="E56" s="93">
        <v>4264039749.6799998</v>
      </c>
      <c r="F56" s="82">
        <v>1148948882.46</v>
      </c>
      <c r="G56" s="82">
        <v>3115090867.2149997</v>
      </c>
      <c r="H56" s="82">
        <v>2000000000</v>
      </c>
      <c r="I56" s="82">
        <v>2154561830.1100001</v>
      </c>
      <c r="J56" s="82">
        <v>124251913.86999999</v>
      </c>
      <c r="K56" s="82">
        <v>151039382.43000001</v>
      </c>
      <c r="L56" s="82">
        <v>131555571.00999999</v>
      </c>
      <c r="M56" s="82">
        <v>10440775.16</v>
      </c>
      <c r="N56" s="83">
        <v>39275687.454999924</v>
      </c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</row>
    <row r="57" spans="1:40" s="77" customFormat="1" ht="15.75" customHeight="1" x14ac:dyDescent="0.2">
      <c r="A57" s="105"/>
      <c r="B57" s="77">
        <f t="shared" si="2"/>
        <v>36</v>
      </c>
      <c r="C57" s="77" t="s">
        <v>4</v>
      </c>
      <c r="D57" s="92" t="s">
        <v>88</v>
      </c>
      <c r="E57" s="93">
        <v>2870070974.9733572</v>
      </c>
      <c r="F57" s="82">
        <v>1388052940.9833572</v>
      </c>
      <c r="G57" s="82">
        <v>1482018033.9899995</v>
      </c>
      <c r="H57" s="82">
        <v>300000000</v>
      </c>
      <c r="I57" s="82">
        <v>1087181858.058054</v>
      </c>
      <c r="J57" s="82">
        <v>131138975.20000002</v>
      </c>
      <c r="K57" s="82">
        <v>104604405.85000001</v>
      </c>
      <c r="L57" s="82">
        <v>309271957.37</v>
      </c>
      <c r="M57" s="82">
        <v>63100140.36999999</v>
      </c>
      <c r="N57" s="83">
        <v>-3449175.1699998565</v>
      </c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</row>
    <row r="58" spans="1:40" s="68" customFormat="1" ht="15.75" customHeight="1" x14ac:dyDescent="0.2">
      <c r="A58" s="79"/>
      <c r="B58" s="77">
        <f t="shared" si="2"/>
        <v>37</v>
      </c>
      <c r="C58" s="77" t="s">
        <v>4</v>
      </c>
      <c r="D58" s="106" t="s">
        <v>89</v>
      </c>
      <c r="E58" s="93">
        <v>2276815679.7099996</v>
      </c>
      <c r="F58" s="82">
        <v>869449680.30999994</v>
      </c>
      <c r="G58" s="82">
        <v>1407365999.4000001</v>
      </c>
      <c r="H58" s="82">
        <v>467000000</v>
      </c>
      <c r="I58" s="82">
        <v>774615944.15999997</v>
      </c>
      <c r="J58" s="82">
        <v>264915876.67000002</v>
      </c>
      <c r="K58" s="82">
        <v>245876639.77999997</v>
      </c>
      <c r="L58" s="82">
        <v>296392281.59000003</v>
      </c>
      <c r="M58" s="82">
        <v>62289048.799999997</v>
      </c>
      <c r="N58" s="83">
        <v>63601192.410000026</v>
      </c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</row>
    <row r="59" spans="1:40" s="77" customFormat="1" ht="15.75" customHeight="1" x14ac:dyDescent="0.25">
      <c r="A59" s="107"/>
      <c r="B59" s="108"/>
      <c r="C59" s="108"/>
      <c r="D59" s="109" t="s">
        <v>45</v>
      </c>
      <c r="E59" s="89">
        <f t="shared" ref="E59:N59" si="3">SUM(E22:E58)</f>
        <v>283163852471.52795</v>
      </c>
      <c r="F59" s="89">
        <f t="shared" si="3"/>
        <v>187892094591.09512</v>
      </c>
      <c r="G59" s="89">
        <f t="shared" si="3"/>
        <v>95271757882.515701</v>
      </c>
      <c r="H59" s="89">
        <f t="shared" si="3"/>
        <v>30759248024.690002</v>
      </c>
      <c r="I59" s="89">
        <f t="shared" si="3"/>
        <v>108416989136.64276</v>
      </c>
      <c r="J59" s="89">
        <f t="shared" si="3"/>
        <v>12126949711.477779</v>
      </c>
      <c r="K59" s="89">
        <f t="shared" si="3"/>
        <v>12530634793.805468</v>
      </c>
      <c r="L59" s="89">
        <f t="shared" si="3"/>
        <v>20523279239.76548</v>
      </c>
      <c r="M59" s="89">
        <f t="shared" si="3"/>
        <v>5173638198.9962921</v>
      </c>
      <c r="N59" s="90">
        <f t="shared" si="3"/>
        <v>2171684665.6315546</v>
      </c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</row>
    <row r="60" spans="1:40" s="77" customFormat="1" ht="15.75" customHeight="1" x14ac:dyDescent="0.2">
      <c r="A60" s="79"/>
      <c r="D60" s="78"/>
      <c r="E60" s="82"/>
      <c r="F60" s="82"/>
      <c r="G60" s="82"/>
      <c r="H60" s="82"/>
      <c r="I60" s="82"/>
      <c r="J60" s="82"/>
      <c r="K60" s="82"/>
      <c r="L60" s="82">
        <v>0</v>
      </c>
      <c r="M60" s="82"/>
      <c r="N60" s="83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</row>
    <row r="61" spans="1:40" s="77" customFormat="1" ht="15.75" customHeight="1" x14ac:dyDescent="0.2">
      <c r="A61" s="105" t="s">
        <v>90</v>
      </c>
      <c r="D61" s="78"/>
      <c r="E61" s="82"/>
      <c r="F61" s="82"/>
      <c r="G61" s="82"/>
      <c r="H61" s="82"/>
      <c r="I61" s="82"/>
      <c r="J61" s="82"/>
      <c r="K61" s="82"/>
      <c r="L61" s="82">
        <v>0</v>
      </c>
      <c r="M61" s="82"/>
      <c r="N61" s="83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</row>
    <row r="62" spans="1:40" s="77" customFormat="1" ht="15.75" customHeight="1" x14ac:dyDescent="0.2">
      <c r="A62" s="79"/>
      <c r="B62" s="77">
        <v>1</v>
      </c>
      <c r="C62" s="77" t="s">
        <v>4</v>
      </c>
      <c r="D62" s="84" t="s">
        <v>91</v>
      </c>
      <c r="E62" s="82">
        <v>7433066232.873436</v>
      </c>
      <c r="F62" s="82">
        <v>4793945647.6393166</v>
      </c>
      <c r="G62" s="82">
        <v>2639120585.3524961</v>
      </c>
      <c r="H62" s="82">
        <v>935852400</v>
      </c>
      <c r="I62" s="82">
        <v>3901724407.0200005</v>
      </c>
      <c r="J62" s="82">
        <v>29735460.394638184</v>
      </c>
      <c r="K62" s="82">
        <v>32274958.964638185</v>
      </c>
      <c r="L62" s="82">
        <v>381595658.41953146</v>
      </c>
      <c r="M62" s="82">
        <v>-15249756.316838715</v>
      </c>
      <c r="N62" s="83">
        <v>65866225.919993334</v>
      </c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</row>
    <row r="63" spans="1:40" s="77" customFormat="1" ht="15.75" customHeight="1" x14ac:dyDescent="0.2">
      <c r="A63" s="79"/>
      <c r="B63" s="77">
        <f>+B62+1</f>
        <v>2</v>
      </c>
      <c r="C63" s="77" t="s">
        <v>4</v>
      </c>
      <c r="D63" s="92" t="s">
        <v>92</v>
      </c>
      <c r="E63" s="82">
        <v>3062237425.1275134</v>
      </c>
      <c r="F63" s="82">
        <v>1508390316.7618222</v>
      </c>
      <c r="G63" s="82">
        <v>1553847108.3656912</v>
      </c>
      <c r="H63" s="82">
        <v>350000000</v>
      </c>
      <c r="I63" s="82">
        <v>1771714408.7350001</v>
      </c>
      <c r="J63" s="82">
        <v>78477332.550500005</v>
      </c>
      <c r="K63" s="82">
        <v>86908420.684300005</v>
      </c>
      <c r="L63" s="82">
        <v>115917547.46000001</v>
      </c>
      <c r="M63" s="82">
        <v>32490736.009999931</v>
      </c>
      <c r="N63" s="83">
        <v>19650212.760396138</v>
      </c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</row>
    <row r="64" spans="1:40" s="77" customFormat="1" ht="15.75" customHeight="1" x14ac:dyDescent="0.2">
      <c r="A64" s="79"/>
      <c r="B64" s="77">
        <f t="shared" ref="B64:B73" si="4">+B63+1</f>
        <v>3</v>
      </c>
      <c r="C64" s="77" t="s">
        <v>4</v>
      </c>
      <c r="D64" s="92" t="s">
        <v>93</v>
      </c>
      <c r="E64" s="82">
        <v>9995067747.7220879</v>
      </c>
      <c r="F64" s="82">
        <v>7926697450.5075703</v>
      </c>
      <c r="G64" s="82">
        <v>2068370297.2137127</v>
      </c>
      <c r="H64" s="82">
        <v>350000000</v>
      </c>
      <c r="I64" s="82">
        <v>3083965770.0465789</v>
      </c>
      <c r="J64" s="82">
        <v>494324829.43905604</v>
      </c>
      <c r="K64" s="82">
        <v>352668560.00123382</v>
      </c>
      <c r="L64" s="82">
        <v>1326028801.3194499</v>
      </c>
      <c r="M64" s="82">
        <v>211223755.57219875</v>
      </c>
      <c r="N64" s="83">
        <v>-89133357.624961436</v>
      </c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</row>
    <row r="65" spans="1:40" s="101" customFormat="1" ht="15.75" customHeight="1" x14ac:dyDescent="0.25">
      <c r="A65" s="79"/>
      <c r="B65" s="77">
        <f t="shared" si="4"/>
        <v>4</v>
      </c>
      <c r="C65" s="77" t="s">
        <v>4</v>
      </c>
      <c r="D65" s="92" t="s">
        <v>94</v>
      </c>
      <c r="E65" s="82">
        <v>5140737655.3732214</v>
      </c>
      <c r="F65" s="82">
        <v>2971207798.5164232</v>
      </c>
      <c r="G65" s="82">
        <v>2169529856.8491206</v>
      </c>
      <c r="H65" s="82">
        <v>652000000</v>
      </c>
      <c r="I65" s="82">
        <v>3031084933.9000001</v>
      </c>
      <c r="J65" s="82">
        <v>346695717.75</v>
      </c>
      <c r="K65" s="82">
        <v>407580494.38264424</v>
      </c>
      <c r="L65" s="82">
        <v>718261630.99000001</v>
      </c>
      <c r="M65" s="82">
        <v>23457870.899999999</v>
      </c>
      <c r="N65" s="83">
        <v>163296552.86174458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</row>
    <row r="66" spans="1:40" s="77" customFormat="1" ht="14.1" customHeight="1" x14ac:dyDescent="0.2">
      <c r="A66" s="79"/>
      <c r="B66" s="77">
        <f t="shared" si="4"/>
        <v>5</v>
      </c>
      <c r="C66" s="77" t="s">
        <v>4</v>
      </c>
      <c r="D66" s="92" t="s">
        <v>95</v>
      </c>
      <c r="E66" s="82">
        <v>5700018713.1199999</v>
      </c>
      <c r="F66" s="82">
        <v>3687453747.8699999</v>
      </c>
      <c r="G66" s="82">
        <v>2012564965.25</v>
      </c>
      <c r="H66" s="82">
        <v>682123000</v>
      </c>
      <c r="I66" s="82">
        <v>3623954021.04</v>
      </c>
      <c r="J66" s="82">
        <v>362901159.90000004</v>
      </c>
      <c r="K66" s="82">
        <v>309871428.24000001</v>
      </c>
      <c r="L66" s="82">
        <v>569412944.51999998</v>
      </c>
      <c r="M66" s="82">
        <v>162854346.40000004</v>
      </c>
      <c r="N66" s="83">
        <v>-5583000.9100000076</v>
      </c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</row>
    <row r="67" spans="1:40" s="77" customFormat="1" ht="14.1" customHeight="1" x14ac:dyDescent="0.2">
      <c r="A67" s="79"/>
      <c r="B67" s="77">
        <f t="shared" si="4"/>
        <v>6</v>
      </c>
      <c r="C67" s="77" t="s">
        <v>4</v>
      </c>
      <c r="D67" s="84" t="s">
        <v>96</v>
      </c>
      <c r="E67" s="93">
        <v>1591864082</v>
      </c>
      <c r="F67" s="82">
        <v>103534930</v>
      </c>
      <c r="G67" s="82">
        <v>1488329152</v>
      </c>
      <c r="H67" s="82">
        <v>1110482753</v>
      </c>
      <c r="I67" s="82">
        <v>344142980</v>
      </c>
      <c r="J67" s="82">
        <v>15468855.91</v>
      </c>
      <c r="K67" s="82">
        <v>15468855.91</v>
      </c>
      <c r="L67" s="82">
        <v>12266620.609999999</v>
      </c>
      <c r="M67" s="82">
        <v>8666308.879999999</v>
      </c>
      <c r="N67" s="83">
        <v>11342342</v>
      </c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</row>
    <row r="68" spans="1:40" s="77" customFormat="1" ht="15.75" customHeight="1" x14ac:dyDescent="0.2">
      <c r="A68" s="79"/>
      <c r="B68" s="77">
        <f t="shared" si="4"/>
        <v>7</v>
      </c>
      <c r="C68" s="77" t="s">
        <v>4</v>
      </c>
      <c r="D68" s="106" t="s">
        <v>97</v>
      </c>
      <c r="E68" s="82">
        <v>1442154848.1215</v>
      </c>
      <c r="F68" s="82">
        <v>707768875.8636651</v>
      </c>
      <c r="G68" s="82">
        <v>734385972.26766503</v>
      </c>
      <c r="H68" s="82">
        <v>660610000</v>
      </c>
      <c r="I68" s="82">
        <v>706176372.12332845</v>
      </c>
      <c r="J68" s="82">
        <v>6878696.2999999998</v>
      </c>
      <c r="K68" s="82">
        <v>39565439.401562467</v>
      </c>
      <c r="L68" s="82">
        <v>1372645.4500000002</v>
      </c>
      <c r="M68" s="82">
        <v>77736749.149999976</v>
      </c>
      <c r="N68" s="83">
        <v>-53330028.615986422</v>
      </c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</row>
    <row r="69" spans="1:40" s="77" customFormat="1" ht="15.75" customHeight="1" x14ac:dyDescent="0.2">
      <c r="A69" s="79"/>
      <c r="B69" s="77">
        <f t="shared" si="4"/>
        <v>8</v>
      </c>
      <c r="C69" s="77" t="s">
        <v>4</v>
      </c>
      <c r="D69" s="84" t="s">
        <v>98</v>
      </c>
      <c r="E69" s="82">
        <v>4159884130.7427678</v>
      </c>
      <c r="F69" s="82">
        <v>2834798458.8040156</v>
      </c>
      <c r="G69" s="82">
        <v>1325085671.9387522</v>
      </c>
      <c r="H69" s="82">
        <v>500000000</v>
      </c>
      <c r="I69" s="82">
        <v>1905211771.9349377</v>
      </c>
      <c r="J69" s="82">
        <v>171792223.24716184</v>
      </c>
      <c r="K69" s="82">
        <v>164406764.31999999</v>
      </c>
      <c r="L69" s="82">
        <v>290689190.43655366</v>
      </c>
      <c r="M69" s="82">
        <v>42688268.815419562</v>
      </c>
      <c r="N69" s="83">
        <v>-11902738.285573721</v>
      </c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</row>
    <row r="70" spans="1:40" s="77" customFormat="1" ht="15.75" customHeight="1" x14ac:dyDescent="0.2">
      <c r="A70" s="79"/>
      <c r="B70" s="77">
        <f t="shared" si="4"/>
        <v>9</v>
      </c>
      <c r="C70" s="77" t="s">
        <v>4</v>
      </c>
      <c r="D70" s="92" t="s">
        <v>99</v>
      </c>
      <c r="E70" s="82">
        <v>4971677380</v>
      </c>
      <c r="F70" s="82">
        <v>2311751410</v>
      </c>
      <c r="G70" s="82">
        <v>2659925970</v>
      </c>
      <c r="H70" s="82">
        <v>791969700</v>
      </c>
      <c r="I70" s="82">
        <v>2566274298</v>
      </c>
      <c r="J70" s="82">
        <v>576562266</v>
      </c>
      <c r="K70" s="82">
        <v>626864277</v>
      </c>
      <c r="L70" s="82">
        <v>553093811</v>
      </c>
      <c r="M70" s="82">
        <v>240611868</v>
      </c>
      <c r="N70" s="83">
        <v>10036959</v>
      </c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</row>
    <row r="71" spans="1:40" s="77" customFormat="1" ht="15.75" customHeight="1" x14ac:dyDescent="0.2">
      <c r="A71" s="79"/>
      <c r="B71" s="77">
        <f t="shared" si="4"/>
        <v>10</v>
      </c>
      <c r="C71" s="77" t="s">
        <v>4</v>
      </c>
      <c r="D71" s="84" t="s">
        <v>100</v>
      </c>
      <c r="E71" s="104">
        <v>1774054273.9590001</v>
      </c>
      <c r="F71" s="85">
        <v>195235344.18000001</v>
      </c>
      <c r="G71" s="85">
        <v>1578818929.78</v>
      </c>
      <c r="H71" s="85">
        <v>1483826251</v>
      </c>
      <c r="I71" s="85">
        <v>627184687.29900002</v>
      </c>
      <c r="J71" s="85">
        <v>4343773.83</v>
      </c>
      <c r="K71" s="85">
        <v>16454844.380000003</v>
      </c>
      <c r="L71" s="85">
        <v>4217009.24</v>
      </c>
      <c r="M71" s="85">
        <v>-546216.72999999986</v>
      </c>
      <c r="N71" s="83">
        <v>-950725.02000000305</v>
      </c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</row>
    <row r="72" spans="1:40" s="77" customFormat="1" ht="15.75" customHeight="1" x14ac:dyDescent="0.2">
      <c r="A72" s="105"/>
      <c r="B72" s="77">
        <f t="shared" si="4"/>
        <v>11</v>
      </c>
      <c r="C72" s="77" t="s">
        <v>4</v>
      </c>
      <c r="D72" s="92" t="s">
        <v>101</v>
      </c>
      <c r="E72" s="82">
        <v>1766963290.22</v>
      </c>
      <c r="F72" s="82">
        <v>377324994.24000001</v>
      </c>
      <c r="G72" s="82">
        <v>1389638295.98</v>
      </c>
      <c r="H72" s="82">
        <v>1330457200</v>
      </c>
      <c r="I72" s="82">
        <v>1194532212.9400001</v>
      </c>
      <c r="J72" s="82">
        <v>56071215.38027513</v>
      </c>
      <c r="K72" s="82">
        <v>26807634.729999997</v>
      </c>
      <c r="L72" s="82">
        <v>66769297.062326886</v>
      </c>
      <c r="M72" s="82">
        <v>22247790.440000001</v>
      </c>
      <c r="N72" s="83">
        <v>-3544519.4720000038</v>
      </c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</row>
    <row r="73" spans="1:40" s="77" customFormat="1" ht="15.75" customHeight="1" x14ac:dyDescent="0.2">
      <c r="A73" s="79"/>
      <c r="B73" s="77">
        <f t="shared" si="4"/>
        <v>12</v>
      </c>
      <c r="C73" s="77" t="s">
        <v>4</v>
      </c>
      <c r="D73" s="92" t="s">
        <v>102</v>
      </c>
      <c r="E73" s="82">
        <v>7355255118.1039991</v>
      </c>
      <c r="F73" s="82">
        <v>5248336626.355999</v>
      </c>
      <c r="G73" s="82">
        <v>2106918491.7080002</v>
      </c>
      <c r="H73" s="82">
        <v>1000000000</v>
      </c>
      <c r="I73" s="82">
        <v>2378729376.848</v>
      </c>
      <c r="J73" s="82">
        <v>102984232.12399995</v>
      </c>
      <c r="K73" s="82">
        <v>108270385.03599995</v>
      </c>
      <c r="L73" s="82">
        <v>740950849.10599995</v>
      </c>
      <c r="M73" s="82">
        <v>22582206.476999998</v>
      </c>
      <c r="N73" s="83">
        <v>85918726</v>
      </c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</row>
    <row r="74" spans="1:40" s="77" customFormat="1" ht="15.95" customHeight="1" x14ac:dyDescent="0.25">
      <c r="A74" s="86"/>
      <c r="B74" s="87"/>
      <c r="C74" s="87"/>
      <c r="D74" s="109" t="s">
        <v>45</v>
      </c>
      <c r="E74" s="89">
        <f t="shared" ref="E74:N74" si="5">SUM(E62:E73)</f>
        <v>54392980897.363525</v>
      </c>
      <c r="F74" s="89">
        <f t="shared" si="5"/>
        <v>32666445600.738815</v>
      </c>
      <c r="G74" s="89">
        <f t="shared" si="5"/>
        <v>21726535296.705437</v>
      </c>
      <c r="H74" s="89">
        <f t="shared" si="5"/>
        <v>9847321304</v>
      </c>
      <c r="I74" s="89">
        <f t="shared" si="5"/>
        <v>25134695239.886845</v>
      </c>
      <c r="J74" s="89">
        <f t="shared" si="5"/>
        <v>2246235762.8256311</v>
      </c>
      <c r="K74" s="89">
        <f t="shared" si="5"/>
        <v>2187142063.0503788</v>
      </c>
      <c r="L74" s="89">
        <f t="shared" si="5"/>
        <v>4780576005.6138611</v>
      </c>
      <c r="M74" s="89">
        <f t="shared" si="5"/>
        <v>828763927.59777963</v>
      </c>
      <c r="N74" s="90">
        <f t="shared" si="5"/>
        <v>191666648.61361247</v>
      </c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</row>
    <row r="75" spans="1:40" s="77" customFormat="1" ht="15.75" customHeight="1" x14ac:dyDescent="0.2">
      <c r="A75" s="79"/>
      <c r="D75" s="78"/>
      <c r="E75" s="82"/>
      <c r="F75" s="82"/>
      <c r="G75" s="110"/>
      <c r="H75" s="82"/>
      <c r="I75" s="82"/>
      <c r="J75" s="82"/>
      <c r="K75" s="82"/>
      <c r="L75" s="82"/>
      <c r="M75" s="82"/>
      <c r="N75" s="83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</row>
    <row r="76" spans="1:40" s="77" customFormat="1" ht="15.95" customHeight="1" x14ac:dyDescent="0.2">
      <c r="A76" s="105" t="s">
        <v>103</v>
      </c>
      <c r="D76" s="78"/>
      <c r="E76" s="82"/>
      <c r="F76" s="82"/>
      <c r="G76" s="82"/>
      <c r="H76" s="82"/>
      <c r="I76" s="82"/>
      <c r="J76" s="82"/>
      <c r="K76" s="82"/>
      <c r="L76" s="82">
        <v>0</v>
      </c>
      <c r="M76" s="82"/>
      <c r="N76" s="83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</row>
    <row r="77" spans="1:40" s="77" customFormat="1" ht="15.95" customHeight="1" x14ac:dyDescent="0.2">
      <c r="A77" s="79"/>
      <c r="B77" s="77">
        <v>1</v>
      </c>
      <c r="C77" s="77" t="s">
        <v>4</v>
      </c>
      <c r="D77" s="106" t="s">
        <v>104</v>
      </c>
      <c r="E77" s="93">
        <v>18809285148</v>
      </c>
      <c r="F77" s="82">
        <v>13066354880</v>
      </c>
      <c r="G77" s="82">
        <v>5742930268.0200005</v>
      </c>
      <c r="H77" s="82">
        <v>2181954600</v>
      </c>
      <c r="I77" s="82">
        <v>9715443672</v>
      </c>
      <c r="J77" s="82">
        <v>880112021</v>
      </c>
      <c r="K77" s="82">
        <v>687143054</v>
      </c>
      <c r="L77" s="82">
        <v>9035556</v>
      </c>
      <c r="M77" s="82">
        <v>392808905</v>
      </c>
      <c r="N77" s="83">
        <v>104424673</v>
      </c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</row>
    <row r="78" spans="1:40" s="112" customFormat="1" ht="15.75" customHeight="1" x14ac:dyDescent="0.25">
      <c r="A78" s="107"/>
      <c r="B78" s="108" t="s">
        <v>47</v>
      </c>
      <c r="C78" s="108"/>
      <c r="D78" s="109" t="s">
        <v>45</v>
      </c>
      <c r="E78" s="89">
        <f>E77</f>
        <v>18809285148</v>
      </c>
      <c r="F78" s="89">
        <f t="shared" ref="F78:M78" si="6">F77</f>
        <v>13066354880</v>
      </c>
      <c r="G78" s="89">
        <f>G77</f>
        <v>5742930268.0200005</v>
      </c>
      <c r="H78" s="89">
        <f t="shared" si="6"/>
        <v>2181954600</v>
      </c>
      <c r="I78" s="89">
        <f t="shared" si="6"/>
        <v>9715443672</v>
      </c>
      <c r="J78" s="89">
        <f t="shared" si="6"/>
        <v>880112021</v>
      </c>
      <c r="K78" s="89">
        <f t="shared" si="6"/>
        <v>687143054</v>
      </c>
      <c r="L78" s="89">
        <f>L77</f>
        <v>9035556</v>
      </c>
      <c r="M78" s="89">
        <f t="shared" si="6"/>
        <v>392808905</v>
      </c>
      <c r="N78" s="90">
        <f>N77</f>
        <v>104424673</v>
      </c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</row>
    <row r="79" spans="1:40" s="77" customFormat="1" ht="12.75" x14ac:dyDescent="0.2">
      <c r="A79" s="79"/>
      <c r="D79" s="78"/>
      <c r="E79" s="82"/>
      <c r="F79" s="82"/>
      <c r="G79" s="82"/>
      <c r="H79" s="82"/>
      <c r="I79" s="82"/>
      <c r="J79" s="82"/>
      <c r="K79" s="82"/>
      <c r="L79" s="82">
        <v>0</v>
      </c>
      <c r="M79" s="82"/>
      <c r="N79" s="83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</row>
    <row r="80" spans="1:40" s="77" customFormat="1" ht="15.75" x14ac:dyDescent="0.25">
      <c r="A80" s="107"/>
      <c r="B80" s="108"/>
      <c r="C80" s="108"/>
      <c r="D80" s="109" t="s">
        <v>105</v>
      </c>
      <c r="E80" s="113">
        <f t="shared" ref="E80:N80" si="7">E16+E20+E59+E74+E78</f>
        <v>372785355933.2818</v>
      </c>
      <c r="F80" s="113">
        <f t="shared" si="7"/>
        <v>240914722307.1073</v>
      </c>
      <c r="G80" s="113">
        <f t="shared" si="7"/>
        <v>131870633627.9081</v>
      </c>
      <c r="H80" s="113">
        <f t="shared" si="7"/>
        <v>48577303830.630005</v>
      </c>
      <c r="I80" s="113">
        <f t="shared" si="7"/>
        <v>150258937648.35028</v>
      </c>
      <c r="J80" s="113">
        <f t="shared" si="7"/>
        <v>15878399315.890678</v>
      </c>
      <c r="K80" s="113">
        <f t="shared" si="7"/>
        <v>15990216192.27923</v>
      </c>
      <c r="L80" s="113">
        <f t="shared" si="7"/>
        <v>26172938923.689342</v>
      </c>
      <c r="M80" s="113">
        <f t="shared" si="7"/>
        <v>6545541330.9340715</v>
      </c>
      <c r="N80" s="114">
        <f t="shared" si="7"/>
        <v>2632715173.7041001</v>
      </c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</row>
    <row r="81" spans="1:40" s="77" customFormat="1" ht="16.5" customHeight="1" x14ac:dyDescent="0.25">
      <c r="A81" s="105"/>
      <c r="B81" s="115"/>
      <c r="C81" s="115"/>
      <c r="D81" s="116"/>
      <c r="E81" s="117"/>
      <c r="F81" s="117"/>
      <c r="G81" s="117"/>
      <c r="H81" s="117"/>
      <c r="I81" s="117"/>
      <c r="J81" s="117"/>
      <c r="K81" s="117"/>
      <c r="L81" s="117"/>
      <c r="M81" s="117"/>
      <c r="N81" s="83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</row>
    <row r="82" spans="1:40" s="101" customFormat="1" ht="15.75" x14ac:dyDescent="0.25">
      <c r="A82" s="105" t="s">
        <v>106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118"/>
      <c r="N82" s="8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</row>
    <row r="83" spans="1:40" s="77" customFormat="1" ht="15" customHeight="1" x14ac:dyDescent="0.2">
      <c r="A83" s="79"/>
      <c r="B83" s="77">
        <v>1</v>
      </c>
      <c r="C83" s="77" t="s">
        <v>4</v>
      </c>
      <c r="D83" s="92" t="s">
        <v>107</v>
      </c>
      <c r="E83" s="93">
        <v>374201619.10999995</v>
      </c>
      <c r="F83" s="82">
        <v>1354460.94</v>
      </c>
      <c r="G83" s="82">
        <v>372847158.17000002</v>
      </c>
      <c r="H83" s="82">
        <v>250000000</v>
      </c>
      <c r="I83" s="82">
        <v>353273216.59000003</v>
      </c>
      <c r="J83" s="82">
        <v>0</v>
      </c>
      <c r="K83" s="82">
        <v>0</v>
      </c>
      <c r="L83" s="82">
        <v>0</v>
      </c>
      <c r="M83" s="82">
        <v>5000000</v>
      </c>
      <c r="N83" s="83">
        <v>-4079562.5</v>
      </c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</row>
    <row r="84" spans="1:40" s="101" customFormat="1" ht="15.75" x14ac:dyDescent="0.25">
      <c r="A84" s="79"/>
      <c r="B84" s="77">
        <v>2</v>
      </c>
      <c r="C84" s="77" t="s">
        <v>4</v>
      </c>
      <c r="D84" s="92" t="s">
        <v>108</v>
      </c>
      <c r="E84" s="102" t="s">
        <v>74</v>
      </c>
      <c r="F84" s="82">
        <v>0</v>
      </c>
      <c r="G84" s="82">
        <v>0</v>
      </c>
      <c r="H84" s="82">
        <v>0</v>
      </c>
      <c r="I84" s="82"/>
      <c r="J84" s="82"/>
      <c r="K84" s="82"/>
      <c r="L84" s="82"/>
      <c r="M84" s="82"/>
      <c r="N84" s="8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</row>
    <row r="85" spans="1:40" s="115" customFormat="1" ht="17.25" customHeight="1" x14ac:dyDescent="0.25">
      <c r="A85" s="79"/>
      <c r="B85" s="77">
        <v>3</v>
      </c>
      <c r="C85" s="77" t="s">
        <v>4</v>
      </c>
      <c r="D85" s="92" t="s">
        <v>109</v>
      </c>
      <c r="E85" s="102" t="s">
        <v>74</v>
      </c>
      <c r="F85" s="85">
        <v>0</v>
      </c>
      <c r="G85" s="85">
        <v>0</v>
      </c>
      <c r="H85" s="85">
        <v>0</v>
      </c>
      <c r="I85" s="85"/>
      <c r="J85" s="85"/>
      <c r="K85" s="85"/>
      <c r="L85" s="85"/>
      <c r="M85" s="85"/>
      <c r="N85" s="83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</row>
    <row r="86" spans="1:40" ht="15.75" x14ac:dyDescent="0.25">
      <c r="A86" s="107"/>
      <c r="B86" s="108" t="s">
        <v>47</v>
      </c>
      <c r="C86" s="108"/>
      <c r="D86" s="109" t="s">
        <v>45</v>
      </c>
      <c r="E86" s="89">
        <f>SUM(E83:E85)</f>
        <v>374201619.10999995</v>
      </c>
      <c r="F86" s="89">
        <f>SUM(F83:F85)</f>
        <v>1354460.94</v>
      </c>
      <c r="G86" s="89">
        <f>SUM(G83:G85)</f>
        <v>372847158.17000002</v>
      </c>
      <c r="H86" s="89">
        <f>SUM(H83:H85)</f>
        <v>250000000</v>
      </c>
      <c r="I86" s="89">
        <f>SUM(I83:I85)</f>
        <v>353273216.59000003</v>
      </c>
      <c r="J86" s="89">
        <f t="shared" ref="J86:N86" si="8">SUM(J83:J85)</f>
        <v>0</v>
      </c>
      <c r="K86" s="89">
        <f t="shared" si="8"/>
        <v>0</v>
      </c>
      <c r="L86" s="89">
        <f t="shared" si="8"/>
        <v>0</v>
      </c>
      <c r="M86" s="89">
        <f t="shared" si="8"/>
        <v>5000000</v>
      </c>
      <c r="N86" s="90">
        <f t="shared" si="8"/>
        <v>-4079562.5</v>
      </c>
    </row>
    <row r="87" spans="1:40" s="77" customFormat="1" ht="15.75" customHeight="1" thickBot="1" x14ac:dyDescent="0.25">
      <c r="A87" s="120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121"/>
      <c r="N87" s="122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</row>
    <row r="88" spans="1:40" s="77" customFormat="1" ht="20.100000000000001" customHeight="1" thickBot="1" x14ac:dyDescent="0.3">
      <c r="A88" s="123"/>
      <c r="B88" s="124" t="s">
        <v>47</v>
      </c>
      <c r="C88" s="124"/>
      <c r="D88" s="125" t="s">
        <v>110</v>
      </c>
      <c r="E88" s="126">
        <f t="shared" ref="E88:N88" si="9">E80+E86</f>
        <v>373159557552.39178</v>
      </c>
      <c r="F88" s="126">
        <f t="shared" si="9"/>
        <v>240916076768.0473</v>
      </c>
      <c r="G88" s="126">
        <f t="shared" si="9"/>
        <v>132243480786.07809</v>
      </c>
      <c r="H88" s="126">
        <f t="shared" si="9"/>
        <v>48827303830.630005</v>
      </c>
      <c r="I88" s="126">
        <f t="shared" si="9"/>
        <v>150612210864.94028</v>
      </c>
      <c r="J88" s="126">
        <f t="shared" si="9"/>
        <v>15878399315.890678</v>
      </c>
      <c r="K88" s="126">
        <f t="shared" si="9"/>
        <v>15990216192.27923</v>
      </c>
      <c r="L88" s="126">
        <f t="shared" si="9"/>
        <v>26172938923.689342</v>
      </c>
      <c r="M88" s="126">
        <f t="shared" si="9"/>
        <v>6550541330.9340715</v>
      </c>
      <c r="N88" s="127">
        <f t="shared" si="9"/>
        <v>2628635611.2041001</v>
      </c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</row>
    <row r="93" spans="1:40" ht="14.1" customHeight="1" x14ac:dyDescent="0.2">
      <c r="E93" s="128"/>
      <c r="F93" s="128"/>
      <c r="G93" s="128"/>
      <c r="H93" s="128"/>
    </row>
  </sheetData>
  <protectedRanges>
    <protectedRange sqref="D5" name="Range2"/>
    <protectedRange password="CE2C" sqref="C11 B74 H75:I76 B76:D76 D77:D78 D52:D63 C40 H60:I61 D80:D82 D40:D45 B22:C22 H79:I79 F8:F10 E75:F76 E79:F79 E60:F61 E21:F21 H81:I82 E81:F82 C23:D30 E6:H7 N80 E80:I80 E59:I59 J78:M82 B19:D21 B6:D10 A83:D83 A6:A11 A12:B13 B18:C18 A17:F17 N59 E78:I78 N78 N74 E20:N20 I17:M17 J74:M76 J59:M61 H21:M21 E74:I74 I6:N10 A16:N16 C31 D47:D50 A67 A14:C15 A18:A50 A72 C32:D39 A52:A63 D71:D75 B23:B58 C67:D67" name="Range1_1"/>
    <protectedRange password="CE2C" sqref="C74" name="Range1_1_3"/>
    <protectedRange password="CE2C" sqref="D18" name="Range1_1_2"/>
    <protectedRange password="CE2C" sqref="D11" name="Range1_1_3_1_1_1"/>
    <protectedRange password="CE2C" sqref="D22" name="Range1_1_4"/>
    <protectedRange password="CE2C" sqref="D31 D46 D14" name="Range1_1_1"/>
    <protectedRange password="CE2C" sqref="D13" name="Range1_1_4_2"/>
  </protectedRanges>
  <mergeCells count="12">
    <mergeCell ref="H6:H7"/>
    <mergeCell ref="I6:I7"/>
    <mergeCell ref="A9:D9"/>
    <mergeCell ref="A6:D7"/>
    <mergeCell ref="E6:E7"/>
    <mergeCell ref="F6:F7"/>
    <mergeCell ref="G6:G7"/>
    <mergeCell ref="J6:J7"/>
    <mergeCell ref="K6:K7"/>
    <mergeCell ref="L6:L7"/>
    <mergeCell ref="M6:M7"/>
    <mergeCell ref="N6:N7"/>
  </mergeCells>
  <printOptions horizontalCentered="1"/>
  <pageMargins left="0.19685039370078741" right="0.19685039370078741" top="0.43307086614173229" bottom="1.1811023622047245" header="0.31496062992125984" footer="0.31496062992125984"/>
  <pageSetup paperSize="9" scale="5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NL Q1 2023</vt:lpstr>
      <vt:lpstr>Key Performance</vt:lpstr>
      <vt:lpstr>'Key Performance'!A9999999999999999999</vt:lpstr>
      <vt:lpstr>'Key Performance'!Print_Area</vt:lpstr>
      <vt:lpstr>'NL Q1 2023'!Print_Area</vt:lpstr>
      <vt:lpstr>'Key Performance'!Print_Titles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2023-06-15T06:56:22Z</cp:lastPrinted>
  <dcterms:created xsi:type="dcterms:W3CDTF">2023-06-15T06:25:01Z</dcterms:created>
  <dcterms:modified xsi:type="dcterms:W3CDTF">2023-06-23T00:11:04Z</dcterms:modified>
</cp:coreProperties>
</file>