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cr.musngi\Documents\STATISTICAL REPORT_LIFE\EQRSFS\"/>
    </mc:Choice>
  </mc:AlternateContent>
  <xr:revisionPtr revIDLastSave="0" documentId="8_{48F15FB1-72C9-4821-A580-785519A31F76}" xr6:coauthVersionLast="47" xr6:coauthVersionMax="47" xr10:uidLastSave="{00000000-0000-0000-0000-000000000000}"/>
  <bookViews>
    <workbookView xWindow="-120" yWindow="-120" windowWidth="29040" windowHeight="15840" activeTab="3" xr2:uid="{00000000-000D-0000-FFFF-FFFF00000000}"/>
  </bookViews>
  <sheets>
    <sheet name="Read Me" sheetId="60" r:id="rId1"/>
    <sheet name="I. Financial Condition" sheetId="61" r:id="rId2"/>
    <sheet name="II. Invested Assets" sheetId="62" r:id="rId3"/>
    <sheet name="III. Segregated Fund Assets" sheetId="63" r:id="rId4"/>
    <sheet name="IV. Operating Results" sheetId="64" r:id="rId5"/>
    <sheet name="V. Premiums By Line" sheetId="65" r:id="rId6"/>
    <sheet name="VI. Business Done (A)" sheetId="66" r:id="rId7"/>
    <sheet name="VI. Business Done (B)" sheetId="76" r:id="rId8"/>
    <sheet name="SPUCRI" sheetId="59" r:id="rId9"/>
    <sheet name="List" sheetId="52" state="hidden" r:id="rId10"/>
    <sheet name="Time Deposits" sheetId="9" r:id="rId11"/>
    <sheet name="FAFVPL - Equity" sheetId="11" r:id="rId12"/>
    <sheet name="FAFVPL - Debt" sheetId="12" r:id="rId13"/>
    <sheet name="FAFVPL - Funds" sheetId="13" r:id="rId14"/>
    <sheet name="FAFVPL - Derivative Asset" sheetId="72" r:id="rId15"/>
    <sheet name="HTM" sheetId="15" r:id="rId16"/>
    <sheet name="AFS - Debt" sheetId="29" r:id="rId17"/>
    <sheet name="AFS - Equity" sheetId="30" r:id="rId18"/>
    <sheet name="AFS - Funds" sheetId="31" r:id="rId19"/>
    <sheet name="RE Mortgage Loan" sheetId="16" r:id="rId20"/>
    <sheet name="Collateral Loan" sheetId="17" r:id="rId21"/>
    <sheet name="Guaranteed Loan" sheetId="18" r:id="rId22"/>
    <sheet name="Chattel Mortgage" sheetId="19" r:id="rId23"/>
    <sheet name="Policy Loan" sheetId="73" r:id="rId24"/>
    <sheet name="Notes Rec" sheetId="20" r:id="rId25"/>
    <sheet name="Housing Loan" sheetId="21" r:id="rId26"/>
    <sheet name="Car Loan" sheetId="22" r:id="rId27"/>
    <sheet name="Low Cost Housing" sheetId="23" r:id="rId28"/>
    <sheet name="Money Mortgage" sheetId="24" r:id="rId29"/>
    <sheet name="Sales Contract Loans Rec" sheetId="25" r:id="rId30"/>
    <sheet name="Loans Rec - Unquoted Debt Sec" sheetId="26" r:id="rId31"/>
    <sheet name="Salary Loans" sheetId="27" r:id="rId32"/>
    <sheet name="Other Loans" sheetId="28" r:id="rId33"/>
    <sheet name="Inv in Sub,Assoc,JV" sheetId="32" r:id="rId34"/>
    <sheet name="Prop and Equipment - RE" sheetId="33" r:id="rId35"/>
    <sheet name="PandE - OFF - IT EQUIP - TRANS" sheetId="34" r:id="rId36"/>
    <sheet name="Investment Prop" sheetId="35" r:id="rId37"/>
    <sheet name="NCAHS" sheetId="36" r:id="rId38"/>
    <sheet name="Security Fund" sheetId="42" r:id="rId39"/>
    <sheet name="Derivative Asset - Hedging" sheetId="37" r:id="rId40"/>
    <sheet name="Segregated Funds" sheetId="71" r:id="rId41"/>
    <sheet name="Other Asset" sheetId="38" r:id="rId42"/>
    <sheet name="Reinsurance" sheetId="10" r:id="rId43"/>
    <sheet name="Agg.Res-Life Policies, Contract" sheetId="67" r:id="rId44"/>
    <sheet name="Agg. Res. - Accident and Health" sheetId="68" r:id="rId45"/>
    <sheet name="Reserve for Suppl. Contract" sheetId="69" r:id="rId46"/>
    <sheet name="Policy and Contract Claims" sheetId="70" r:id="rId47"/>
  </sheets>
  <externalReferences>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EXH8" localSheetId="14">#REF!</definedName>
    <definedName name="_EXH8" localSheetId="45">#REF!</definedName>
    <definedName name="_EXH8" localSheetId="40">#REF!</definedName>
    <definedName name="_EXH8" localSheetId="7">#REF!</definedName>
    <definedName name="_EXH8">#REF!</definedName>
    <definedName name="_xlnm._FilterDatabase" localSheetId="4" hidden="1">'IV. Operating Results'!$C$7:$C$18</definedName>
    <definedName name="_Key1" localSheetId="14" hidden="1">#REF!</definedName>
    <definedName name="_Key1" localSheetId="45" hidden="1">#REF!</definedName>
    <definedName name="_Key1" localSheetId="40" hidden="1">#REF!</definedName>
    <definedName name="_Key1" localSheetId="7" hidden="1">#REF!</definedName>
    <definedName name="_Key1" hidden="1">#REF!</definedName>
    <definedName name="_Sort" localSheetId="14" hidden="1">#REF!</definedName>
    <definedName name="_Sort" localSheetId="45" hidden="1">#REF!</definedName>
    <definedName name="_Sort" localSheetId="40" hidden="1">#REF!</definedName>
    <definedName name="_Sort" localSheetId="7" hidden="1">#REF!</definedName>
    <definedName name="_Sort" hidden="1">#REF!</definedName>
    <definedName name="aaaa">#REF!</definedName>
    <definedName name="ACCT">[1]BSIS!$A$9:$A$339</definedName>
    <definedName name="ACCT2">[1]DOWNLOAD!$A$3:$C$651</definedName>
    <definedName name="AS2DocOpenMode" hidden="1">"AS2DocumentEdit"</definedName>
    <definedName name="AS2ReportLS" hidden="1">1</definedName>
    <definedName name="AS2SyncStepLS" hidden="1">0</definedName>
    <definedName name="AS2TickmarkLS" localSheetId="14" hidden="1">#REF!</definedName>
    <definedName name="AS2TickmarkLS" localSheetId="45" hidden="1">#REF!</definedName>
    <definedName name="AS2TickmarkLS" localSheetId="40" hidden="1">#REF!</definedName>
    <definedName name="AS2TickmarkLS" localSheetId="7" hidden="1">#REF!</definedName>
    <definedName name="AS2TickmarkLS" hidden="1">#REF!</definedName>
    <definedName name="AS2VersionLS" hidden="1">300</definedName>
    <definedName name="BASIC_VUL_DEC2004_COMPLETE_DATA_C" localSheetId="14">#REF!</definedName>
    <definedName name="BASIC_VUL_DEC2004_COMPLETE_DATA_C" localSheetId="45">#REF!</definedName>
    <definedName name="BASIC_VUL_DEC2004_COMPLETE_DATA_C" localSheetId="40">#REF!</definedName>
    <definedName name="BASIC_VUL_DEC2004_COMPLETE_DATA_C" localSheetId="7">#REF!</definedName>
    <definedName name="BASIC_VUL_DEC2004_COMPLETE_DATA_C">#REF!</definedName>
    <definedName name="BASIC_VUL_DEC2005_COMPLETE_DATA" localSheetId="14">#REF!</definedName>
    <definedName name="BASIC_VUL_DEC2005_COMPLETE_DATA" localSheetId="45">#REF!</definedName>
    <definedName name="BASIC_VUL_DEC2005_COMPLETE_DATA" localSheetId="40">#REF!</definedName>
    <definedName name="BASIC_VUL_DEC2005_COMPLETE_DATA" localSheetId="7">#REF!</definedName>
    <definedName name="BASIC_VUL_DEC2005_COMPLETE_DATA">#REF!</definedName>
    <definedName name="BG_Del" hidden="1">15</definedName>
    <definedName name="BG_Ins" hidden="1">4</definedName>
    <definedName name="BG_Mod" hidden="1">6</definedName>
    <definedName name="BS">[1]BSIS!$A$9:$I$198</definedName>
    <definedName name="BUSINESS" localSheetId="14">#REF!</definedName>
    <definedName name="BUSINESS" localSheetId="45">#REF!</definedName>
    <definedName name="BUSINESS" localSheetId="40">#REF!</definedName>
    <definedName name="BUSINESS" localSheetId="7">#REF!</definedName>
    <definedName name="BUSINESS">#REF!</definedName>
    <definedName name="ClaimsRatio1" localSheetId="14">#REF!</definedName>
    <definedName name="ClaimsRatio1" localSheetId="45">#REF!</definedName>
    <definedName name="ClaimsRatio1" localSheetId="40">#REF!</definedName>
    <definedName name="ClaimsRatio1" localSheetId="7">#REF!</definedName>
    <definedName name="ClaimsRatio1">#REF!</definedName>
    <definedName name="ClaimsRatio2" localSheetId="14">#REF!</definedName>
    <definedName name="ClaimsRatio2" localSheetId="45">#REF!</definedName>
    <definedName name="ClaimsRatio2" localSheetId="40">#REF!</definedName>
    <definedName name="ClaimsRatio2" localSheetId="7">#REF!</definedName>
    <definedName name="ClaimsRatio2">#REF!</definedName>
    <definedName name="ClaimsRatio3" localSheetId="14">#REF!</definedName>
    <definedName name="ClaimsRatio3" localSheetId="45">#REF!</definedName>
    <definedName name="ClaimsRatio3" localSheetId="40">#REF!</definedName>
    <definedName name="ClaimsRatio3" localSheetId="7">#REF!</definedName>
    <definedName name="ClaimsRatio3">#REF!</definedName>
    <definedName name="ClaimsRejectionRatio1">[2]PS2!$BV$19</definedName>
    <definedName name="ClaimsRejectionRatio2">[2]PS2!$BW$19</definedName>
    <definedName name="ClaimsRejectionRatio3">[2]PS2!$BX$19</definedName>
    <definedName name="CoHasMI" localSheetId="14">#REF!</definedName>
    <definedName name="CoHasMI" localSheetId="45">#REF!</definedName>
    <definedName name="CoHasMI" localSheetId="40">#REF!</definedName>
    <definedName name="CoHasMI" localSheetId="7">#REF!</definedName>
    <definedName name="CoHasMI">#REF!</definedName>
    <definedName name="CoIsACooperativeInsurer" localSheetId="14">#REF!</definedName>
    <definedName name="CoIsACooperativeInsurer" localSheetId="45">#REF!</definedName>
    <definedName name="CoIsACooperativeInsurer" localSheetId="40">#REF!</definedName>
    <definedName name="CoIsACooperativeInsurer" localSheetId="7">#REF!</definedName>
    <definedName name="CoIsACooperativeInsurer">#REF!</definedName>
    <definedName name="com" localSheetId="44">[3]A!$B$1</definedName>
    <definedName name="com" localSheetId="43">[3]A!$B$1</definedName>
    <definedName name="com" localSheetId="46">[3]A!$B$1</definedName>
    <definedName name="com" localSheetId="45">[3]A!$B$1</definedName>
    <definedName name="com">[4]A!$B$1</definedName>
    <definedName name="CoName" localSheetId="44">[5]main!$E$5</definedName>
    <definedName name="CoName" localSheetId="43">[5]main!$E$5</definedName>
    <definedName name="CoName" localSheetId="46">[5]main!$E$5</definedName>
    <definedName name="CoName" localSheetId="45">[5]main!$E$5</definedName>
    <definedName name="CoName">[6]main!$E$5</definedName>
    <definedName name="CorpGov131a" localSheetId="14">#REF!</definedName>
    <definedName name="CorpGov131a" localSheetId="45">#REF!</definedName>
    <definedName name="CorpGov131a" localSheetId="40">#REF!</definedName>
    <definedName name="CorpGov131a" localSheetId="7">#REF!</definedName>
    <definedName name="CorpGov131a">#REF!</definedName>
    <definedName name="CorpGov132a" localSheetId="14">#REF!</definedName>
    <definedName name="CorpGov132a" localSheetId="45">#REF!</definedName>
    <definedName name="CorpGov132a" localSheetId="40">#REF!</definedName>
    <definedName name="CorpGov132a" localSheetId="7">#REF!</definedName>
    <definedName name="CorpGov132a">#REF!</definedName>
    <definedName name="CorpGov133a" localSheetId="14">#REF!</definedName>
    <definedName name="CorpGov133a" localSheetId="45">#REF!</definedName>
    <definedName name="CorpGov133a" localSheetId="40">#REF!</definedName>
    <definedName name="CorpGov133a" localSheetId="7">#REF!</definedName>
    <definedName name="CorpGov133a">#REF!</definedName>
    <definedName name="CorpGov133b" localSheetId="14">#REF!</definedName>
    <definedName name="CorpGov133b" localSheetId="45">#REF!</definedName>
    <definedName name="CorpGov133b" localSheetId="40">#REF!</definedName>
    <definedName name="CorpGov133b" localSheetId="7">#REF!</definedName>
    <definedName name="CorpGov133b">#REF!</definedName>
    <definedName name="CorpGov133c" localSheetId="14">#REF!</definedName>
    <definedName name="CorpGov133c" localSheetId="45">#REF!</definedName>
    <definedName name="CorpGov133c" localSheetId="40">#REF!</definedName>
    <definedName name="CorpGov133c" localSheetId="7">#REF!</definedName>
    <definedName name="CorpGov133c">#REF!</definedName>
    <definedName name="CorpGov133d" localSheetId="14">#REF!</definedName>
    <definedName name="CorpGov133d" localSheetId="45">#REF!</definedName>
    <definedName name="CorpGov133d" localSheetId="40">#REF!</definedName>
    <definedName name="CorpGov133d" localSheetId="7">#REF!</definedName>
    <definedName name="CorpGov133d">#REF!</definedName>
    <definedName name="CorpGov133e" localSheetId="14">#REF!</definedName>
    <definedName name="CorpGov133e" localSheetId="45">#REF!</definedName>
    <definedName name="CorpGov133e" localSheetId="40">#REF!</definedName>
    <definedName name="CorpGov133e" localSheetId="7">#REF!</definedName>
    <definedName name="CorpGov133e">#REF!</definedName>
    <definedName name="CorpGovPct">[2]PS4!$L$11</definedName>
    <definedName name="CoType" localSheetId="44">#REF!</definedName>
    <definedName name="CoType" localSheetId="43">#REF!</definedName>
    <definedName name="CoType" localSheetId="14">#REF!</definedName>
    <definedName name="CoType" localSheetId="46">#REF!</definedName>
    <definedName name="CoType" localSheetId="45">#REF!</definedName>
    <definedName name="CoType" localSheetId="38">#REF!</definedName>
    <definedName name="CoType" localSheetId="40">#REF!</definedName>
    <definedName name="CoType" localSheetId="7">#REF!</definedName>
    <definedName name="CoType">#REF!</definedName>
    <definedName name="CROSSCHECK">#N/A</definedName>
    <definedName name="cy" localSheetId="44">[3]A!$H$5</definedName>
    <definedName name="cy" localSheetId="43">[3]A!$H$5</definedName>
    <definedName name="cy" localSheetId="46">[3]A!$H$5</definedName>
    <definedName name="cy" localSheetId="45">[3]A!$H$5</definedName>
    <definedName name="cy">[4]A!$H$5</definedName>
    <definedName name="Date" localSheetId="14">#REF!</definedName>
    <definedName name="Date" localSheetId="45">#REF!</definedName>
    <definedName name="Date" localSheetId="40">#REF!</definedName>
    <definedName name="Date" localSheetId="7">#REF!</definedName>
    <definedName name="Date">#REF!</definedName>
    <definedName name="DirectPremiumGrowth1">[2]PS2!$CX$12</definedName>
    <definedName name="DirectPremiumGrowth2">[2]PS2!$CY$12</definedName>
    <definedName name="DirectPremiumGrowth3">[2]PS2!$CZ$12</definedName>
    <definedName name="dol_rate" localSheetId="14">#REF!</definedName>
    <definedName name="dol_rate" localSheetId="45">#REF!</definedName>
    <definedName name="dol_rate" localSheetId="40">#REF!</definedName>
    <definedName name="dol_rate" localSheetId="7">#REF!</definedName>
    <definedName name="dol_rate">#REF!</definedName>
    <definedName name="dst" localSheetId="44">[3]A!$C$67</definedName>
    <definedName name="dst" localSheetId="43">[3]A!$C$67</definedName>
    <definedName name="dst" localSheetId="46">[3]A!$C$67</definedName>
    <definedName name="dst" localSheetId="45">[3]A!$C$67</definedName>
    <definedName name="dst">[4]A!$C$67</definedName>
    <definedName name="EndDate" localSheetId="44">#REF!</definedName>
    <definedName name="EndDate" localSheetId="43">#REF!</definedName>
    <definedName name="EndDate" localSheetId="14">#REF!</definedName>
    <definedName name="EndDate" localSheetId="46">#REF!</definedName>
    <definedName name="EndDate" localSheetId="45">#REF!</definedName>
    <definedName name="EndDate" localSheetId="38">#REF!</definedName>
    <definedName name="EndDate" localSheetId="40">#REF!</definedName>
    <definedName name="EndDate" localSheetId="7">#REF!</definedName>
    <definedName name="EndDate">#REF!</definedName>
    <definedName name="ETI_DEC2005_W_REGION_05MAY2006" localSheetId="14">#REF!</definedName>
    <definedName name="ETI_DEC2005_W_REGION_05MAY2006" localSheetId="45">#REF!</definedName>
    <definedName name="ETI_DEC2005_W_REGION_05MAY2006" localSheetId="40">#REF!</definedName>
    <definedName name="ETI_DEC2005_W_REGION_05MAY2006" localSheetId="7">#REF!</definedName>
    <definedName name="ETI_DEC2005_W_REGION_05MAY2006">#REF!</definedName>
    <definedName name="fst" localSheetId="44">[3]A!$C$66</definedName>
    <definedName name="fst" localSheetId="43">[3]A!$C$66</definedName>
    <definedName name="fst" localSheetId="46">[3]A!$C$66</definedName>
    <definedName name="fst" localSheetId="45">[3]A!$C$66</definedName>
    <definedName name="fst">[4]A!$C$66</definedName>
    <definedName name="Heading" localSheetId="14">#REF!</definedName>
    <definedName name="Heading" localSheetId="45">#REF!</definedName>
    <definedName name="Heading" localSheetId="40">#REF!</definedName>
    <definedName name="Heading" localSheetId="7">#REF!</definedName>
    <definedName name="Heading">#REF!</definedName>
    <definedName name="INFORCE_TERMINATED" localSheetId="14">#REF!</definedName>
    <definedName name="INFORCE_TERMINATED" localSheetId="45">#REF!</definedName>
    <definedName name="INFORCE_TERMINATED" localSheetId="40">#REF!</definedName>
    <definedName name="INFORCE_TERMINATED" localSheetId="7">#REF!</definedName>
    <definedName name="INFORCE_TERMINATED">#REF!</definedName>
    <definedName name="InsuredGrowth1">[2]PS2!$CX$6</definedName>
    <definedName name="InsuredGrowth2">[2]PS2!$CY$6</definedName>
    <definedName name="InsuredGrowth3">[2]PS2!$CZ$6</definedName>
    <definedName name="INT_RATE" localSheetId="14">#REF!</definedName>
    <definedName name="INT_RATE" localSheetId="45">#REF!</definedName>
    <definedName name="INT_RATE" localSheetId="40">#REF!</definedName>
    <definedName name="INT_RATE" localSheetId="7">#REF!</definedName>
    <definedName name="INT_RATE">#REF!</definedName>
    <definedName name="IS">[1]BSIS!$A$200:$I$323</definedName>
    <definedName name="isLifeCo" localSheetId="44">[5]main!$F$24</definedName>
    <definedName name="isLifeCo" localSheetId="43">[5]main!$F$24</definedName>
    <definedName name="isLifeCo" localSheetId="46">[5]main!$F$24</definedName>
    <definedName name="isLifeCo" localSheetId="45">[5]main!$F$24</definedName>
    <definedName name="isLifeCo">[6]main!$F$24</definedName>
    <definedName name="isMBA" localSheetId="44">#REF!</definedName>
    <definedName name="isMBA" localSheetId="43">#REF!</definedName>
    <definedName name="isMBA" localSheetId="14">#REF!</definedName>
    <definedName name="isMBA" localSheetId="46">#REF!</definedName>
    <definedName name="isMBA" localSheetId="45">#REF!</definedName>
    <definedName name="isMBA" localSheetId="38">#REF!</definedName>
    <definedName name="isMBA" localSheetId="40">#REF!</definedName>
    <definedName name="isMBA" localSheetId="7">#REF!</definedName>
    <definedName name="isMBA">#REF!</definedName>
    <definedName name="isNLco" localSheetId="44">[5]main!$F$25</definedName>
    <definedName name="isNLco" localSheetId="43">[5]main!$F$25</definedName>
    <definedName name="isNLco" localSheetId="46">[5]main!$F$25</definedName>
    <definedName name="isNLco" localSheetId="45">[5]main!$F$25</definedName>
    <definedName name="isNLco">[6]main!$F$25</definedName>
    <definedName name="isNonMBA" localSheetId="44">#REF!</definedName>
    <definedName name="isNonMBA" localSheetId="43">#REF!</definedName>
    <definedName name="isNonMBA" localSheetId="14">#REF!</definedName>
    <definedName name="isNonMBA" localSheetId="46">#REF!</definedName>
    <definedName name="isNonMBA" localSheetId="45">#REF!</definedName>
    <definedName name="isNonMBA" localSheetId="38">#REF!</definedName>
    <definedName name="isNonMBA" localSheetId="40">#REF!</definedName>
    <definedName name="isNonMBA" localSheetId="7">#REF!</definedName>
    <definedName name="isNonMBA">#REF!</definedName>
    <definedName name="isValidCoType" localSheetId="44">[5]main!$F$23</definedName>
    <definedName name="isValidCoType" localSheetId="43">[5]main!$F$23</definedName>
    <definedName name="isValidCoType" localSheetId="46">[5]main!$F$23</definedName>
    <definedName name="isValidCoType" localSheetId="45">[5]main!$F$23</definedName>
    <definedName name="isValidCoType">[6]main!$F$23</definedName>
    <definedName name="it" localSheetId="44">[3]A!$C$69</definedName>
    <definedName name="it" localSheetId="43">[3]A!$C$69</definedName>
    <definedName name="it" localSheetId="46">[3]A!$C$69</definedName>
    <definedName name="it" localSheetId="45">[3]A!$C$69</definedName>
    <definedName name="it">[4]A!$C$69</definedName>
    <definedName name="L_Adjust">[7]Links!$H$1:$H$65536</definedName>
    <definedName name="L_AJE_Tot">[7]Links!$G$1:$G$65536</definedName>
    <definedName name="L_CY_Beg">[7]Links!$F$1:$F$65536</definedName>
    <definedName name="L_CY_End">[7]Links!$J$1:$J$65536</definedName>
    <definedName name="L_PY_End">[7]Links!$K$1:$K$65536</definedName>
    <definedName name="L_RJE_Tot">[7]Links!$I$1:$I$65536</definedName>
    <definedName name="LeverageRatio" localSheetId="14">#REF!</definedName>
    <definedName name="LeverageRatio" localSheetId="45">#REF!</definedName>
    <definedName name="LeverageRatio" localSheetId="40">#REF!</definedName>
    <definedName name="LeverageRatio" localSheetId="7">#REF!</definedName>
    <definedName name="LeverageRatio">#REF!</definedName>
    <definedName name="lgt" localSheetId="44">[3]A!$C$71</definedName>
    <definedName name="lgt" localSheetId="43">[3]A!$C$71</definedName>
    <definedName name="lgt" localSheetId="46">[3]A!$C$71</definedName>
    <definedName name="lgt" localSheetId="45">[3]A!$C$71</definedName>
    <definedName name="lgt">[4]A!$C$71</definedName>
    <definedName name="LiquidityRatio" localSheetId="14">#REF!</definedName>
    <definedName name="LiquidityRatio" localSheetId="45">#REF!</definedName>
    <definedName name="LiquidityRatio" localSheetId="40">#REF!</definedName>
    <definedName name="LiquidityRatio" localSheetId="7">#REF!</definedName>
    <definedName name="LiquidityRatio">#REF!</definedName>
    <definedName name="LNDESC">[1]MACROS!$K$4:$L$62</definedName>
    <definedName name="MaxDate" localSheetId="14">#REF!</definedName>
    <definedName name="MaxDate" localSheetId="45">#REF!</definedName>
    <definedName name="MaxDate" localSheetId="40">#REF!</definedName>
    <definedName name="MaxDate" localSheetId="7">#REF!</definedName>
    <definedName name="MaxDate">#REF!</definedName>
    <definedName name="MinDate" localSheetId="14">#REF!</definedName>
    <definedName name="MinDate" localSheetId="45">#REF!</definedName>
    <definedName name="MinDate" localSheetId="40">#REF!</definedName>
    <definedName name="MinDate" localSheetId="7">#REF!</definedName>
    <definedName name="MinDate">#REF!</definedName>
    <definedName name="MOSRatio" localSheetId="14">#REF!</definedName>
    <definedName name="MOSRatio" localSheetId="45">#REF!</definedName>
    <definedName name="MOSRatio" localSheetId="40">#REF!</definedName>
    <definedName name="MOSRatio" localSheetId="7">#REF!</definedName>
    <definedName name="MOSRatio">#REF!</definedName>
    <definedName name="MOSRation" localSheetId="14">#REF!</definedName>
    <definedName name="MOSRation" localSheetId="45">#REF!</definedName>
    <definedName name="MOSRation" localSheetId="40">#REF!</definedName>
    <definedName name="MOSRation" localSheetId="7">#REF!</definedName>
    <definedName name="MOSRation">#REF!</definedName>
    <definedName name="NB" localSheetId="14">#REF!</definedName>
    <definedName name="NB" localSheetId="45">#REF!</definedName>
    <definedName name="NB" localSheetId="40">#REF!</definedName>
    <definedName name="NB" localSheetId="7">#REF!</definedName>
    <definedName name="NB">#REF!</definedName>
    <definedName name="none" localSheetId="14">#REF!</definedName>
    <definedName name="none" localSheetId="45">#REF!</definedName>
    <definedName name="none" localSheetId="40">#REF!</definedName>
    <definedName name="none" localSheetId="7">#REF!</definedName>
    <definedName name="none">#REF!</definedName>
    <definedName name="NONETI_DEC2005_W_REGION_05MAY2006" localSheetId="14">#REF!</definedName>
    <definedName name="NONETI_DEC2005_W_REGION_05MAY2006" localSheetId="45">#REF!</definedName>
    <definedName name="NONETI_DEC2005_W_REGION_05MAY2006" localSheetId="40">#REF!</definedName>
    <definedName name="NONETI_DEC2005_W_REGION_05MAY2006" localSheetId="7">#REF!</definedName>
    <definedName name="NONETI_DEC2005_W_REGION_05MAY2006">#REF!</definedName>
    <definedName name="OpExpRatio1" localSheetId="14">#REF!</definedName>
    <definedName name="OpExpRatio1" localSheetId="45">#REF!</definedName>
    <definedName name="OpExpRatio1" localSheetId="40">#REF!</definedName>
    <definedName name="OpExpRatio1" localSheetId="7">#REF!</definedName>
    <definedName name="OpExpRatio1">#REF!</definedName>
    <definedName name="OpExpRatio2" localSheetId="14">#REF!</definedName>
    <definedName name="OpExpRatio2" localSheetId="45">#REF!</definedName>
    <definedName name="OpExpRatio2" localSheetId="40">#REF!</definedName>
    <definedName name="OpExpRatio2" localSheetId="7">#REF!</definedName>
    <definedName name="OpExpRatio2">#REF!</definedName>
    <definedName name="OpExpRatio3" localSheetId="14">#REF!</definedName>
    <definedName name="OpExpRatio3" localSheetId="45">#REF!</definedName>
    <definedName name="OpExpRatio3" localSheetId="40">#REF!</definedName>
    <definedName name="OpExpRatio3" localSheetId="7">#REF!</definedName>
    <definedName name="OpExpRatio3">#REF!</definedName>
    <definedName name="ot" localSheetId="44">[3]A!$C$72</definedName>
    <definedName name="ot" localSheetId="43">[3]A!$C$72</definedName>
    <definedName name="ot" localSheetId="46">[3]A!$C$72</definedName>
    <definedName name="ot" localSheetId="45">[3]A!$C$72</definedName>
    <definedName name="ot">[4]A!$C$72</definedName>
    <definedName name="OUTPUT">[1]BSIS!$A$6</definedName>
    <definedName name="PAGE_02">#N/A</definedName>
    <definedName name="PAGE_03">#N/A</definedName>
    <definedName name="PAGE_04">#N/A</definedName>
    <definedName name="PAGE_05">#N/A</definedName>
    <definedName name="PAGE_06">#N/A</definedName>
    <definedName name="PAGE_07">#N/A</definedName>
    <definedName name="PAGE_08">#N/A</definedName>
    <definedName name="PAGE_09">#N/A</definedName>
    <definedName name="PAGE_10" localSheetId="14">#REF!</definedName>
    <definedName name="PAGE_10" localSheetId="45">#REF!</definedName>
    <definedName name="PAGE_10" localSheetId="40">#REF!</definedName>
    <definedName name="PAGE_10" localSheetId="7">#REF!</definedName>
    <definedName name="PAGE_10">#REF!</definedName>
    <definedName name="PAGE_11">#N/A</definedName>
    <definedName name="PAGE_12">#N/A</definedName>
    <definedName name="PAGE_13">#N/A</definedName>
    <definedName name="PAGE_14">#N/A</definedName>
    <definedName name="PAGE_15">#N/A</definedName>
    <definedName name="PAGE_16">#N/A</definedName>
    <definedName name="PAGE_17">#N/A</definedName>
    <definedName name="PAGE_18">#N/A</definedName>
    <definedName name="PAGE_20">#N/A</definedName>
    <definedName name="PAGE_21">#N/A</definedName>
    <definedName name="PAGE_33">#N/A</definedName>
    <definedName name="PAGE_34">#N/A</definedName>
    <definedName name="PAGE_35">#N/A</definedName>
    <definedName name="PAGE_37">#N/A</definedName>
    <definedName name="PAGE10" localSheetId="14">#REF!</definedName>
    <definedName name="PAGE10" localSheetId="45">#REF!</definedName>
    <definedName name="PAGE10" localSheetId="40">#REF!</definedName>
    <definedName name="PAGE10" localSheetId="7">#REF!</definedName>
    <definedName name="PAGE10">#REF!</definedName>
    <definedName name="PAGE11" localSheetId="14">#REF!</definedName>
    <definedName name="PAGE11" localSheetId="45">#REF!</definedName>
    <definedName name="PAGE11" localSheetId="40">#REF!</definedName>
    <definedName name="PAGE11" localSheetId="7">#REF!</definedName>
    <definedName name="PAGE11">#REF!</definedName>
    <definedName name="PAGE14" localSheetId="14">#REF!</definedName>
    <definedName name="PAGE14" localSheetId="45">#REF!</definedName>
    <definedName name="PAGE14" localSheetId="40">#REF!</definedName>
    <definedName name="PAGE14" localSheetId="7">#REF!</definedName>
    <definedName name="PAGE14">#REF!</definedName>
    <definedName name="PAGE22" localSheetId="14">#REF!</definedName>
    <definedName name="PAGE22" localSheetId="45">#REF!</definedName>
    <definedName name="PAGE22" localSheetId="40">#REF!</definedName>
    <definedName name="PAGE22" localSheetId="7">#REF!</definedName>
    <definedName name="PAGE22">#REF!</definedName>
    <definedName name="PAGE23" localSheetId="14">#REF!</definedName>
    <definedName name="PAGE23" localSheetId="45">#REF!</definedName>
    <definedName name="PAGE23" localSheetId="40">#REF!</definedName>
    <definedName name="PAGE23" localSheetId="7">#REF!</definedName>
    <definedName name="PAGE23">#REF!</definedName>
    <definedName name="PAGE29" localSheetId="14">#REF!</definedName>
    <definedName name="PAGE29" localSheetId="45">#REF!</definedName>
    <definedName name="PAGE29" localSheetId="40">#REF!</definedName>
    <definedName name="PAGE29" localSheetId="7">#REF!</definedName>
    <definedName name="PAGE29">#REF!</definedName>
    <definedName name="PAGE31" localSheetId="14">#REF!</definedName>
    <definedName name="PAGE31" localSheetId="45">#REF!</definedName>
    <definedName name="PAGE31" localSheetId="40">#REF!</definedName>
    <definedName name="PAGE31" localSheetId="7">#REF!</definedName>
    <definedName name="PAGE31">#REF!</definedName>
    <definedName name="PAGE32" localSheetId="14">#REF!</definedName>
    <definedName name="PAGE32" localSheetId="45">#REF!</definedName>
    <definedName name="PAGE32" localSheetId="40">#REF!</definedName>
    <definedName name="PAGE32" localSheetId="7">#REF!</definedName>
    <definedName name="PAGE32">#REF!</definedName>
    <definedName name="PAGE33" localSheetId="14">#REF!</definedName>
    <definedName name="PAGE33" localSheetId="45">#REF!</definedName>
    <definedName name="PAGE33" localSheetId="40">#REF!</definedName>
    <definedName name="PAGE33" localSheetId="7">#REF!</definedName>
    <definedName name="PAGE33">#REF!</definedName>
    <definedName name="PAGE39" localSheetId="14">#REF!</definedName>
    <definedName name="PAGE39" localSheetId="45">#REF!</definedName>
    <definedName name="PAGE39" localSheetId="40">#REF!</definedName>
    <definedName name="PAGE39" localSheetId="7">#REF!</definedName>
    <definedName name="PAGE39">#REF!</definedName>
    <definedName name="_xlnm.Print_Area" localSheetId="16">'AFS - Debt'!$A$1:$X$49</definedName>
    <definedName name="_xlnm.Print_Area" localSheetId="17">'AFS - Equity'!$A$1:$R$37</definedName>
    <definedName name="_xlnm.Print_Area" localSheetId="18">'AFS - Funds'!$A$1:$O$32</definedName>
    <definedName name="_xlnm.Print_Area" localSheetId="12">'FAFVPL - Debt'!$A$5:$W$45</definedName>
    <definedName name="_xlnm.Print_Area" localSheetId="11">'FAFVPL - Equity'!$A$5:$T$37</definedName>
    <definedName name="_xlnm.Print_Area" localSheetId="13">'FAFVPL - Funds'!$A$5:$Q$50</definedName>
    <definedName name="_xlnm.Print_Area" localSheetId="15">HTM!$A$5:$V$34</definedName>
    <definedName name="_xlnm.Print_Area" localSheetId="1">'I. Financial Condition'!$A$1:$D$53</definedName>
    <definedName name="_xlnm.Print_Area" localSheetId="2">'II. Invested Assets'!$A$1:$C$71</definedName>
    <definedName name="_xlnm.Print_Area" localSheetId="3">'III. Segregated Fund Assets'!$A$1:$C$77</definedName>
    <definedName name="_xlnm.Print_Area" localSheetId="33">'Inv in Sub,Assoc,JV'!$A$1:$P$37</definedName>
    <definedName name="_xlnm.Print_Area" localSheetId="4">'IV. Operating Results'!$A$1:$D$55</definedName>
    <definedName name="_xlnm.Print_Area" localSheetId="30">'Loans Rec - Unquoted Debt Sec'!$A$1:$L$25</definedName>
    <definedName name="_xlnm.Print_Area" localSheetId="28">'Money Mortgage'!$A$1:$I$21</definedName>
    <definedName name="_xlnm.Print_Area" localSheetId="32">'Other Loans'!$A$1:$J$24</definedName>
    <definedName name="_xlnm.Print_Area" localSheetId="35">'PandE - OFF - IT EQUIP - TRANS'!$A$1:$K$46</definedName>
    <definedName name="_xlnm.Print_Area" localSheetId="19">'RE Mortgage Loan'!$A$5:$I$23</definedName>
    <definedName name="_xlnm.Print_Area" localSheetId="42">Reinsurance!$A$1:$M$35</definedName>
    <definedName name="_xlnm.Print_Area" localSheetId="31">'Salary Loans'!$A$1:$J$35</definedName>
    <definedName name="_xlnm.Print_Area" localSheetId="10">'Time Deposits'!$A$4:$O$35</definedName>
    <definedName name="_xlnm.Print_Area" localSheetId="5">'V. Premiums By Line'!$A$1:$I$32</definedName>
    <definedName name="_xlnm.Print_Area" localSheetId="6">'VI. Business Done (A)'!$A$1:$BZ$23</definedName>
    <definedName name="_xlnm.Print_Area" localSheetId="7">'VI. Business Done (B)'!$A$1:$G$25</definedName>
    <definedName name="Print_Area_MI" localSheetId="14">#REF!</definedName>
    <definedName name="Print_Area_MI" localSheetId="45">#REF!</definedName>
    <definedName name="Print_Area_MI" localSheetId="40">#REF!</definedName>
    <definedName name="Print_Area_MI" localSheetId="7">#REF!</definedName>
    <definedName name="Print_Area_MI">#REF!</definedName>
    <definedName name="_xlnm.Print_Titles" localSheetId="16">'AFS - Debt'!$1:$9</definedName>
    <definedName name="_xlnm.Print_Titles" localSheetId="17">'AFS - Equity'!$1:$9</definedName>
    <definedName name="_xlnm.Print_Titles" localSheetId="18">'AFS - Funds'!$1:$6</definedName>
    <definedName name="_xlnm.Print_Titles" localSheetId="26">'Car Loan'!$1:$10</definedName>
    <definedName name="_xlnm.Print_Titles" localSheetId="22">'Chattel Mortgage'!$1:$11</definedName>
    <definedName name="_xlnm.Print_Titles" localSheetId="20">'Collateral Loan'!$5:$12</definedName>
    <definedName name="_xlnm.Print_Titles" localSheetId="39">'Derivative Asset - Hedging'!$1:$8</definedName>
    <definedName name="_xlnm.Print_Titles" localSheetId="12">'FAFVPL - Debt'!$5:$9</definedName>
    <definedName name="_xlnm.Print_Titles" localSheetId="14">'FAFVPL - Derivative Asset'!$1:$8</definedName>
    <definedName name="_xlnm.Print_Titles" localSheetId="11">'FAFVPL - Equity'!$5:$9</definedName>
    <definedName name="_xlnm.Print_Titles" localSheetId="13">'FAFVPL - Funds'!$5:$6</definedName>
    <definedName name="_xlnm.Print_Titles" localSheetId="21">'Guaranteed Loan'!$1:$10</definedName>
    <definedName name="_xlnm.Print_Titles" localSheetId="25">'Housing Loan'!$1:$10</definedName>
    <definedName name="_xlnm.Print_Titles" localSheetId="15">HTM!$5:$9</definedName>
    <definedName name="_xlnm.Print_Titles" localSheetId="33">'Inv in Sub,Assoc,JV'!$1:$10</definedName>
    <definedName name="_xlnm.Print_Titles" localSheetId="36">'Investment Prop'!$1:$8</definedName>
    <definedName name="_xlnm.Print_Titles" localSheetId="30">'Loans Rec - Unquoted Debt Sec'!$1:$9</definedName>
    <definedName name="_xlnm.Print_Titles" localSheetId="27">'Low Cost Housing'!$1:$10</definedName>
    <definedName name="_xlnm.Print_Titles" localSheetId="28">'Money Mortgage'!$1:$10</definedName>
    <definedName name="_xlnm.Print_Titles" localSheetId="37">NCAHS!$1:$8</definedName>
    <definedName name="_xlnm.Print_Titles" localSheetId="24">'Notes Rec'!$1:$11</definedName>
    <definedName name="_xlnm.Print_Titles" localSheetId="41">'Other Asset'!$1:$8</definedName>
    <definedName name="_xlnm.Print_Titles" localSheetId="32">'Other Loans'!$1:$11</definedName>
    <definedName name="_xlnm.Print_Titles" localSheetId="35">'PandE - OFF - IT EQUIP - TRANS'!$1:$7</definedName>
    <definedName name="_xlnm.Print_Titles" localSheetId="23">'Policy Loan'!$1:$11</definedName>
    <definedName name="_xlnm.Print_Titles" localSheetId="34">'Prop and Equipment - RE'!$1:$9</definedName>
    <definedName name="_xlnm.Print_Titles" localSheetId="19">'RE Mortgage Loan'!$5:$12</definedName>
    <definedName name="_xlnm.Print_Titles" localSheetId="42">Reinsurance!$1:$10</definedName>
    <definedName name="_xlnm.Print_Titles" localSheetId="31">'Salary Loans'!$1:$10</definedName>
    <definedName name="_xlnm.Print_Titles" localSheetId="29">'Sales Contract Loans Rec'!$1:$10</definedName>
    <definedName name="_xlnm.Print_Titles" localSheetId="38">'Security Fund'!$1:$4</definedName>
    <definedName name="_xlnm.Print_Titles" localSheetId="40">'Segregated Funds'!$4:$7</definedName>
    <definedName name="_xlnm.Print_Titles" localSheetId="10">'Time Deposits'!$4:$7</definedName>
    <definedName name="_xlnm.Print_Titles" localSheetId="6">'VI. Business Done (A)'!$A:$A</definedName>
    <definedName name="_xlnm.Print_Titles" localSheetId="7">'VI. Business Done (B)'!$A:$A</definedName>
    <definedName name="pt" localSheetId="44">[3]A!$C$65</definedName>
    <definedName name="pt" localSheetId="43">[3]A!$C$65</definedName>
    <definedName name="pt" localSheetId="46">[3]A!$C$65</definedName>
    <definedName name="pt" localSheetId="45">[3]A!$C$65</definedName>
    <definedName name="pt">[4]A!$C$65</definedName>
    <definedName name="RBCratio_CY">'[2]RBC-x17'!$E$14</definedName>
    <definedName name="S_Adjust_Data">'[7]Lead (Orig)'!$I$1:$I$948</definedName>
    <definedName name="S_AJE_Tot_Data">'[7]Lead (Orig)'!$H$1:$H$948</definedName>
    <definedName name="S_CY_Beg_Data">'[7]Lead (Orig)'!$F$1:$F$948</definedName>
    <definedName name="S_CY_End_Data">'[7]Lead (Orig)'!$K$1:$K$948</definedName>
    <definedName name="S_PY_End_Data">'[7]Lead (Orig)'!$M$1:$M$948</definedName>
    <definedName name="S_RJE_Tot_Data">'[7]Lead (Orig)'!$J$1:$J$948</definedName>
    <definedName name="sched24_DivDue">'[8]24'!$I$2975</definedName>
    <definedName name="SchedA1_BondsValueTypeCY">[9]A1!$T$110</definedName>
    <definedName name="schedA1_LA">[9]A1!$U$110</definedName>
    <definedName name="schedA1_NLA">[9]A1!$V$110</definedName>
    <definedName name="schedA1_NotAdmitted">[9]A1!$W$110</definedName>
    <definedName name="schedA2_LA">[9]A2!$T$46</definedName>
    <definedName name="schedA2_NLA">[9]A2!$U$46</definedName>
    <definedName name="schedA2_notAdmitted">[9]A2!$V$46</definedName>
    <definedName name="SchedA2_TBillsValueTypeCY">[9]A2!$S$46</definedName>
    <definedName name="schedB_Encumbrances">[9]B!$S$85</definedName>
    <definedName name="schedB_LA">[9]B!$T$85</definedName>
    <definedName name="schedB_NLA">[9]B!$U$85</definedName>
    <definedName name="schedB_notAdmitted">[9]B!$V$85</definedName>
    <definedName name="SchedB_StocksValueTypeCY">[9]B!$R$85</definedName>
    <definedName name="SchedC_basis1">[9]C!$P$43</definedName>
    <definedName name="schedC_basis2">[9]C!$P$44</definedName>
    <definedName name="schedC_basis3">[9]C!$P$45</definedName>
    <definedName name="schedC_encumb1">[9]C!$Q$43</definedName>
    <definedName name="schedC_encumb2">[9]C!$Q$44</definedName>
    <definedName name="schedC_encumb3">[9]C!$Q$45</definedName>
    <definedName name="schedC_LA1">[9]C!$R$43</definedName>
    <definedName name="schedC_LA2">[9]C!$R$44</definedName>
    <definedName name="schedC_LA3">[9]C!$R$45</definedName>
    <definedName name="schedC_NLA1">[9]C!$S$43</definedName>
    <definedName name="schedC_NLA2">[9]C!$S$44</definedName>
    <definedName name="schedC_NLA3">[9]C!$S$45</definedName>
    <definedName name="schedC_notAdmitted1">[9]C!$T$43</definedName>
    <definedName name="schedC_NotAdmitted2">[9]C!$T$44</definedName>
    <definedName name="schedC_notAdmitted3">[9]C!$T$45</definedName>
    <definedName name="schedD_LA">[9]D!$Y$23</definedName>
    <definedName name="schedD_NLA">[9]D!$Z$23</definedName>
    <definedName name="schedD_notAdmitted">[9]D!$AA$23</definedName>
    <definedName name="schedE_LA">[9]E!$U$22</definedName>
    <definedName name="schedE_NLA">[9]E!$V$22</definedName>
    <definedName name="schedE_NotAdmitted">[9]E!$W$22</definedName>
    <definedName name="schedF_LA">[9]F!$R$1060</definedName>
    <definedName name="schedF_NLA">[9]F!$S$1060</definedName>
    <definedName name="schedF_notAdmitted">[9]F!$T$1060</definedName>
    <definedName name="schedG_LA">[9]G!$P$22</definedName>
    <definedName name="schedG_NLA">[9]G!$Q$22</definedName>
    <definedName name="schedG_notAdmitted">[9]G!$R$22</definedName>
    <definedName name="schedH_LA">[9]H!$P$22</definedName>
    <definedName name="schedH_NLA">[9]H!$Q$22</definedName>
    <definedName name="schedH_notAdmitted">[9]H!$R$22</definedName>
    <definedName name="schedI_LA">[9]I!$P$23</definedName>
    <definedName name="schedI_NLA">[9]I!$Q$23</definedName>
    <definedName name="schedI_notAdmitted">[9]I!$R$23</definedName>
    <definedName name="schedJ_LA">[9]J!$P$34</definedName>
    <definedName name="schedJ_NLA">[9]J!$Q$34</definedName>
    <definedName name="schedJ_notAdmitted">[9]J!$R$34</definedName>
    <definedName name="schedK_basis">[9]K!$S$29</definedName>
    <definedName name="schedK_encumb">[9]K!$T$29</definedName>
    <definedName name="schedK_LA">[9]K!$U$29</definedName>
    <definedName name="schedK_NLA">[9]K!$V$29</definedName>
    <definedName name="schedK_notAdmitted">[9]K!$W$29</definedName>
    <definedName name="schedL_CoHLA">[9]L!$V$112</definedName>
    <definedName name="schedL_CoHNLA">[9]L!$W$112</definedName>
    <definedName name="schedL_CoHnotAdmitted">[9]L!$X$112</definedName>
    <definedName name="schedL_LA2">[9]L!$V$113</definedName>
    <definedName name="schedL_NLA2">[9]L!$W$113</definedName>
    <definedName name="schedL_notAdmitted2">[9]L!$X$113</definedName>
    <definedName name="schedM_hardwareAdmitted">[9]M!$N$143</definedName>
    <definedName name="schedM_hardwareLA">[9]M!$K$143</definedName>
    <definedName name="schedM_hardwareNA">[9]M!$M$143</definedName>
    <definedName name="schedM_hardwareNLA">[9]M!$L$143</definedName>
    <definedName name="schedM_softwareAdmitted">[9]M!$N$142</definedName>
    <definedName name="schedM_softwareLA">[9]M!$K$142</definedName>
    <definedName name="schedM_SoftwareNA">[9]M!$M$142</definedName>
    <definedName name="schedM_softwareNLA">[9]M!$L$142</definedName>
    <definedName name="schedN_Admitted">[9]N!$O$36</definedName>
    <definedName name="schedN_LA">[9]N!$L$36</definedName>
    <definedName name="schedN_NLA">[9]N!$M$36</definedName>
    <definedName name="schedN_notAdmitted">[9]N!$N$36</definedName>
    <definedName name="schedO_Admitted">[9]O!$P$38</definedName>
    <definedName name="schedO_LA">[9]O!$M$38</definedName>
    <definedName name="schedO_NLA">[9]O!$N$38</definedName>
    <definedName name="schedO_notAdmitted">[9]O!$O$38</definedName>
    <definedName name="schedP_Admitted">[9]P!$P$45</definedName>
    <definedName name="schedP_LA">[9]P!$M$45</definedName>
    <definedName name="schedP_NLA">[9]P!$N$45</definedName>
    <definedName name="schedP_notAdmitted">[9]P!$O$45</definedName>
    <definedName name="schedQ_admitted">[9]Q!$Q$36</definedName>
    <definedName name="schedQ_LA">[9]Q!$N$36</definedName>
    <definedName name="schedQ_NLA">[9]Q!$O$36</definedName>
    <definedName name="schedQ_notAdmitted">[9]Q!$P$36</definedName>
    <definedName name="schedS_Admitted">[9]S!$K$25</definedName>
    <definedName name="schedS_LA">[9]S!$H$25</definedName>
    <definedName name="schedS_NLA">[9]S!$I$25</definedName>
    <definedName name="schedS_notAdmitted">[9]S!$J$25</definedName>
    <definedName name="schedU1_LA">[9]U1!$E$44</definedName>
    <definedName name="schedU1_NLA">[9]U1!$F$44</definedName>
    <definedName name="schedU1_notAdmitted">[9]U1!$G$44</definedName>
    <definedName name="StartDate" localSheetId="44">[5]main!$E$7</definedName>
    <definedName name="StartDate" localSheetId="43">[5]main!$E$7</definedName>
    <definedName name="StartDate" localSheetId="46">[5]main!$E$7</definedName>
    <definedName name="StartDate" localSheetId="45">[5]main!$E$7</definedName>
    <definedName name="StartDate">[6]main!$E$7</definedName>
    <definedName name="TB">[1]tb!$A$1:$B$330</definedName>
    <definedName name="TextRefCopy1" localSheetId="14">#REF!</definedName>
    <definedName name="TextRefCopy1" localSheetId="45">#REF!</definedName>
    <definedName name="TextRefCopy1" localSheetId="40">#REF!</definedName>
    <definedName name="TextRefCopy1" localSheetId="7">#REF!</definedName>
    <definedName name="TextRefCopy1">#REF!</definedName>
    <definedName name="TextRefCopy10" localSheetId="14">#REF!</definedName>
    <definedName name="TextRefCopy10" localSheetId="45">#REF!</definedName>
    <definedName name="TextRefCopy10" localSheetId="40">#REF!</definedName>
    <definedName name="TextRefCopy10" localSheetId="7">#REF!</definedName>
    <definedName name="TextRefCopy10">#REF!</definedName>
    <definedName name="TextRefCopy11" localSheetId="14">#REF!</definedName>
    <definedName name="TextRefCopy11" localSheetId="45">#REF!</definedName>
    <definedName name="TextRefCopy11" localSheetId="40">#REF!</definedName>
    <definedName name="TextRefCopy11" localSheetId="7">#REF!</definedName>
    <definedName name="TextRefCopy11">#REF!</definedName>
    <definedName name="TextRefCopy12" localSheetId="14">#REF!</definedName>
    <definedName name="TextRefCopy12" localSheetId="45">#REF!</definedName>
    <definedName name="TextRefCopy12" localSheetId="40">#REF!</definedName>
    <definedName name="TextRefCopy12" localSheetId="7">#REF!</definedName>
    <definedName name="TextRefCopy12">#REF!</definedName>
    <definedName name="TextRefCopy13" localSheetId="14">#REF!</definedName>
    <definedName name="TextRefCopy13" localSheetId="45">#REF!</definedName>
    <definedName name="TextRefCopy13" localSheetId="40">#REF!</definedName>
    <definedName name="TextRefCopy13" localSheetId="7">#REF!</definedName>
    <definedName name="TextRefCopy13">#REF!</definedName>
    <definedName name="TextRefCopy14" localSheetId="14">#REF!</definedName>
    <definedName name="TextRefCopy14" localSheetId="45">#REF!</definedName>
    <definedName name="TextRefCopy14" localSheetId="40">#REF!</definedName>
    <definedName name="TextRefCopy14" localSheetId="7">#REF!</definedName>
    <definedName name="TextRefCopy14">#REF!</definedName>
    <definedName name="TextRefCopy15" localSheetId="14">#REF!</definedName>
    <definedName name="TextRefCopy15" localSheetId="45">#REF!</definedName>
    <definedName name="TextRefCopy15" localSheetId="40">#REF!</definedName>
    <definedName name="TextRefCopy15" localSheetId="7">#REF!</definedName>
    <definedName name="TextRefCopy15">#REF!</definedName>
    <definedName name="TextRefCopy16" localSheetId="14">#REF!</definedName>
    <definedName name="TextRefCopy16" localSheetId="45">#REF!</definedName>
    <definedName name="TextRefCopy16" localSheetId="40">#REF!</definedName>
    <definedName name="TextRefCopy16" localSheetId="7">#REF!</definedName>
    <definedName name="TextRefCopy16">#REF!</definedName>
    <definedName name="TextRefCopy17" localSheetId="14">#REF!</definedName>
    <definedName name="TextRefCopy17" localSheetId="45">#REF!</definedName>
    <definedName name="TextRefCopy17" localSheetId="40">#REF!</definedName>
    <definedName name="TextRefCopy17" localSheetId="7">#REF!</definedName>
    <definedName name="TextRefCopy17">#REF!</definedName>
    <definedName name="TextRefCopy18" localSheetId="14">#REF!</definedName>
    <definedName name="TextRefCopy18" localSheetId="45">#REF!</definedName>
    <definedName name="TextRefCopy18" localSheetId="40">#REF!</definedName>
    <definedName name="TextRefCopy18" localSheetId="7">#REF!</definedName>
    <definedName name="TextRefCopy18">#REF!</definedName>
    <definedName name="TextRefCopy19" localSheetId="14">#REF!</definedName>
    <definedName name="TextRefCopy19" localSheetId="45">#REF!</definedName>
    <definedName name="TextRefCopy19" localSheetId="40">#REF!</definedName>
    <definedName name="TextRefCopy19" localSheetId="7">#REF!</definedName>
    <definedName name="TextRefCopy19">#REF!</definedName>
    <definedName name="TextRefCopy2" localSheetId="14">#REF!</definedName>
    <definedName name="TextRefCopy2" localSheetId="45">#REF!</definedName>
    <definedName name="TextRefCopy2" localSheetId="40">#REF!</definedName>
    <definedName name="TextRefCopy2" localSheetId="7">#REF!</definedName>
    <definedName name="TextRefCopy2">#REF!</definedName>
    <definedName name="TextRefCopy20" localSheetId="14">#REF!</definedName>
    <definedName name="TextRefCopy20" localSheetId="45">#REF!</definedName>
    <definedName name="TextRefCopy20" localSheetId="40">#REF!</definedName>
    <definedName name="TextRefCopy20" localSheetId="7">#REF!</definedName>
    <definedName name="TextRefCopy20">#REF!</definedName>
    <definedName name="TextRefCopy21" localSheetId="14">#REF!</definedName>
    <definedName name="TextRefCopy21" localSheetId="45">#REF!</definedName>
    <definedName name="TextRefCopy21" localSheetId="40">#REF!</definedName>
    <definedName name="TextRefCopy21" localSheetId="7">#REF!</definedName>
    <definedName name="TextRefCopy21">#REF!</definedName>
    <definedName name="TextRefCopy22" localSheetId="14">#REF!</definedName>
    <definedName name="TextRefCopy22" localSheetId="45">#REF!</definedName>
    <definedName name="TextRefCopy22" localSheetId="40">#REF!</definedName>
    <definedName name="TextRefCopy22" localSheetId="7">#REF!</definedName>
    <definedName name="TextRefCopy22">#REF!</definedName>
    <definedName name="TextRefCopy23" localSheetId="14">#REF!</definedName>
    <definedName name="TextRefCopy23" localSheetId="45">#REF!</definedName>
    <definedName name="TextRefCopy23" localSheetId="40">#REF!</definedName>
    <definedName name="TextRefCopy23" localSheetId="7">#REF!</definedName>
    <definedName name="TextRefCopy23">#REF!</definedName>
    <definedName name="TextRefCopy24" localSheetId="14">#REF!</definedName>
    <definedName name="TextRefCopy24" localSheetId="45">#REF!</definedName>
    <definedName name="TextRefCopy24" localSheetId="40">#REF!</definedName>
    <definedName name="TextRefCopy24" localSheetId="7">#REF!</definedName>
    <definedName name="TextRefCopy24">#REF!</definedName>
    <definedName name="TextRefCopy25" localSheetId="14">#REF!</definedName>
    <definedName name="TextRefCopy25" localSheetId="45">#REF!</definedName>
    <definedName name="TextRefCopy25" localSheetId="40">#REF!</definedName>
    <definedName name="TextRefCopy25" localSheetId="7">#REF!</definedName>
    <definedName name="TextRefCopy25">#REF!</definedName>
    <definedName name="TextRefCopy26" localSheetId="14">#REF!</definedName>
    <definedName name="TextRefCopy26" localSheetId="45">#REF!</definedName>
    <definedName name="TextRefCopy26" localSheetId="40">#REF!</definedName>
    <definedName name="TextRefCopy26" localSheetId="7">#REF!</definedName>
    <definedName name="TextRefCopy26">#REF!</definedName>
    <definedName name="TextRefCopy27" localSheetId="14">#REF!</definedName>
    <definedName name="TextRefCopy27" localSheetId="45">#REF!</definedName>
    <definedName name="TextRefCopy27" localSheetId="40">#REF!</definedName>
    <definedName name="TextRefCopy27" localSheetId="7">#REF!</definedName>
    <definedName name="TextRefCopy27">#REF!</definedName>
    <definedName name="TextRefCopy28" localSheetId="14">#REF!</definedName>
    <definedName name="TextRefCopy28" localSheetId="45">#REF!</definedName>
    <definedName name="TextRefCopy28" localSheetId="40">#REF!</definedName>
    <definedName name="TextRefCopy28" localSheetId="7">#REF!</definedName>
    <definedName name="TextRefCopy28">#REF!</definedName>
    <definedName name="TextRefCopy29" localSheetId="14">#REF!</definedName>
    <definedName name="TextRefCopy29" localSheetId="45">#REF!</definedName>
    <definedName name="TextRefCopy29" localSheetId="40">#REF!</definedName>
    <definedName name="TextRefCopy29" localSheetId="7">#REF!</definedName>
    <definedName name="TextRefCopy29">#REF!</definedName>
    <definedName name="TextRefCopy3" localSheetId="14">#REF!</definedName>
    <definedName name="TextRefCopy3" localSheetId="45">#REF!</definedName>
    <definedName name="TextRefCopy3" localSheetId="40">#REF!</definedName>
    <definedName name="TextRefCopy3" localSheetId="7">#REF!</definedName>
    <definedName name="TextRefCopy3">#REF!</definedName>
    <definedName name="TextRefCopy30" localSheetId="14">#REF!</definedName>
    <definedName name="TextRefCopy30" localSheetId="45">#REF!</definedName>
    <definedName name="TextRefCopy30" localSheetId="40">#REF!</definedName>
    <definedName name="TextRefCopy30" localSheetId="7">#REF!</definedName>
    <definedName name="TextRefCopy30">#REF!</definedName>
    <definedName name="TextRefCopy31" localSheetId="14">#REF!</definedName>
    <definedName name="TextRefCopy31" localSheetId="45">#REF!</definedName>
    <definedName name="TextRefCopy31" localSheetId="40">#REF!</definedName>
    <definedName name="TextRefCopy31" localSheetId="7">#REF!</definedName>
    <definedName name="TextRefCopy31">#REF!</definedName>
    <definedName name="TextRefCopy32" localSheetId="14">#REF!</definedName>
    <definedName name="TextRefCopy32" localSheetId="45">#REF!</definedName>
    <definedName name="TextRefCopy32" localSheetId="40">#REF!</definedName>
    <definedName name="TextRefCopy32" localSheetId="7">#REF!</definedName>
    <definedName name="TextRefCopy32">#REF!</definedName>
    <definedName name="TextRefCopy33" localSheetId="14">#REF!</definedName>
    <definedName name="TextRefCopy33" localSheetId="45">#REF!</definedName>
    <definedName name="TextRefCopy33" localSheetId="40">#REF!</definedName>
    <definedName name="TextRefCopy33" localSheetId="7">#REF!</definedName>
    <definedName name="TextRefCopy33">#REF!</definedName>
    <definedName name="TextRefCopy34" localSheetId="14">#REF!</definedName>
    <definedName name="TextRefCopy34" localSheetId="45">#REF!</definedName>
    <definedName name="TextRefCopy34" localSheetId="40">#REF!</definedName>
    <definedName name="TextRefCopy34" localSheetId="7">#REF!</definedName>
    <definedName name="TextRefCopy34">#REF!</definedName>
    <definedName name="TextRefCopy35" localSheetId="14">#REF!</definedName>
    <definedName name="TextRefCopy35" localSheetId="45">#REF!</definedName>
    <definedName name="TextRefCopy35" localSheetId="40">#REF!</definedName>
    <definedName name="TextRefCopy35" localSheetId="7">#REF!</definedName>
    <definedName name="TextRefCopy35">#REF!</definedName>
    <definedName name="TextRefCopy36" localSheetId="14">#REF!</definedName>
    <definedName name="TextRefCopy36" localSheetId="45">#REF!</definedName>
    <definedName name="TextRefCopy36" localSheetId="40">#REF!</definedName>
    <definedName name="TextRefCopy36" localSheetId="7">#REF!</definedName>
    <definedName name="TextRefCopy36">#REF!</definedName>
    <definedName name="TextRefCopy37" localSheetId="14">#REF!</definedName>
    <definedName name="TextRefCopy37" localSheetId="45">#REF!</definedName>
    <definedName name="TextRefCopy37" localSheetId="40">#REF!</definedName>
    <definedName name="TextRefCopy37" localSheetId="7">#REF!</definedName>
    <definedName name="TextRefCopy37">#REF!</definedName>
    <definedName name="TextRefCopy38" localSheetId="14">#REF!</definedName>
    <definedName name="TextRefCopy38" localSheetId="45">#REF!</definedName>
    <definedName name="TextRefCopy38" localSheetId="40">#REF!</definedName>
    <definedName name="TextRefCopy38" localSheetId="7">#REF!</definedName>
    <definedName name="TextRefCopy38">#REF!</definedName>
    <definedName name="TextRefCopy39" localSheetId="14">#REF!</definedName>
    <definedName name="TextRefCopy39" localSheetId="45">#REF!</definedName>
    <definedName name="TextRefCopy39" localSheetId="40">#REF!</definedName>
    <definedName name="TextRefCopy39" localSheetId="7">#REF!</definedName>
    <definedName name="TextRefCopy39">#REF!</definedName>
    <definedName name="TextRefCopy4" localSheetId="14">#REF!</definedName>
    <definedName name="TextRefCopy4" localSheetId="45">#REF!</definedName>
    <definedName name="TextRefCopy4" localSheetId="40">#REF!</definedName>
    <definedName name="TextRefCopy4" localSheetId="7">#REF!</definedName>
    <definedName name="TextRefCopy4">#REF!</definedName>
    <definedName name="TextRefCopy40" localSheetId="14">#REF!</definedName>
    <definedName name="TextRefCopy40" localSheetId="45">#REF!</definedName>
    <definedName name="TextRefCopy40" localSheetId="40">#REF!</definedName>
    <definedName name="TextRefCopy40" localSheetId="7">#REF!</definedName>
    <definedName name="TextRefCopy40">#REF!</definedName>
    <definedName name="TextRefCopy41" localSheetId="14">#REF!</definedName>
    <definedName name="TextRefCopy41" localSheetId="45">#REF!</definedName>
    <definedName name="TextRefCopy41" localSheetId="40">#REF!</definedName>
    <definedName name="TextRefCopy41" localSheetId="7">#REF!</definedName>
    <definedName name="TextRefCopy41">#REF!</definedName>
    <definedName name="TextRefCopy5" localSheetId="14">#REF!</definedName>
    <definedName name="TextRefCopy5" localSheetId="45">#REF!</definedName>
    <definedName name="TextRefCopy5" localSheetId="40">#REF!</definedName>
    <definedName name="TextRefCopy5" localSheetId="7">#REF!</definedName>
    <definedName name="TextRefCopy5">#REF!</definedName>
    <definedName name="TextRefCopy6" localSheetId="14">#REF!</definedName>
    <definedName name="TextRefCopy6" localSheetId="45">#REF!</definedName>
    <definedName name="TextRefCopy6" localSheetId="40">#REF!</definedName>
    <definedName name="TextRefCopy6" localSheetId="7">#REF!</definedName>
    <definedName name="TextRefCopy6">#REF!</definedName>
    <definedName name="TextRefCopy7" localSheetId="14">#REF!</definedName>
    <definedName name="TextRefCopy7" localSheetId="45">#REF!</definedName>
    <definedName name="TextRefCopy7" localSheetId="40">#REF!</definedName>
    <definedName name="TextRefCopy7" localSheetId="7">#REF!</definedName>
    <definedName name="TextRefCopy7">#REF!</definedName>
    <definedName name="TextRefCopy8" localSheetId="14">#REF!</definedName>
    <definedName name="TextRefCopy8" localSheetId="45">#REF!</definedName>
    <definedName name="TextRefCopy8" localSheetId="40">#REF!</definedName>
    <definedName name="TextRefCopy8" localSheetId="7">#REF!</definedName>
    <definedName name="TextRefCopy8">#REF!</definedName>
    <definedName name="TextRefCopy9" localSheetId="14">#REF!</definedName>
    <definedName name="TextRefCopy9" localSheetId="45">#REF!</definedName>
    <definedName name="TextRefCopy9" localSheetId="40">#REF!</definedName>
    <definedName name="TextRefCopy9" localSheetId="7">#REF!</definedName>
    <definedName name="TextRefCopy9">#REF!</definedName>
    <definedName name="TextRefCopyRangeCount" hidden="1">1</definedName>
    <definedName name="TimeToPay1">[2]PS2!$AG$31</definedName>
    <definedName name="TimeToPay2">[2]PS2!$AH$31</definedName>
    <definedName name="TimeToPay3">[2]PS2!$AI$31</definedName>
    <definedName name="top">[10]Main!$E$3</definedName>
    <definedName name="tp" localSheetId="44">[3]wbs!$G$25</definedName>
    <definedName name="tp" localSheetId="43">[3]wbs!$G$25</definedName>
    <definedName name="tp" localSheetId="46">[3]wbs!$G$25</definedName>
    <definedName name="tp" localSheetId="45">[3]wbs!$G$25</definedName>
    <definedName name="tp">[4]wbs!$G$25</definedName>
    <definedName name="tppy" localSheetId="44">[3]wbs!$M$25</definedName>
    <definedName name="tppy" localSheetId="43">[3]wbs!$M$25</definedName>
    <definedName name="tppy" localSheetId="46">[3]wbs!$M$25</definedName>
    <definedName name="tppy" localSheetId="45">[3]wbs!$M$25</definedName>
    <definedName name="tppy">[4]wbs!$M$25</definedName>
    <definedName name="useRBC2" localSheetId="44">[5]main!$F$30</definedName>
    <definedName name="useRBC2" localSheetId="43">[5]main!$F$30</definedName>
    <definedName name="useRBC2" localSheetId="46">[5]main!$F$30</definedName>
    <definedName name="useRBC2" localSheetId="45">[5]main!$F$30</definedName>
    <definedName name="useRBC2">[6]main!$F$30</definedName>
    <definedName name="UWcostRatio_1" localSheetId="14">#REF!</definedName>
    <definedName name="UWcostRatio_1" localSheetId="45">#REF!</definedName>
    <definedName name="UWcostRatio_1" localSheetId="40">#REF!</definedName>
    <definedName name="UWcostRatio_1" localSheetId="7">#REF!</definedName>
    <definedName name="UWcostRatio_1">#REF!</definedName>
    <definedName name="UWcostRatio1" localSheetId="14">#REF!</definedName>
    <definedName name="UWcostRatio1" localSheetId="45">#REF!</definedName>
    <definedName name="UWcostRatio1" localSheetId="40">#REF!</definedName>
    <definedName name="UWcostRatio1" localSheetId="7">#REF!</definedName>
    <definedName name="UWcostRatio1">#REF!</definedName>
    <definedName name="UWcostRatio2" localSheetId="14">#REF!</definedName>
    <definedName name="UWcostRatio2" localSheetId="45">#REF!</definedName>
    <definedName name="UWcostRatio2" localSheetId="40">#REF!</definedName>
    <definedName name="UWcostRatio2" localSheetId="7">#REF!</definedName>
    <definedName name="UWcostRatio2">#REF!</definedName>
    <definedName name="UWcostRatio3" localSheetId="14">#REF!</definedName>
    <definedName name="UWcostRatio3" localSheetId="45">#REF!</definedName>
    <definedName name="UWcostRatio3" localSheetId="40">#REF!</definedName>
    <definedName name="UWcostRatio3" localSheetId="7">#REF!</definedName>
    <definedName name="UWcostRatio3">#REF!</definedName>
    <definedName name="vat" localSheetId="44">[3]A!$C$68</definedName>
    <definedName name="vat" localSheetId="43">[3]A!$C$68</definedName>
    <definedName name="vat" localSheetId="46">[3]A!$C$68</definedName>
    <definedName name="vat" localSheetId="45">[3]A!$C$68</definedName>
    <definedName name="vat">[4]A!$C$68</definedName>
    <definedName name="WorkingDays" localSheetId="14">#REF!</definedName>
    <definedName name="WorkingDays" localSheetId="45">#REF!</definedName>
    <definedName name="WorkingDays" localSheetId="40">#REF!</definedName>
    <definedName name="WorkingDays" localSheetId="7">#REF!</definedName>
    <definedName name="WorkingDays">#REF!</definedName>
    <definedName name="wt" localSheetId="44">[3]A!$C$70</definedName>
    <definedName name="wt" localSheetId="43">[3]A!$C$70</definedName>
    <definedName name="wt" localSheetId="46">[3]A!$C$70</definedName>
    <definedName name="wt" localSheetId="45">[3]A!$C$70</definedName>
    <definedName name="wt">[4]A!$C$70</definedName>
    <definedName name="X_RATE" localSheetId="14">'[11]Exh 1'!#REF!</definedName>
    <definedName name="X_RATE" localSheetId="45">'[11]Exh 1'!#REF!</definedName>
    <definedName name="X_RATE" localSheetId="40">'[11]Exh 1'!#REF!</definedName>
    <definedName name="X_RATE" localSheetId="7">'[11]Exh 1'!#REF!</definedName>
    <definedName name="X_RATE">'[11]Exh 1'!#REF!</definedName>
    <definedName name="Xrate">[12]Main!$B$4</definedName>
    <definedName name="Year1MI">[2]PS4!$P$5</definedName>
    <definedName name="YEdate">[2]p1!$G$3</definedName>
    <definedName name="Yr">[12]Main!$B$3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66" l="1"/>
  <c r="E11" i="66"/>
  <c r="E13" i="66"/>
  <c r="F13" i="66"/>
  <c r="E14" i="66"/>
  <c r="F14" i="66"/>
  <c r="E15" i="66"/>
  <c r="F15" i="66"/>
  <c r="E16" i="66"/>
  <c r="F16" i="66"/>
  <c r="E17" i="66"/>
  <c r="F17" i="66"/>
  <c r="F33" i="66" l="1"/>
  <c r="E33" i="66"/>
  <c r="F32" i="66"/>
  <c r="E32" i="66"/>
  <c r="F31" i="66"/>
  <c r="E31" i="66"/>
  <c r="F30" i="66"/>
  <c r="E30" i="66"/>
  <c r="F29" i="66"/>
  <c r="E29" i="66"/>
  <c r="F27" i="66"/>
  <c r="E27" i="66"/>
  <c r="D7" i="64" l="1"/>
  <c r="D10" i="64" s="1"/>
  <c r="D15" i="64" s="1"/>
  <c r="D27" i="64"/>
  <c r="H7" i="64" s="1"/>
  <c r="D28" i="64"/>
  <c r="D38" i="64"/>
  <c r="D42" i="64"/>
  <c r="AH12" i="66"/>
  <c r="AG12" i="66"/>
  <c r="T12" i="66"/>
  <c r="T18" i="66" s="1"/>
  <c r="S12" i="66"/>
  <c r="S18" i="66" s="1"/>
  <c r="E12" i="66"/>
  <c r="E18" i="66" s="1"/>
  <c r="F12" i="66"/>
  <c r="B12" i="76"/>
  <c r="B18" i="76" s="1"/>
  <c r="G12" i="76"/>
  <c r="G18" i="76"/>
  <c r="F12" i="76"/>
  <c r="F18" i="76" s="1"/>
  <c r="E12" i="76"/>
  <c r="E18" i="76" s="1"/>
  <c r="D12" i="76"/>
  <c r="D18" i="76" s="1"/>
  <c r="C12" i="76"/>
  <c r="C18" i="76"/>
  <c r="BY12" i="66"/>
  <c r="BY18" i="66" s="1"/>
  <c r="BX12" i="66"/>
  <c r="BX18" i="66" s="1"/>
  <c r="BM12" i="66"/>
  <c r="BL12" i="66"/>
  <c r="AZ12" i="66"/>
  <c r="AY12" i="66"/>
  <c r="AM12" i="66"/>
  <c r="AL12" i="66"/>
  <c r="J12" i="66"/>
  <c r="J18" i="66"/>
  <c r="M12" i="66"/>
  <c r="M18" i="66" s="1"/>
  <c r="P12" i="66"/>
  <c r="P18" i="66" s="1"/>
  <c r="Y12" i="66"/>
  <c r="Y18" i="66" s="1"/>
  <c r="AI18" i="66" s="1"/>
  <c r="AC12" i="66"/>
  <c r="AC18" i="66" s="1"/>
  <c r="AN12" i="66"/>
  <c r="AN18" i="66" s="1"/>
  <c r="AQ12" i="66"/>
  <c r="AQ18" i="66" s="1"/>
  <c r="AU12" i="66"/>
  <c r="AU18" i="66" s="1"/>
  <c r="BD12" i="66"/>
  <c r="BD18" i="66" s="1"/>
  <c r="BH12" i="66"/>
  <c r="BH18" i="66" s="1"/>
  <c r="V12" i="66"/>
  <c r="V18" i="66" s="1"/>
  <c r="AJ12" i="66"/>
  <c r="AJ18" i="66" s="1"/>
  <c r="BB12" i="66"/>
  <c r="BB18" i="66" s="1"/>
  <c r="BO12" i="66"/>
  <c r="BO18" i="66"/>
  <c r="AO12" i="66"/>
  <c r="AO18" i="66" s="1"/>
  <c r="I12" i="66"/>
  <c r="I18" i="66" s="1"/>
  <c r="L12" i="66"/>
  <c r="L18" i="66" s="1"/>
  <c r="O12" i="66"/>
  <c r="O18" i="66" s="1"/>
  <c r="X12" i="66"/>
  <c r="X18" i="66" s="1"/>
  <c r="AF18" i="66" s="1"/>
  <c r="AB12" i="66"/>
  <c r="AB18" i="66" s="1"/>
  <c r="AK12" i="66"/>
  <c r="AK18" i="66" s="1"/>
  <c r="AP12" i="66"/>
  <c r="AP18" i="66" s="1"/>
  <c r="AT12" i="66"/>
  <c r="AT18" i="66" s="1"/>
  <c r="BC12" i="66"/>
  <c r="BC18" i="66" s="1"/>
  <c r="BG12" i="66"/>
  <c r="BG18" i="66" s="1"/>
  <c r="W12" i="66"/>
  <c r="W18" i="66" s="1"/>
  <c r="AA12" i="66"/>
  <c r="AA18" i="66" s="1"/>
  <c r="AS12" i="66"/>
  <c r="AS18" i="66" s="1"/>
  <c r="AW18" i="66" s="1"/>
  <c r="BF12" i="66"/>
  <c r="BF18" i="66" s="1"/>
  <c r="BJ18" i="66" s="1"/>
  <c r="H12" i="66"/>
  <c r="H18" i="66" s="1"/>
  <c r="K12" i="66"/>
  <c r="K18" i="66" s="1"/>
  <c r="N12" i="66"/>
  <c r="N18" i="66"/>
  <c r="Z12" i="66"/>
  <c r="Z18" i="66" s="1"/>
  <c r="AR12" i="66"/>
  <c r="AR18" i="66" s="1"/>
  <c r="BE12" i="66"/>
  <c r="BE18" i="66" s="1"/>
  <c r="U17" i="66"/>
  <c r="AI17" i="66"/>
  <c r="BA17" i="66"/>
  <c r="BN17" i="66"/>
  <c r="R17" i="66"/>
  <c r="AF17" i="66"/>
  <c r="AX17" i="66"/>
  <c r="BK17" i="66"/>
  <c r="AE17" i="66"/>
  <c r="C17" i="66" s="1"/>
  <c r="C33" i="66" s="1"/>
  <c r="AW17" i="66"/>
  <c r="BJ17" i="66"/>
  <c r="Q17" i="66"/>
  <c r="AD17" i="66"/>
  <c r="AV17" i="66"/>
  <c r="BI17" i="66"/>
  <c r="U16" i="66"/>
  <c r="AI16" i="66"/>
  <c r="BA16" i="66"/>
  <c r="BN16" i="66"/>
  <c r="G16" i="66"/>
  <c r="G32" i="66" s="1"/>
  <c r="R16" i="66"/>
  <c r="D16" i="66" s="1"/>
  <c r="D32" i="66" s="1"/>
  <c r="AF16" i="66"/>
  <c r="AX16" i="66"/>
  <c r="BK16" i="66"/>
  <c r="AE16" i="66"/>
  <c r="AW16" i="66"/>
  <c r="BJ16" i="66"/>
  <c r="Q16" i="66"/>
  <c r="AD16" i="66"/>
  <c r="AV16" i="66"/>
  <c r="BI16" i="66"/>
  <c r="U15" i="66"/>
  <c r="AI15" i="66"/>
  <c r="BA15" i="66"/>
  <c r="BN15" i="66"/>
  <c r="R15" i="66"/>
  <c r="AF15" i="66"/>
  <c r="AX15" i="66"/>
  <c r="BK15" i="66"/>
  <c r="AE15" i="66"/>
  <c r="AW15" i="66"/>
  <c r="BJ15" i="66"/>
  <c r="Q15" i="66"/>
  <c r="AD15" i="66"/>
  <c r="B15" i="66" s="1"/>
  <c r="B31" i="66" s="1"/>
  <c r="AV15" i="66"/>
  <c r="AV12" i="66" s="1"/>
  <c r="BI15" i="66"/>
  <c r="U14" i="66"/>
  <c r="AI14" i="66"/>
  <c r="BA14" i="66"/>
  <c r="BN14" i="66"/>
  <c r="BN12" i="66" s="1"/>
  <c r="R14" i="66"/>
  <c r="AF14" i="66"/>
  <c r="AX14" i="66"/>
  <c r="BK14" i="66"/>
  <c r="AE14" i="66"/>
  <c r="AE12" i="66" s="1"/>
  <c r="AW14" i="66"/>
  <c r="BJ14" i="66"/>
  <c r="Q14" i="66"/>
  <c r="AD14" i="66"/>
  <c r="AV14" i="66"/>
  <c r="BI14" i="66"/>
  <c r="U13" i="66"/>
  <c r="G13" i="66" s="1"/>
  <c r="AI13" i="66"/>
  <c r="BA13" i="66"/>
  <c r="BA12" i="66" s="1"/>
  <c r="BN13" i="66"/>
  <c r="R13" i="66"/>
  <c r="AF13" i="66"/>
  <c r="AX13" i="66"/>
  <c r="AX12" i="66" s="1"/>
  <c r="BK13" i="66"/>
  <c r="AE13" i="66"/>
  <c r="AW13" i="66"/>
  <c r="BJ13" i="66"/>
  <c r="C13" i="66"/>
  <c r="C29" i="66" s="1"/>
  <c r="Q13" i="66"/>
  <c r="B13" i="66" s="1"/>
  <c r="AD13" i="66"/>
  <c r="AV13" i="66"/>
  <c r="BI13" i="66"/>
  <c r="BI12" i="66" s="1"/>
  <c r="BK12" i="66"/>
  <c r="U11" i="66"/>
  <c r="AI11" i="66"/>
  <c r="BA11" i="66"/>
  <c r="BN11" i="66"/>
  <c r="R11" i="66"/>
  <c r="AF11" i="66"/>
  <c r="AX11" i="66"/>
  <c r="BK11" i="66"/>
  <c r="AE11" i="66"/>
  <c r="AW11" i="66"/>
  <c r="BJ11" i="66"/>
  <c r="Q11" i="66"/>
  <c r="AD11" i="66"/>
  <c r="AV11" i="66"/>
  <c r="BI11" i="66"/>
  <c r="BZ12" i="66"/>
  <c r="BZ18" i="66"/>
  <c r="BW12" i="66"/>
  <c r="BW18" i="66" s="1"/>
  <c r="BV12" i="66"/>
  <c r="BV18" i="66" s="1"/>
  <c r="BU12" i="66"/>
  <c r="BU18" i="66" s="1"/>
  <c r="BT12" i="66"/>
  <c r="BT18" i="66" s="1"/>
  <c r="BS12" i="66"/>
  <c r="BS18" i="66" s="1"/>
  <c r="BR12" i="66"/>
  <c r="BR18" i="66" s="1"/>
  <c r="BQ12" i="66"/>
  <c r="BQ18" i="66" s="1"/>
  <c r="BP12" i="66"/>
  <c r="BP18" i="66" s="1"/>
  <c r="B3" i="66"/>
  <c r="B3" i="76" s="1"/>
  <c r="G5" i="63"/>
  <c r="D21" i="61"/>
  <c r="H4" i="61"/>
  <c r="D13" i="61"/>
  <c r="H3" i="61" s="1"/>
  <c r="C11" i="63"/>
  <c r="C3" i="42"/>
  <c r="F3" i="10"/>
  <c r="B3" i="10"/>
  <c r="F3" i="38"/>
  <c r="B3" i="38"/>
  <c r="F3" i="37"/>
  <c r="B3" i="37"/>
  <c r="B3" i="42"/>
  <c r="F3" i="36"/>
  <c r="B3" i="36"/>
  <c r="F3" i="35"/>
  <c r="B3" i="35"/>
  <c r="F3" i="34"/>
  <c r="B3" i="34"/>
  <c r="F3" i="33"/>
  <c r="B3" i="33"/>
  <c r="F3" i="32"/>
  <c r="B3" i="32"/>
  <c r="F3" i="28"/>
  <c r="B3" i="28"/>
  <c r="F3" i="27"/>
  <c r="B3" i="27"/>
  <c r="F3" i="26"/>
  <c r="B3" i="26"/>
  <c r="F3" i="25"/>
  <c r="B3" i="25"/>
  <c r="F3" i="24"/>
  <c r="B3" i="24"/>
  <c r="F3" i="23"/>
  <c r="B3" i="23"/>
  <c r="F3" i="22"/>
  <c r="B3" i="22"/>
  <c r="F3" i="21"/>
  <c r="B3" i="21"/>
  <c r="F3" i="20"/>
  <c r="B3" i="20"/>
  <c r="F3" i="73"/>
  <c r="B3" i="73"/>
  <c r="F3" i="19"/>
  <c r="B3" i="19"/>
  <c r="F3" i="18"/>
  <c r="B3" i="18"/>
  <c r="F3" i="17"/>
  <c r="B3" i="17"/>
  <c r="F3" i="16"/>
  <c r="B3" i="16"/>
  <c r="F3" i="31"/>
  <c r="B3" i="31"/>
  <c r="F3" i="30"/>
  <c r="B3" i="30"/>
  <c r="F3" i="29"/>
  <c r="B3" i="29"/>
  <c r="F3" i="15"/>
  <c r="B3" i="15"/>
  <c r="F3" i="72"/>
  <c r="B3" i="72"/>
  <c r="F3" i="13"/>
  <c r="B3" i="13"/>
  <c r="F3" i="12"/>
  <c r="B3" i="12"/>
  <c r="F3" i="11"/>
  <c r="B3" i="11"/>
  <c r="F3" i="9"/>
  <c r="H20" i="73"/>
  <c r="H22" i="73" s="1"/>
  <c r="C32" i="62" s="1"/>
  <c r="G20" i="73"/>
  <c r="G22" i="73" s="1"/>
  <c r="F20" i="73"/>
  <c r="F22" i="73" s="1"/>
  <c r="C3" i="64"/>
  <c r="C2" i="64"/>
  <c r="B3" i="65"/>
  <c r="B2" i="65"/>
  <c r="B2" i="66" s="1"/>
  <c r="B2" i="76" s="1"/>
  <c r="C58" i="62"/>
  <c r="E27" i="72"/>
  <c r="D27" i="72"/>
  <c r="E26" i="72"/>
  <c r="D26" i="72"/>
  <c r="E25" i="72"/>
  <c r="D25" i="72"/>
  <c r="D29" i="72" s="1"/>
  <c r="M9" i="35"/>
  <c r="M23" i="35"/>
  <c r="M22" i="35"/>
  <c r="M21" i="35"/>
  <c r="M20" i="35"/>
  <c r="M19" i="35"/>
  <c r="M18" i="35"/>
  <c r="M17" i="35"/>
  <c r="M16" i="35"/>
  <c r="M15" i="35"/>
  <c r="M14" i="35"/>
  <c r="M13" i="35"/>
  <c r="M12" i="35"/>
  <c r="M11" i="35"/>
  <c r="M10" i="35"/>
  <c r="C4" i="70"/>
  <c r="B4" i="69"/>
  <c r="B4" i="68"/>
  <c r="B4" i="67"/>
  <c r="B6" i="71"/>
  <c r="B3" i="9"/>
  <c r="B2" i="62"/>
  <c r="C2" i="70" s="1"/>
  <c r="I34" i="59"/>
  <c r="I25" i="65"/>
  <c r="H25" i="65"/>
  <c r="G25" i="65"/>
  <c r="F25" i="65"/>
  <c r="E25" i="65"/>
  <c r="D25" i="65"/>
  <c r="C25" i="65"/>
  <c r="I24" i="65"/>
  <c r="H24" i="65"/>
  <c r="G24" i="65"/>
  <c r="F24" i="65"/>
  <c r="E24" i="65"/>
  <c r="D24" i="65"/>
  <c r="C24" i="65"/>
  <c r="I23" i="65"/>
  <c r="H23" i="65"/>
  <c r="G23" i="65"/>
  <c r="F23" i="65"/>
  <c r="E23" i="65"/>
  <c r="D23" i="65"/>
  <c r="C23" i="65"/>
  <c r="I21" i="65"/>
  <c r="H21" i="65"/>
  <c r="G21" i="65"/>
  <c r="F21" i="65"/>
  <c r="E21" i="65"/>
  <c r="D21" i="65"/>
  <c r="C21" i="65"/>
  <c r="B20" i="65"/>
  <c r="B50" i="65" s="1"/>
  <c r="B19" i="65"/>
  <c r="B49" i="65" s="1"/>
  <c r="B18" i="65"/>
  <c r="B48" i="65" s="1"/>
  <c r="I16" i="65"/>
  <c r="H16" i="65"/>
  <c r="G16" i="65"/>
  <c r="G26" i="65" s="1"/>
  <c r="F16" i="65"/>
  <c r="E16" i="65"/>
  <c r="B16" i="65" s="1"/>
  <c r="B46" i="65" s="1"/>
  <c r="D16" i="65"/>
  <c r="C16" i="65"/>
  <c r="B15" i="65"/>
  <c r="B45" i="65" s="1"/>
  <c r="B14" i="65"/>
  <c r="B44" i="65" s="1"/>
  <c r="B13" i="65"/>
  <c r="B43" i="65" s="1"/>
  <c r="I11" i="65"/>
  <c r="H11" i="65"/>
  <c r="G11" i="65"/>
  <c r="F11" i="65"/>
  <c r="F26" i="65" s="1"/>
  <c r="E11" i="65"/>
  <c r="D11" i="65"/>
  <c r="C11" i="65"/>
  <c r="B10" i="65"/>
  <c r="B25" i="65" s="1"/>
  <c r="B9" i="65"/>
  <c r="B39" i="65" s="1"/>
  <c r="B8" i="65"/>
  <c r="B38" i="65" s="1"/>
  <c r="D37" i="64"/>
  <c r="A17" i="64"/>
  <c r="C54" i="63"/>
  <c r="C46" i="63"/>
  <c r="C31" i="63"/>
  <c r="C28" i="63"/>
  <c r="C19" i="63"/>
  <c r="B3" i="63"/>
  <c r="B2" i="63"/>
  <c r="B3" i="62"/>
  <c r="D26" i="65"/>
  <c r="B23" i="65"/>
  <c r="E32" i="35"/>
  <c r="I16" i="59"/>
  <c r="I18" i="59" s="1"/>
  <c r="I32" i="59"/>
  <c r="E17" i="36"/>
  <c r="I31" i="59" s="1"/>
  <c r="D17" i="36"/>
  <c r="F21" i="16"/>
  <c r="F23" i="16" s="1"/>
  <c r="G21" i="16"/>
  <c r="G23" i="16" s="1"/>
  <c r="D31" i="30"/>
  <c r="C45" i="62" s="1"/>
  <c r="C31" i="30"/>
  <c r="D26" i="35"/>
  <c r="J44" i="34"/>
  <c r="I44" i="34"/>
  <c r="H44" i="34"/>
  <c r="J35" i="34"/>
  <c r="I35" i="34"/>
  <c r="H35" i="34"/>
  <c r="J26" i="34"/>
  <c r="I26" i="34"/>
  <c r="I46" i="34" s="1"/>
  <c r="H26" i="34"/>
  <c r="J17" i="34"/>
  <c r="I17" i="34"/>
  <c r="H17" i="34"/>
  <c r="F17" i="34"/>
  <c r="H22" i="28"/>
  <c r="H24" i="28"/>
  <c r="C41" i="62" s="1"/>
  <c r="G22" i="28"/>
  <c r="G24" i="28" s="1"/>
  <c r="H33" i="27"/>
  <c r="H35" i="27" s="1"/>
  <c r="G33" i="27"/>
  <c r="G35" i="27" s="1"/>
  <c r="H20" i="27"/>
  <c r="H22" i="27" s="1"/>
  <c r="G20" i="27"/>
  <c r="G22" i="27" s="1"/>
  <c r="K18" i="26"/>
  <c r="K20" i="26" s="1"/>
  <c r="J18" i="26"/>
  <c r="J20" i="26" s="1"/>
  <c r="C38" i="62" s="1"/>
  <c r="I19" i="25"/>
  <c r="I21" i="25" s="1"/>
  <c r="C39" i="62" s="1"/>
  <c r="H19" i="25"/>
  <c r="H21" i="25" s="1"/>
  <c r="G19" i="25"/>
  <c r="G21" i="25" s="1"/>
  <c r="I19" i="24"/>
  <c r="I21" i="24" s="1"/>
  <c r="C37" i="62" s="1"/>
  <c r="I19" i="23"/>
  <c r="I21" i="23" s="1"/>
  <c r="C36" i="62" s="1"/>
  <c r="H19" i="23"/>
  <c r="H21" i="23" s="1"/>
  <c r="J19" i="22"/>
  <c r="J21" i="22" s="1"/>
  <c r="C35" i="62" s="1"/>
  <c r="I19" i="22"/>
  <c r="I21" i="22" s="1"/>
  <c r="I18" i="21"/>
  <c r="I20" i="21"/>
  <c r="C34" i="62" s="1"/>
  <c r="H18" i="21"/>
  <c r="H20" i="21" s="1"/>
  <c r="I19" i="20"/>
  <c r="I21" i="20"/>
  <c r="C33" i="62" s="1"/>
  <c r="H19" i="20"/>
  <c r="H21" i="20" s="1"/>
  <c r="H20" i="19"/>
  <c r="H22" i="19"/>
  <c r="C31" i="62" s="1"/>
  <c r="G20" i="19"/>
  <c r="G22" i="19"/>
  <c r="H20" i="18"/>
  <c r="H22" i="18" s="1"/>
  <c r="C30" i="62" s="1"/>
  <c r="G20" i="18"/>
  <c r="G22" i="18"/>
  <c r="G21" i="17"/>
  <c r="G23" i="17" s="1"/>
  <c r="C29" i="62" s="1"/>
  <c r="D33" i="13"/>
  <c r="E36" i="12"/>
  <c r="C8" i="62" s="1"/>
  <c r="D36" i="12"/>
  <c r="F34" i="11"/>
  <c r="C18" i="62" s="1"/>
  <c r="F32" i="11"/>
  <c r="C10" i="62" s="1"/>
  <c r="E34" i="11"/>
  <c r="E32" i="11"/>
  <c r="G32" i="9"/>
  <c r="F32" i="9"/>
  <c r="G30" i="9"/>
  <c r="G34" i="9" s="1"/>
  <c r="C56" i="62" s="1"/>
  <c r="F30" i="9"/>
  <c r="E27" i="31"/>
  <c r="E26" i="31"/>
  <c r="E25" i="31"/>
  <c r="C48" i="62" s="1"/>
  <c r="E24" i="31"/>
  <c r="C47" i="62" s="1"/>
  <c r="E23" i="31"/>
  <c r="C46" i="62" s="1"/>
  <c r="D27" i="31"/>
  <c r="D26" i="31"/>
  <c r="D25" i="31"/>
  <c r="D24" i="31"/>
  <c r="D23" i="31"/>
  <c r="C49" i="62"/>
  <c r="E25" i="35"/>
  <c r="G32" i="10"/>
  <c r="F32" i="10"/>
  <c r="E32" i="10"/>
  <c r="D32" i="10"/>
  <c r="D33" i="10" s="1"/>
  <c r="G28" i="10"/>
  <c r="F28" i="10"/>
  <c r="E28" i="10"/>
  <c r="D28" i="10"/>
  <c r="Y31" i="35"/>
  <c r="U31" i="35"/>
  <c r="V31" i="35"/>
  <c r="F44" i="34"/>
  <c r="E26" i="33"/>
  <c r="D27" i="33"/>
  <c r="D33" i="29"/>
  <c r="D31" i="29"/>
  <c r="E33" i="13"/>
  <c r="D44" i="13"/>
  <c r="D43" i="13"/>
  <c r="D42" i="13"/>
  <c r="D41" i="13"/>
  <c r="D40" i="13"/>
  <c r="D37" i="13"/>
  <c r="D36" i="13"/>
  <c r="D35" i="13"/>
  <c r="D34" i="13"/>
  <c r="D38" i="13" s="1"/>
  <c r="E42" i="12"/>
  <c r="C17" i="62"/>
  <c r="E40" i="12"/>
  <c r="C16" i="62" s="1"/>
  <c r="E38" i="12"/>
  <c r="C9" i="62" s="1"/>
  <c r="D42" i="12"/>
  <c r="D40" i="12"/>
  <c r="D38" i="12"/>
  <c r="D44" i="12"/>
  <c r="G31" i="10"/>
  <c r="G33" i="10" s="1"/>
  <c r="F31" i="10"/>
  <c r="E31" i="10"/>
  <c r="E33" i="10" s="1"/>
  <c r="D31" i="10"/>
  <c r="G27" i="10"/>
  <c r="G29" i="10" s="1"/>
  <c r="F27" i="10"/>
  <c r="F29" i="10" s="1"/>
  <c r="E27" i="10"/>
  <c r="D27" i="10"/>
  <c r="D29" i="10"/>
  <c r="E27" i="37"/>
  <c r="E26" i="37"/>
  <c r="D27" i="37"/>
  <c r="D26" i="37"/>
  <c r="E25" i="37"/>
  <c r="D25" i="37"/>
  <c r="D29" i="37" s="1"/>
  <c r="E29" i="35"/>
  <c r="E28" i="35"/>
  <c r="E27" i="35"/>
  <c r="E26" i="35"/>
  <c r="D29" i="35"/>
  <c r="D28" i="35"/>
  <c r="D27" i="35"/>
  <c r="D25" i="35"/>
  <c r="D31" i="35" s="1"/>
  <c r="E29" i="33"/>
  <c r="E28" i="33"/>
  <c r="E27" i="33"/>
  <c r="D29" i="33"/>
  <c r="D28" i="33"/>
  <c r="D26" i="33"/>
  <c r="D31" i="33" s="1"/>
  <c r="E29" i="32"/>
  <c r="C53" i="62" s="1"/>
  <c r="E28" i="32"/>
  <c r="E31" i="32" s="1"/>
  <c r="I28" i="59" s="1"/>
  <c r="E27" i="32"/>
  <c r="C51" i="62"/>
  <c r="D27" i="32"/>
  <c r="D29" i="32"/>
  <c r="D31" i="32" s="1"/>
  <c r="D28" i="32"/>
  <c r="F33" i="29"/>
  <c r="C44" i="62" s="1"/>
  <c r="E33" i="29"/>
  <c r="E31" i="29"/>
  <c r="E35" i="29" s="1"/>
  <c r="E38" i="29" s="1"/>
  <c r="F31" i="29"/>
  <c r="C43" i="62" s="1"/>
  <c r="E28" i="15"/>
  <c r="C26" i="62" s="1"/>
  <c r="E26" i="15"/>
  <c r="C25" i="62" s="1"/>
  <c r="D28" i="15"/>
  <c r="D26" i="15"/>
  <c r="F44" i="13"/>
  <c r="C22" i="62" s="1"/>
  <c r="F43" i="13"/>
  <c r="F42" i="13"/>
  <c r="C21" i="62" s="1"/>
  <c r="F41" i="13"/>
  <c r="C20" i="62"/>
  <c r="F40" i="13"/>
  <c r="C19" i="62" s="1"/>
  <c r="E44" i="13"/>
  <c r="E43" i="13"/>
  <c r="E42" i="13"/>
  <c r="E41" i="13"/>
  <c r="E40" i="13"/>
  <c r="E45" i="13" s="1"/>
  <c r="F37" i="13"/>
  <c r="F36" i="13"/>
  <c r="C14" i="62" s="1"/>
  <c r="F35" i="13"/>
  <c r="C13" i="62"/>
  <c r="F34" i="13"/>
  <c r="C12" i="62"/>
  <c r="F33" i="13"/>
  <c r="C11" i="62" s="1"/>
  <c r="E37" i="13"/>
  <c r="E36" i="13"/>
  <c r="E35" i="13"/>
  <c r="E34" i="13"/>
  <c r="E38" i="13" s="1"/>
  <c r="F38" i="13"/>
  <c r="E36" i="11"/>
  <c r="R32" i="9"/>
  <c r="R30" i="9"/>
  <c r="E28" i="38"/>
  <c r="E21" i="38"/>
  <c r="E14" i="38"/>
  <c r="E31" i="38" s="1"/>
  <c r="F33" i="27"/>
  <c r="F35" i="27"/>
  <c r="F20" i="27"/>
  <c r="F22" i="27"/>
  <c r="F28" i="38"/>
  <c r="F21" i="38"/>
  <c r="F31" i="38" s="1"/>
  <c r="I35" i="59" s="1"/>
  <c r="F14" i="38"/>
  <c r="F35" i="34"/>
  <c r="F26" i="34"/>
  <c r="F22" i="28"/>
  <c r="F24" i="28"/>
  <c r="I18" i="26"/>
  <c r="I20" i="26"/>
  <c r="F19" i="25"/>
  <c r="F21" i="25"/>
  <c r="H19" i="24"/>
  <c r="H21" i="24" s="1"/>
  <c r="G19" i="23"/>
  <c r="G21" i="23" s="1"/>
  <c r="H19" i="22"/>
  <c r="H21" i="22" s="1"/>
  <c r="G18" i="21"/>
  <c r="G20" i="21"/>
  <c r="G19" i="20"/>
  <c r="G21" i="20" s="1"/>
  <c r="F20" i="19"/>
  <c r="F22" i="19"/>
  <c r="F20" i="18"/>
  <c r="F22" i="18"/>
  <c r="F21" i="17"/>
  <c r="F23" i="17"/>
  <c r="BK18" i="66" l="1"/>
  <c r="C7" i="62"/>
  <c r="AD18" i="66"/>
  <c r="I27" i="59"/>
  <c r="B53" i="65"/>
  <c r="E26" i="65"/>
  <c r="C26" i="65"/>
  <c r="BA18" i="66"/>
  <c r="G35" i="10"/>
  <c r="F33" i="10"/>
  <c r="E29" i="10"/>
  <c r="E35" i="10" s="1"/>
  <c r="H26" i="65"/>
  <c r="D13" i="66"/>
  <c r="D29" i="66" s="1"/>
  <c r="G15" i="66"/>
  <c r="G31" i="66" s="1"/>
  <c r="B17" i="66"/>
  <c r="B33" i="66" s="1"/>
  <c r="U18" i="66"/>
  <c r="H46" i="34"/>
  <c r="C24" i="62"/>
  <c r="F46" i="34"/>
  <c r="I26" i="65"/>
  <c r="B16" i="66"/>
  <c r="B32" i="66" s="1"/>
  <c r="C16" i="66"/>
  <c r="C32" i="66" s="1"/>
  <c r="AE18" i="66"/>
  <c r="C18" i="66" s="1"/>
  <c r="C34" i="66" s="1"/>
  <c r="D35" i="10"/>
  <c r="E30" i="15"/>
  <c r="E33" i="15" s="1"/>
  <c r="I24" i="59" s="1"/>
  <c r="E31" i="35"/>
  <c r="F35" i="10"/>
  <c r="F34" i="9"/>
  <c r="D11" i="66"/>
  <c r="D27" i="66" s="1"/>
  <c r="U12" i="66"/>
  <c r="D15" i="66"/>
  <c r="D31" i="66" s="1"/>
  <c r="BI18" i="66"/>
  <c r="C10" i="63"/>
  <c r="C9" i="63" s="1"/>
  <c r="G11" i="66"/>
  <c r="G27" i="66" s="1"/>
  <c r="Q12" i="66"/>
  <c r="B14" i="66"/>
  <c r="B30" i="66" s="1"/>
  <c r="C15" i="66"/>
  <c r="C31" i="66" s="1"/>
  <c r="D17" i="66"/>
  <c r="D33" i="66" s="1"/>
  <c r="D30" i="15"/>
  <c r="D33" i="15" s="1"/>
  <c r="E29" i="37"/>
  <c r="C59" i="62" s="1"/>
  <c r="D45" i="13"/>
  <c r="D47" i="13" s="1"/>
  <c r="D35" i="29"/>
  <c r="D38" i="29" s="1"/>
  <c r="D29" i="31"/>
  <c r="C40" i="62"/>
  <c r="F2" i="29"/>
  <c r="E29" i="72"/>
  <c r="C23" i="62" s="1"/>
  <c r="B11" i="66"/>
  <c r="B27" i="66" s="1"/>
  <c r="C11" i="66"/>
  <c r="C27" i="66" s="1"/>
  <c r="AD12" i="66"/>
  <c r="AI12" i="66"/>
  <c r="C14" i="66"/>
  <c r="C30" i="66" s="1"/>
  <c r="D14" i="66"/>
  <c r="D30" i="66" s="1"/>
  <c r="G17" i="66"/>
  <c r="G33" i="66" s="1"/>
  <c r="J46" i="34"/>
  <c r="E31" i="33"/>
  <c r="F2" i="30"/>
  <c r="F2" i="19"/>
  <c r="F2" i="24"/>
  <c r="F2" i="9"/>
  <c r="F2" i="33"/>
  <c r="F2" i="11"/>
  <c r="B4" i="71"/>
  <c r="F2" i="12"/>
  <c r="F2" i="31"/>
  <c r="F2" i="20"/>
  <c r="F2" i="26"/>
  <c r="F2" i="35"/>
  <c r="F2" i="10"/>
  <c r="B2" i="67"/>
  <c r="F2" i="73"/>
  <c r="F2" i="25"/>
  <c r="F2" i="34"/>
  <c r="F2" i="38"/>
  <c r="F2" i="13"/>
  <c r="F2" i="16"/>
  <c r="F2" i="21"/>
  <c r="F2" i="27"/>
  <c r="F2" i="36"/>
  <c r="F2" i="72"/>
  <c r="F2" i="17"/>
  <c r="F2" i="22"/>
  <c r="F2" i="28"/>
  <c r="C2" i="42"/>
  <c r="B2" i="68"/>
  <c r="F2" i="15"/>
  <c r="F2" i="18"/>
  <c r="F2" i="23"/>
  <c r="F2" i="32"/>
  <c r="F2" i="37"/>
  <c r="B2" i="69"/>
  <c r="H6" i="64"/>
  <c r="D41" i="64"/>
  <c r="D46" i="64" s="1"/>
  <c r="H8" i="64" s="1"/>
  <c r="C42" i="62"/>
  <c r="E33" i="35"/>
  <c r="I30" i="59" s="1"/>
  <c r="C54" i="62"/>
  <c r="I33" i="59"/>
  <c r="C15" i="62"/>
  <c r="C6" i="63"/>
  <c r="G2" i="63"/>
  <c r="G29" i="66"/>
  <c r="AX18" i="66"/>
  <c r="AV18" i="66"/>
  <c r="C6" i="62"/>
  <c r="C28" i="62"/>
  <c r="C27" i="62" s="1"/>
  <c r="R18" i="66"/>
  <c r="D18" i="66" s="1"/>
  <c r="D34" i="66" s="1"/>
  <c r="BN18" i="66"/>
  <c r="Q18" i="66"/>
  <c r="B18" i="66" s="1"/>
  <c r="B34" i="66" s="1"/>
  <c r="E47" i="13"/>
  <c r="D12" i="66"/>
  <c r="B55" i="65"/>
  <c r="H4" i="64"/>
  <c r="B29" i="66"/>
  <c r="B12" i="66"/>
  <c r="G18" i="66"/>
  <c r="G34" i="66" s="1"/>
  <c r="F36" i="11"/>
  <c r="F35" i="29"/>
  <c r="F38" i="29" s="1"/>
  <c r="I26" i="59"/>
  <c r="C57" i="62"/>
  <c r="B21" i="65"/>
  <c r="B51" i="65" s="1"/>
  <c r="C52" i="62"/>
  <c r="C50" i="62" s="1"/>
  <c r="E44" i="12"/>
  <c r="B24" i="65"/>
  <c r="E29" i="31"/>
  <c r="AF12" i="66"/>
  <c r="G14" i="66"/>
  <c r="G30" i="66" s="1"/>
  <c r="F28" i="66"/>
  <c r="B11" i="65"/>
  <c r="B40" i="65"/>
  <c r="BJ12" i="66"/>
  <c r="R12" i="66"/>
  <c r="E28" i="66"/>
  <c r="F45" i="13"/>
  <c r="F47" i="13" s="1"/>
  <c r="AW12" i="66"/>
  <c r="H2" i="64"/>
  <c r="E34" i="66"/>
  <c r="C12" i="66"/>
  <c r="F18" i="66"/>
  <c r="F34" i="66" s="1"/>
  <c r="B28" i="66" l="1"/>
  <c r="I23" i="59"/>
  <c r="I29" i="59"/>
  <c r="C55" i="62"/>
  <c r="C60" i="62" s="1"/>
  <c r="C28" i="66"/>
  <c r="B54" i="65"/>
  <c r="H3" i="64"/>
  <c r="B41" i="65"/>
  <c r="B26" i="65"/>
  <c r="G12" i="66"/>
  <c r="G28" i="66" s="1"/>
  <c r="I25" i="59"/>
  <c r="D28" i="66"/>
  <c r="C66" i="63"/>
  <c r="G3" i="63"/>
  <c r="I37" i="59" l="1"/>
  <c r="I47" i="59" s="1"/>
  <c r="D8" i="61"/>
  <c r="H7" i="61" s="1"/>
  <c r="G2" i="62"/>
  <c r="G3" i="62"/>
  <c r="B56" i="65"/>
  <c r="H5" i="64"/>
  <c r="G4" i="63"/>
  <c r="D11" i="61"/>
  <c r="H8" i="61" s="1"/>
  <c r="H5" i="61" l="1"/>
  <c r="D6" i="61"/>
  <c r="H2" i="61" s="1"/>
</calcChain>
</file>

<file path=xl/sharedStrings.xml><?xml version="1.0" encoding="utf-8"?>
<sst xmlns="http://schemas.openxmlformats.org/spreadsheetml/2006/main" count="1762" uniqueCount="958">
  <si>
    <t>INSTRUCTIONS</t>
  </si>
  <si>
    <t>Please use the template provided by IC. Changes to the template might affect encoding. When this happens, the file will be returned to the company and shall be considered as non-submission.</t>
  </si>
  <si>
    <r>
      <t xml:space="preserve">Input is required for cells colored </t>
    </r>
    <r>
      <rPr>
        <b/>
        <sz val="10"/>
        <rFont val="Arial"/>
        <family val="2"/>
      </rPr>
      <t>GRAY</t>
    </r>
    <r>
      <rPr>
        <sz val="11"/>
        <color theme="1"/>
        <rFont val="Calibri"/>
        <family val="2"/>
        <scheme val="minor"/>
      </rPr>
      <t>.</t>
    </r>
  </si>
  <si>
    <r>
      <t xml:space="preserve">Cells in </t>
    </r>
    <r>
      <rPr>
        <b/>
        <sz val="10"/>
        <rFont val="Arial"/>
        <family val="2"/>
      </rPr>
      <t>GREEN</t>
    </r>
    <r>
      <rPr>
        <sz val="11"/>
        <color theme="1"/>
        <rFont val="Calibri"/>
        <family val="2"/>
        <scheme val="minor"/>
      </rPr>
      <t xml:space="preserve"> have formulas and should not be altered.</t>
    </r>
  </si>
  <si>
    <t>Checking has been added to ensure that figures are correct prior to submission. Ensure that all checking indicators are 'OK' prior to submission. Otherwise, it will be returned for revision and will be considered non-submission.</t>
  </si>
  <si>
    <t>BOTH QRSFS and SPUCRI should be reported as NET of non-admitted assets.</t>
  </si>
  <si>
    <t>List of tabs that should not be filled-out:</t>
  </si>
  <si>
    <t>For QRSFS sheets</t>
  </si>
  <si>
    <t>1. II. Invested Assets</t>
  </si>
  <si>
    <t>Financial Statistics for Life Insurance Company</t>
  </si>
  <si>
    <t>CHECKING</t>
  </si>
  <si>
    <t>Name of Company :</t>
  </si>
  <si>
    <t>Total Assets</t>
  </si>
  <si>
    <t>As of the Quarter Ending :</t>
  </si>
  <si>
    <t>Total Liabilities</t>
  </si>
  <si>
    <t>Total Net Worth</t>
  </si>
  <si>
    <t>I.</t>
  </si>
  <si>
    <t>FINANCIAL CONDITION</t>
  </si>
  <si>
    <t>(in Pesos)</t>
  </si>
  <si>
    <t>A = L + N</t>
  </si>
  <si>
    <t>A.</t>
  </si>
  <si>
    <t xml:space="preserve"> Total Assets</t>
  </si>
  <si>
    <t>Cash</t>
  </si>
  <si>
    <t>Invested Assets = II. Invested Assets</t>
  </si>
  <si>
    <t xml:space="preserve">Invested Assets </t>
  </si>
  <si>
    <t>Segregated Funds = III. Segregated Funds</t>
  </si>
  <si>
    <t>Premiums Due and Uncollected</t>
  </si>
  <si>
    <t>Reinsurance Accounts Receivable</t>
  </si>
  <si>
    <t>Segregated Fund Assets</t>
  </si>
  <si>
    <t>Other Assets</t>
  </si>
  <si>
    <t>B.</t>
  </si>
  <si>
    <t>Aggregate Reserves</t>
  </si>
  <si>
    <t>Policy &amp; Contract Claims</t>
  </si>
  <si>
    <t>Premium Deposits Fund</t>
  </si>
  <si>
    <t>Reinsurance Accounts Payable</t>
  </si>
  <si>
    <t>Segregated Fund Liabilities</t>
  </si>
  <si>
    <t>Taxes Payable</t>
  </si>
  <si>
    <t>Other Liabilities</t>
  </si>
  <si>
    <t>C.</t>
  </si>
  <si>
    <t>Capital Stock</t>
  </si>
  <si>
    <t>Statutory Deposit</t>
  </si>
  <si>
    <t>Capital Stock Subscribed</t>
  </si>
  <si>
    <t>Deposit for Future Subscription</t>
  </si>
  <si>
    <t>Contributed Surplus</t>
  </si>
  <si>
    <t>Contingency Surplus/Home Office/Inward Remittances</t>
  </si>
  <si>
    <t>Capital Paid in Excess of Par Value</t>
  </si>
  <si>
    <t>Retained Earnings/Home Office Account</t>
  </si>
  <si>
    <t>Reserve Accounts</t>
  </si>
  <si>
    <t>Remeasurement Gains (Losses) on Retirement Pension Asset (Obligation)</t>
  </si>
  <si>
    <t>Treasury Stocks</t>
  </si>
  <si>
    <t>Seed Capital for Variable Life</t>
  </si>
  <si>
    <t>NOTE:</t>
  </si>
  <si>
    <t>A. Assets</t>
  </si>
  <si>
    <r>
      <t xml:space="preserve">1. </t>
    </r>
    <r>
      <rPr>
        <b/>
        <i/>
        <sz val="10"/>
        <rFont val="Arial Narrow"/>
        <family val="2"/>
      </rPr>
      <t xml:space="preserve">Cash </t>
    </r>
    <r>
      <rPr>
        <i/>
        <sz val="10"/>
        <rFont val="Arial Narrow"/>
        <family val="2"/>
      </rPr>
      <t xml:space="preserve">- Cash on Hand, Cash in Banks </t>
    </r>
  </si>
  <si>
    <r>
      <t xml:space="preserve">2. </t>
    </r>
    <r>
      <rPr>
        <b/>
        <i/>
        <sz val="10"/>
        <rFont val="Arial Narrow"/>
        <family val="2"/>
      </rPr>
      <t>Invested Assets</t>
    </r>
    <r>
      <rPr>
        <i/>
        <sz val="10"/>
        <rFont val="Arial Narrow"/>
        <family val="2"/>
      </rPr>
      <t xml:space="preserve"> - Time Deposit, Financial Assets at Fair Value Through Profit and Loss (FVPL), Held-to-Maturity (HTM) Investments, net, Available-for-Sale (AFS) Financial Assets,net,  Loans and Receivables,net,  Investment Property, Investments in Subsidiaries, Associates, and Joint Ventures, Non-current assets held-for-sale, Security fund contribution, and Derivative Assets Held for Hedging (</t>
    </r>
    <r>
      <rPr>
        <i/>
        <sz val="10"/>
        <color rgb="FFFF0000"/>
        <rFont val="Arial Narrow"/>
        <family val="2"/>
      </rPr>
      <t>must tally with Total Invested Assets in II. Invested Asets</t>
    </r>
    <r>
      <rPr>
        <i/>
        <sz val="10"/>
        <rFont val="Arial Narrow"/>
        <family val="2"/>
      </rPr>
      <t xml:space="preserve">) </t>
    </r>
  </si>
  <si>
    <r>
      <t xml:space="preserve">3. </t>
    </r>
    <r>
      <rPr>
        <b/>
        <i/>
        <sz val="10"/>
        <rFont val="Arial Narrow"/>
        <family val="2"/>
      </rPr>
      <t xml:space="preserve">Reinsurance Accounts </t>
    </r>
    <r>
      <rPr>
        <i/>
        <sz val="10"/>
        <rFont val="Arial Narrow"/>
        <family val="2"/>
      </rPr>
      <t xml:space="preserve">- Due from Ceding Cos. net, Funds Held By Ceding Cos., net, Amounts Recoverable from Reinsurers, net, Other RI Accts. Receivables, net </t>
    </r>
  </si>
  <si>
    <r>
      <t xml:space="preserve">4. </t>
    </r>
    <r>
      <rPr>
        <b/>
        <i/>
        <sz val="10"/>
        <rFont val="Arial Narrow"/>
        <family val="2"/>
      </rPr>
      <t xml:space="preserve">Segregated Fund Assets </t>
    </r>
    <r>
      <rPr>
        <i/>
        <sz val="10"/>
        <rFont val="Arial Narrow"/>
        <family val="2"/>
      </rPr>
      <t>- must tally with Total Segregated Fund Assets in III. Segregated Fund Assets.</t>
    </r>
  </si>
  <si>
    <r>
      <t xml:space="preserve">5 </t>
    </r>
    <r>
      <rPr>
        <b/>
        <i/>
        <sz val="10"/>
        <rFont val="Arial Narrow"/>
        <family val="2"/>
      </rPr>
      <t xml:space="preserve">Others </t>
    </r>
    <r>
      <rPr>
        <i/>
        <sz val="10"/>
        <rFont val="Arial Narrow"/>
        <family val="2"/>
      </rPr>
      <t>- All other assets in the Financial Reporting Framework not classified</t>
    </r>
  </si>
  <si>
    <r>
      <t xml:space="preserve">6 </t>
    </r>
    <r>
      <rPr>
        <b/>
        <i/>
        <sz val="10"/>
        <rFont val="Arial Narrow"/>
        <family val="2"/>
      </rPr>
      <t xml:space="preserve">Net </t>
    </r>
    <r>
      <rPr>
        <i/>
        <sz val="10"/>
        <rFont val="Arial Narrow"/>
        <family val="2"/>
      </rPr>
      <t>- Net of Allowance for Impairment Losses</t>
    </r>
  </si>
  <si>
    <t>B. Liabilities</t>
  </si>
  <si>
    <r>
      <t xml:space="preserve">1. </t>
    </r>
    <r>
      <rPr>
        <b/>
        <i/>
        <sz val="10"/>
        <rFont val="Arial Narrow"/>
        <family val="2"/>
      </rPr>
      <t xml:space="preserve">Aggregate  Reserves </t>
    </r>
    <r>
      <rPr>
        <i/>
        <sz val="10"/>
        <rFont val="Arial Narrow"/>
        <family val="2"/>
      </rPr>
      <t>- Aggregate Reserves for Llfe Policies, Aggregate Reserves for Accident &amp; Health Policies and Supplementary Contracts without Life Contingencies</t>
    </r>
  </si>
  <si>
    <r>
      <t xml:space="preserve">2. </t>
    </r>
    <r>
      <rPr>
        <b/>
        <i/>
        <sz val="10"/>
        <rFont val="Arial Narrow"/>
        <family val="2"/>
      </rPr>
      <t xml:space="preserve">Reinsurance Accounts Payable </t>
    </r>
    <r>
      <rPr>
        <i/>
        <sz val="10"/>
        <rFont val="Arial Narrow"/>
        <family val="2"/>
      </rPr>
      <t xml:space="preserve"> - includes Due To Reinsurers and Funds Held for Reinsurers </t>
    </r>
  </si>
  <si>
    <t>C. Net Worth</t>
  </si>
  <si>
    <r>
      <t xml:space="preserve">1. </t>
    </r>
    <r>
      <rPr>
        <b/>
        <i/>
        <sz val="10"/>
        <rFont val="Arial Narrow"/>
        <family val="2"/>
      </rPr>
      <t>Capital Stock</t>
    </r>
    <r>
      <rPr>
        <i/>
        <sz val="10"/>
        <rFont val="Arial Narrow"/>
        <family val="2"/>
      </rPr>
      <t xml:space="preserve"> - For Mutual Life Companies, this refers to Available Cash Assets </t>
    </r>
  </si>
  <si>
    <r>
      <t xml:space="preserve">2. </t>
    </r>
    <r>
      <rPr>
        <b/>
        <i/>
        <sz val="10"/>
        <rFont val="Arial Narrow"/>
        <family val="2"/>
      </rPr>
      <t>Reserve Accounts</t>
    </r>
    <r>
      <rPr>
        <i/>
        <sz val="10"/>
        <rFont val="Arial Narrow"/>
        <family val="2"/>
      </rPr>
      <t xml:space="preserve"> - includes Reserves for AFS Securities, Cash Flow Hedge, Hedge of a Net Investment in Foreign Operations, Cumulative Foreign Currency Translation, Remeasurement on Life Insurance Reserves, Reserve for Investments in Associates and Reserve for Appraisal Investment - Property and Equipment.</t>
    </r>
  </si>
  <si>
    <r>
      <t xml:space="preserve">3. </t>
    </r>
    <r>
      <rPr>
        <b/>
        <i/>
        <sz val="10"/>
        <rFont val="Arial Narrow"/>
        <family val="2"/>
      </rPr>
      <t>Statutory Deposits</t>
    </r>
    <r>
      <rPr>
        <i/>
        <sz val="10"/>
        <rFont val="Arial Narrow"/>
        <family val="2"/>
      </rPr>
      <t xml:space="preserve"> - For Foreign Companies-Branch only</t>
    </r>
  </si>
  <si>
    <t>D. BOTH QRSFS and SPUCRI should be reported as NET of non-admitted assets.</t>
  </si>
  <si>
    <t>Form 1 of 6</t>
  </si>
  <si>
    <t>Total Invested Assets</t>
  </si>
  <si>
    <t>SRD</t>
  </si>
  <si>
    <t>II.   INVESTED ASSETS</t>
  </si>
  <si>
    <t>(In Pesos)</t>
  </si>
  <si>
    <t>1. Financial Assets at Fair Value Through Profit and Loss</t>
  </si>
  <si>
    <t>1.1 Securities Held for Trading</t>
  </si>
  <si>
    <t xml:space="preserve">    1.1.1   Trading Debt Securities - Government</t>
  </si>
  <si>
    <t xml:space="preserve">    1.1.2.   Trading Debt Securities - Private</t>
  </si>
  <si>
    <t xml:space="preserve">    1.1.3.   Trading Equity Securities</t>
  </si>
  <si>
    <t xml:space="preserve">    1.1.4.   Mutual Funds</t>
  </si>
  <si>
    <t xml:space="preserve">    1.1.5.   Unit Investment Trust Funds</t>
  </si>
  <si>
    <t xml:space="preserve">    1.1.6.   Real Estate Investment Trusts</t>
  </si>
  <si>
    <t xml:space="preserve">    1.1.7.   Other Funds</t>
  </si>
  <si>
    <t>1.2. Financial Assets Designated at Fair Value Through Profit and Loss (FVPL)</t>
  </si>
  <si>
    <t xml:space="preserve">    1.2.1.   Debt Securities - Government</t>
  </si>
  <si>
    <t xml:space="preserve">    1.2.2.   Debt Securities - Private</t>
  </si>
  <si>
    <t xml:space="preserve">    1.2.3.   Equity Securities</t>
  </si>
  <si>
    <t xml:space="preserve">    1.2.4.   Mutual Funds </t>
  </si>
  <si>
    <t xml:space="preserve">    1.2.5.   Unit Investment Trust Funds</t>
  </si>
  <si>
    <t xml:space="preserve">    1.2.6.   Real Estate Investment Trusts </t>
  </si>
  <si>
    <t xml:space="preserve">    1.2.7.   Other Funds</t>
  </si>
  <si>
    <t>1.3. Derivative Assets</t>
  </si>
  <si>
    <t>2. Held to Maturity (HTM) Investments, net *</t>
  </si>
  <si>
    <t>2.1. HTM Debt Securities - Government</t>
  </si>
  <si>
    <t>2.2. HTM Debt Securities - Private</t>
  </si>
  <si>
    <t>3. Loans and Receivables, net *</t>
  </si>
  <si>
    <t>3.1 Real Estate Mortgage Loans</t>
  </si>
  <si>
    <t>3.2 Collateral Loans</t>
  </si>
  <si>
    <t>3.3 Guaranteed Loans</t>
  </si>
  <si>
    <t>3.4 Chattel Mortgage Loans</t>
  </si>
  <si>
    <t>3.8 Car Loans</t>
  </si>
  <si>
    <t>3.9 Low Cost Housing</t>
  </si>
  <si>
    <t>3.10 Purchase Money Mortgages</t>
  </si>
  <si>
    <t>3.11 Unquoted Debt Securities</t>
  </si>
  <si>
    <t>3.12 Sales Contract Receivables</t>
  </si>
  <si>
    <t>3.13 Salary Loans</t>
  </si>
  <si>
    <t>3.14 Other Loans Receivables</t>
  </si>
  <si>
    <t>4. Available-for-Sale (AFS) Financial Assets, net *</t>
  </si>
  <si>
    <t>4.1 AFS Debt Securities - Government</t>
  </si>
  <si>
    <t>4.2 AFS Debt Securities - Private</t>
  </si>
  <si>
    <t>4.3 AFS Equity Securities</t>
  </si>
  <si>
    <t xml:space="preserve">4.4 Mutual Funds </t>
  </si>
  <si>
    <t>4.5 Unit Investment Trust Funds</t>
  </si>
  <si>
    <t>4.6 Real Estate Investment Trusts</t>
  </si>
  <si>
    <t>4.7 Other Funds</t>
  </si>
  <si>
    <t>5. Investments in Subsidiaries, Associates and Joint Ventures</t>
  </si>
  <si>
    <t>5.1 Investments in Subsidiaries</t>
  </si>
  <si>
    <t>5.2 Investments in Associates</t>
  </si>
  <si>
    <t>5.3 Investments in Joint Ventures</t>
  </si>
  <si>
    <t>6. Investment Property, net *</t>
  </si>
  <si>
    <t>7. Property and Equipment, net *</t>
  </si>
  <si>
    <t>8. Time Deposits / Fixed Deposits</t>
  </si>
  <si>
    <t>9. Non-current Assets Held for Sale</t>
  </si>
  <si>
    <t>10. Security Fund Contribution</t>
  </si>
  <si>
    <t>11. Derivative Assets Held for Hedging</t>
  </si>
  <si>
    <t>TOTAL INVESTED ASSETS</t>
  </si>
  <si>
    <t>1.  * Net of Allowance for impairment losses, as applicable</t>
  </si>
  <si>
    <t>2.  Total Invested Assets should tally with Invested Assets from the I. Financial Condition</t>
  </si>
  <si>
    <t>3.  Invested Assets do not include investment income/accrued.</t>
  </si>
  <si>
    <t>4. Investment income/accrued should only be reported in the "Other Assets" from the I. Financial Condition tab.</t>
  </si>
  <si>
    <t>Form 2 of 6</t>
  </si>
  <si>
    <t>Total Segregated Fund Assets</t>
  </si>
  <si>
    <t>III.   SEGREGATED FUND ASSETS</t>
  </si>
  <si>
    <t>TOTAL ASSETS</t>
  </si>
  <si>
    <t>1. Cash</t>
  </si>
  <si>
    <t>2. Other Asssets</t>
  </si>
  <si>
    <t>6. Investment Property</t>
  </si>
  <si>
    <t>7. Time Deposits / Fixed Deposits</t>
  </si>
  <si>
    <t>8. Non-current Assets Held for Sale</t>
  </si>
  <si>
    <t>9. Security Fund Contribution</t>
  </si>
  <si>
    <t>10. Derivative Assets Held for Hedging</t>
  </si>
  <si>
    <t>TOTAL LIABILITIES</t>
  </si>
  <si>
    <t>SEED CAPITAL</t>
  </si>
  <si>
    <t>TOTAL SEGREGATED FUND ASSETS</t>
  </si>
  <si>
    <t>1.   Cash - Cash on Hand, Cash in Banks</t>
  </si>
  <si>
    <t>2.  * Net of Allowance for impairment losses, as applicable</t>
  </si>
  <si>
    <t>3.  Total Segregated Fund Assets should tally with Segregated Fund Assets in the I. Financial Condition</t>
  </si>
  <si>
    <t>4.  Invested Assets under Segregated Fund Assets do not include investment income/accrued.</t>
  </si>
  <si>
    <t>5. Investment income/accrued should only be reported in the "Other Assets" from the I. Financial Condition tab.</t>
  </si>
  <si>
    <t>Form 3 of 6</t>
  </si>
  <si>
    <t>Gross Premiums Earned</t>
  </si>
  <si>
    <t>Reinsurance Premiums Assumed</t>
  </si>
  <si>
    <t>Reinsurance Premiums Ceded</t>
  </si>
  <si>
    <t>III.   OPERATING RESULTS</t>
  </si>
  <si>
    <t>Net Premiums Written</t>
  </si>
  <si>
    <t>Gross Premiums Earned on Insurance Contracts</t>
  </si>
  <si>
    <t>Total Underwriting Income</t>
  </si>
  <si>
    <t>Reinsurers' Share of Gross Premiums Earned on Insurance Contracts</t>
  </si>
  <si>
    <t>Total Underwriting Expense</t>
  </si>
  <si>
    <t>Reinsurance Premiums Received/Assumed</t>
  </si>
  <si>
    <t>Net Income/ (Loss)</t>
  </si>
  <si>
    <t>Profit Commissions</t>
  </si>
  <si>
    <t>Experience Refund</t>
  </si>
  <si>
    <t>Interest on Overdue Premium</t>
  </si>
  <si>
    <t>Other Underwriting Income</t>
  </si>
  <si>
    <t>TOTAL UNDERWRITING INCOME</t>
  </si>
  <si>
    <t xml:space="preserve">Claims Expense </t>
  </si>
  <si>
    <t xml:space="preserve">Endowment Maturities/Anticipated Endowment Maturities </t>
  </si>
  <si>
    <t>Cash Surrender Values</t>
  </si>
  <si>
    <t>Other Claims (Lapsation, Expiry, Dividends and all other claims)</t>
  </si>
  <si>
    <t>Increase/Decrease in Aggregate Policy Reserves</t>
  </si>
  <si>
    <t>Increase in Loading</t>
  </si>
  <si>
    <t>Retrocession Commission</t>
  </si>
  <si>
    <t>Commission Expenses</t>
  </si>
  <si>
    <t xml:space="preserve">Premium Tax </t>
  </si>
  <si>
    <t>Documentary Stamps</t>
  </si>
  <si>
    <t>Other Underwriting Expense</t>
  </si>
  <si>
    <t>TOTAL UNDERWRITING EXPENSE</t>
  </si>
  <si>
    <t>Gross Investment Income</t>
  </si>
  <si>
    <t>Dividend Income</t>
  </si>
  <si>
    <t xml:space="preserve">Rental Income </t>
  </si>
  <si>
    <t>Interest Income</t>
  </si>
  <si>
    <t>Other Income</t>
  </si>
  <si>
    <t>Gain/(Loss) on Sale of Investments</t>
  </si>
  <si>
    <t>Unrealized Gain/(Loss) on Investments</t>
  </si>
  <si>
    <t>Gain/(Loss) on Sale of Property and Equipment</t>
  </si>
  <si>
    <t>Miscellaneous Income/Expenses</t>
  </si>
  <si>
    <t>TOTAL INVESTMENT INCOME</t>
  </si>
  <si>
    <t>General &amp; Administrative Expenses</t>
  </si>
  <si>
    <t>Investment Expenses</t>
  </si>
  <si>
    <t>Other General &amp; Administrative Expenses</t>
  </si>
  <si>
    <t>NET INCOME/ (LOSS) BEFORE INCOME TAX</t>
  </si>
  <si>
    <t>Provision for Income Tax</t>
  </si>
  <si>
    <t>Provision For Income Tax - Final</t>
  </si>
  <si>
    <t>Provision For Income Tax - Current</t>
  </si>
  <si>
    <t>Provision For Income Tax - Deferred</t>
  </si>
  <si>
    <t>NET INCOME/ (LOSS)</t>
  </si>
  <si>
    <t>1. Gross Premiums Earned on Insurance Contracts - (Direct Premiums) should tally with Premiums By Line Col 1 item 13</t>
  </si>
  <si>
    <t>2. Reinsurance Premiums Received/Assumed - should tally with Premiums By Line col 1 item 14</t>
  </si>
  <si>
    <t>3. Reinsurance Premiums Ceded- should tally with Premium By Line col 1 item 15</t>
  </si>
  <si>
    <t>4. Claim Expense -includes Death claim, Hospitalization and other related claims</t>
  </si>
  <si>
    <t>5. Gain/Loss of Sale of Investments - refer to as capital gain or loss</t>
  </si>
  <si>
    <t>Form 4 of 6</t>
  </si>
  <si>
    <t>Financial Statistics for Life Company</t>
  </si>
  <si>
    <t>V. PREMIUMS BY TIME AND BUSINESS LINE</t>
  </si>
  <si>
    <t>TOTALS
(cols 2 to 6)
(1)</t>
  </si>
  <si>
    <t>VARIABLE LIFE
(2)</t>
  </si>
  <si>
    <t>ORDINARY LIFE*
(3)</t>
  </si>
  <si>
    <t>GROUP &amp; INDUSTRIAL LIFE*
(4)</t>
  </si>
  <si>
    <t>ACCIDENT*
(5)</t>
  </si>
  <si>
    <t>HEALTH*
(6)</t>
  </si>
  <si>
    <t>MICROINSURANCE**
(7)</t>
  </si>
  <si>
    <t>MIGRANT WORKERS**
(8)</t>
  </si>
  <si>
    <t>FIRST YEAR ( Other than Single)</t>
  </si>
  <si>
    <t>1.   First year premiums and considerations  direct business</t>
  </si>
  <si>
    <t xml:space="preserve">2.   First year reinsurance premiums assumed </t>
  </si>
  <si>
    <t xml:space="preserve">3.   First year reinsurance premiums ceded </t>
  </si>
  <si>
    <t xml:space="preserve">4.   First year premiums and considerations -  ( line1+ line2 - line3 )  </t>
  </si>
  <si>
    <t>SINGLE</t>
  </si>
  <si>
    <t>5.   Single premiums and considerations  direct business</t>
  </si>
  <si>
    <t>6.   Single reinsurance premiums assumed</t>
  </si>
  <si>
    <t>7.   Single reinsurance premiums ceded</t>
  </si>
  <si>
    <t>8.   Single premiums and considerations -  ( line5 + line6 - line7 )</t>
  </si>
  <si>
    <t>RENEWAL</t>
  </si>
  <si>
    <t>9.    Renewal premiums and considerations  direct business</t>
  </si>
  <si>
    <t>10.  Renewal reinsurance premiums assumed</t>
  </si>
  <si>
    <t>11.  Renewal reinsurance premiums ceded</t>
  </si>
  <si>
    <t>12.  Renewal premiums and considerations - ( line9 + line10 - line11 )</t>
  </si>
  <si>
    <t>TOTAL</t>
  </si>
  <si>
    <t>13.  Total premiums and considerations  direct business - (line1+line5+line9)</t>
  </si>
  <si>
    <t>14.  Total reinsurance premiums assumed - (line2+line6+line10)</t>
  </si>
  <si>
    <t>15.  Total reinsurance premiums ceded - (line3+line7+line11)</t>
  </si>
  <si>
    <t>16.  Total premiums and considerations - (line4+line8+line12)</t>
  </si>
  <si>
    <t>NOTES:</t>
  </si>
  <si>
    <t>1) *Inclusive of microinsurance and migrant workers insurance businesses</t>
  </si>
  <si>
    <t>2) **Amounts for microinsurance and migrant workers insurance are  subsets of amounts allocated to Ordinary,Group &amp; Industrial, Accident and Health</t>
  </si>
  <si>
    <t>Form 5 of 6</t>
  </si>
  <si>
    <t>8.   Single premiums and considerations -  ( line5 + line6 -line7 )</t>
  </si>
  <si>
    <t>VI. BUSINESS DONE</t>
  </si>
  <si>
    <t>LIFE INSURANCE</t>
  </si>
  <si>
    <t>MICROINSURANCE</t>
  </si>
  <si>
    <t>MIGRANT  WORKERS INSURANCE</t>
  </si>
  <si>
    <t>Ordinary Insurance *</t>
  </si>
  <si>
    <t>Group &amp; Industrial *</t>
  </si>
  <si>
    <t>VARIABLE LIFE</t>
  </si>
  <si>
    <t xml:space="preserve">A C C I D E N T </t>
  </si>
  <si>
    <t xml:space="preserve"> H E A L T H </t>
  </si>
  <si>
    <t>Whole Life</t>
  </si>
  <si>
    <t>Endowment</t>
  </si>
  <si>
    <t>Term</t>
  </si>
  <si>
    <t>Sub - Total</t>
  </si>
  <si>
    <t>Permanent</t>
  </si>
  <si>
    <t>Sub  - Total</t>
  </si>
  <si>
    <t>Individual</t>
  </si>
  <si>
    <t>Group</t>
  </si>
  <si>
    <t>Sub-Total</t>
  </si>
  <si>
    <t>No. of Policies</t>
  </si>
  <si>
    <t>No. of Certificates</t>
  </si>
  <si>
    <t>Insured Lives</t>
  </si>
  <si>
    <t>Sum Assured</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</si>
  <si>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</si>
  <si>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</si>
  <si>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</si>
  <si>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</si>
  <si>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</si>
  <si>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</si>
  <si>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</si>
  <si>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</si>
  <si>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</si>
  <si>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</si>
  <si>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</si>
  <si>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</si>
  <si>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</si>
  <si>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</si>
  <si>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</si>
  <si>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</si>
  <si>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</si>
  <si>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</si>
  <si>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</si>
  <si>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</si>
  <si>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</si>
  <si>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</si>
  <si>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</si>
  <si>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</si>
  <si>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</si>
  <si>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</si>
  <si>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</si>
  <si>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</si>
  <si>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</si>
  <si>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</si>
  <si>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</si>
  <si>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</si>
  <si>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</si>
  <si>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</si>
  <si>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</si>
  <si>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</si>
  <si>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</si>
  <si>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</si>
  <si>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</si>
  <si>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</si>
  <si>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</si>
  <si>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</si>
  <si>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</si>
  <si>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</si>
  <si>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</si>
  <si>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</si>
  <si>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</si>
  <si>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</si>
  <si>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</si>
  <si>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</si>
  <si>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</si>
  <si>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</si>
  <si>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</si>
  <si>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</si>
  <si>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</si>
  <si>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</si>
  <si>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</si>
  <si>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</si>
  <si>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</si>
  <si>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</si>
  <si>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</si>
  <si>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</si>
  <si>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1.      Beginning Balance</t>
  </si>
  <si>
    <t>2.      New Business</t>
  </si>
  <si>
    <t xml:space="preserve">    a.    Issued </t>
  </si>
  <si>
    <t xml:space="preserve">    b.    Revived</t>
  </si>
  <si>
    <t xml:space="preserve">    c.    Increased</t>
  </si>
  <si>
    <t xml:space="preserve">    d.    Others</t>
  </si>
  <si>
    <t>3.      Insurance Terminated</t>
  </si>
  <si>
    <t>4.     In force as of end of the Quarter</t>
  </si>
  <si>
    <r>
      <t>1) Microinsurance and Migrant Workers Insurance are subset of other lines of business with '</t>
    </r>
    <r>
      <rPr>
        <i/>
        <sz val="14"/>
        <color theme="1"/>
        <rFont val="Arial Narrow"/>
        <family val="2"/>
      </rPr>
      <t>*</t>
    </r>
    <r>
      <rPr>
        <i/>
        <sz val="11"/>
        <color theme="1"/>
        <rFont val="Arial Narrow"/>
        <family val="2"/>
      </rPr>
      <t>'</t>
    </r>
  </si>
  <si>
    <t>Form 6 of 6</t>
  </si>
  <si>
    <t>STATEMENT OF CAPITAL, RESERVES AND SURPLUS INVESTMENTS</t>
  </si>
  <si>
    <t>AS OF DATE _______</t>
  </si>
  <si>
    <t>SUMMARY OF RESULTS</t>
  </si>
  <si>
    <t>Net Worth as of Latest Approved Synopsis of the Annual Statements</t>
  </si>
  <si>
    <t>Total admitted asset as of Latest Approved Synopsis of the Annual Statements</t>
  </si>
  <si>
    <t>CAPITAL INVESTMENTS</t>
  </si>
  <si>
    <t>25% of the Minimum Net Worth Requirement:</t>
  </si>
  <si>
    <t>Government Securities (lodged under NRoSS):</t>
  </si>
  <si>
    <t>EXCESS (DEFICIENCY)</t>
  </si>
  <si>
    <t>II.</t>
  </si>
  <si>
    <t>TOTAL INVESTMENTS</t>
  </si>
  <si>
    <t>Financial Assets at Fair Value Through Profit or Loss</t>
  </si>
  <si>
    <t>Held-to-Maturity (HTM) Investments</t>
  </si>
  <si>
    <t>III.</t>
  </si>
  <si>
    <t>Available-for-Sale (AFS) Financial Assets</t>
  </si>
  <si>
    <t>IV.</t>
  </si>
  <si>
    <t>Time Deposits</t>
  </si>
  <si>
    <t>V.</t>
  </si>
  <si>
    <t>Loans and Receivables</t>
  </si>
  <si>
    <t>VI.</t>
  </si>
  <si>
    <t>Investments in Subsidiaries, Associates and Joint Ventures</t>
  </si>
  <si>
    <t>VII.</t>
  </si>
  <si>
    <t>Property and Equipment</t>
  </si>
  <si>
    <t>VIII.</t>
  </si>
  <si>
    <t>Investment Property</t>
  </si>
  <si>
    <t>IX.</t>
  </si>
  <si>
    <t>Non-current Assets Held for Sale</t>
  </si>
  <si>
    <t>X.</t>
  </si>
  <si>
    <t>Security Fund Contribution</t>
  </si>
  <si>
    <t>XI.</t>
  </si>
  <si>
    <t>Derivative Assets</t>
  </si>
  <si>
    <t>XII.</t>
  </si>
  <si>
    <t>XIII.</t>
  </si>
  <si>
    <t>COMMENTS:</t>
  </si>
  <si>
    <t>Proof</t>
  </si>
  <si>
    <t>Currency Name</t>
  </si>
  <si>
    <t>Sector</t>
  </si>
  <si>
    <t>Sector (Equity)</t>
  </si>
  <si>
    <t>Subsector (Equity)</t>
  </si>
  <si>
    <t>Lodged under IC's NRoSS Account</t>
  </si>
  <si>
    <t>How Acquired</t>
  </si>
  <si>
    <t>FAFVPL - Equity</t>
  </si>
  <si>
    <t>FAFVPL - Debt</t>
  </si>
  <si>
    <t>FAFVPL - Funds</t>
  </si>
  <si>
    <t>FAFVPL - Funds (sub)</t>
  </si>
  <si>
    <t>AFS - Funds</t>
  </si>
  <si>
    <t>Inv in Sub,Assoc,JV</t>
  </si>
  <si>
    <t>Prop and Equipment</t>
  </si>
  <si>
    <t>Investment Prop</t>
  </si>
  <si>
    <t>Derivative Asset</t>
  </si>
  <si>
    <t>Reinsurance</t>
  </si>
  <si>
    <t>Reinsurance (sub)</t>
  </si>
  <si>
    <t>AED</t>
  </si>
  <si>
    <t>Listed</t>
  </si>
  <si>
    <t>Government</t>
  </si>
  <si>
    <t>Financials</t>
  </si>
  <si>
    <t>Banks</t>
  </si>
  <si>
    <t>Yes</t>
  </si>
  <si>
    <t>Purchased</t>
  </si>
  <si>
    <t>Trading Equity Securities</t>
  </si>
  <si>
    <t>Trading Debt Securities</t>
  </si>
  <si>
    <t>Securities Held for Trading</t>
  </si>
  <si>
    <t>Investment in Mutual Funds</t>
  </si>
  <si>
    <t>Investment in Subsidiaries</t>
  </si>
  <si>
    <t>Land</t>
  </si>
  <si>
    <t>Fair Value Hedge</t>
  </si>
  <si>
    <t>Authorized</t>
  </si>
  <si>
    <t>Domestic</t>
  </si>
  <si>
    <t>AFN</t>
  </si>
  <si>
    <t>Not Listed</t>
  </si>
  <si>
    <t>Private</t>
  </si>
  <si>
    <t>Holding Firms</t>
  </si>
  <si>
    <t>Other Financial Institutions</t>
  </si>
  <si>
    <t>No</t>
  </si>
  <si>
    <t>Foreclosed</t>
  </si>
  <si>
    <t>Financial Assets Designated at Fair Value Through Profit or Loss (FVPL) - Equity Securities</t>
  </si>
  <si>
    <t>Financial Assets Designated at Fair Value Through Profit or Loss (FVPL) - Debt Securities</t>
  </si>
  <si>
    <t>Financial Assets Designated at Fair Value Through Profit or Loss (FVPL)</t>
  </si>
  <si>
    <t>Investment in Unit Investment Trust Funds</t>
  </si>
  <si>
    <t>Investment in Associates</t>
  </si>
  <si>
    <t>Building</t>
  </si>
  <si>
    <t>Cash Flow Hedge</t>
  </si>
  <si>
    <t>Unauthorized</t>
  </si>
  <si>
    <t>Foreign</t>
  </si>
  <si>
    <t>ALL</t>
  </si>
  <si>
    <t>Industrial</t>
  </si>
  <si>
    <t>Electricity, Energy, Power &amp; Water</t>
  </si>
  <si>
    <t>Real Estate Investment Trust Funds</t>
  </si>
  <si>
    <t>Investment in Joint Ventures</t>
  </si>
  <si>
    <t>Building Improvements</t>
  </si>
  <si>
    <t>Hedges of a Net Investment in Foreign Operation</t>
  </si>
  <si>
    <t>AMD</t>
  </si>
  <si>
    <t>Mining and Oil</t>
  </si>
  <si>
    <t>Food, Beverage &amp; Tobacco</t>
  </si>
  <si>
    <t>IMA Accounts</t>
  </si>
  <si>
    <t>Leasehold Improvements - At Cost</t>
  </si>
  <si>
    <t>Foreclosed Properties</t>
  </si>
  <si>
    <t>ANG</t>
  </si>
  <si>
    <t>Property</t>
  </si>
  <si>
    <t>Construction, Infra. &amp; Allied Services</t>
  </si>
  <si>
    <t>Others</t>
  </si>
  <si>
    <t>Investment in Infrastructure Projects under PDP</t>
  </si>
  <si>
    <t>AOA</t>
  </si>
  <si>
    <t>Services</t>
  </si>
  <si>
    <t>Chemicals</t>
  </si>
  <si>
    <t>ARS</t>
  </si>
  <si>
    <t>Small, Medium and Emerging Board</t>
  </si>
  <si>
    <t>Other Industrials</t>
  </si>
  <si>
    <t>AUD</t>
  </si>
  <si>
    <t>AWG</t>
  </si>
  <si>
    <t>AZN</t>
  </si>
  <si>
    <t>Media</t>
  </si>
  <si>
    <t>BAM</t>
  </si>
  <si>
    <t>Telecommunications</t>
  </si>
  <si>
    <t>BBD</t>
  </si>
  <si>
    <t>Information Technology</t>
  </si>
  <si>
    <t>BDT</t>
  </si>
  <si>
    <t>Transportation Services</t>
  </si>
  <si>
    <t>BGN</t>
  </si>
  <si>
    <t>Hotel &amp; Leisure</t>
  </si>
  <si>
    <t>BHD</t>
  </si>
  <si>
    <t>Education</t>
  </si>
  <si>
    <t>BIF</t>
  </si>
  <si>
    <t>Other Services</t>
  </si>
  <si>
    <t>BMD</t>
  </si>
  <si>
    <t>Mining</t>
  </si>
  <si>
    <t>BND</t>
  </si>
  <si>
    <t>Oil</t>
  </si>
  <si>
    <t>BOB</t>
  </si>
  <si>
    <t>Small, Medium &amp; Emerging Board</t>
  </si>
  <si>
    <t>BRL</t>
  </si>
  <si>
    <t>Electrical Components &amp; Equipment</t>
  </si>
  <si>
    <t>BSD</t>
  </si>
  <si>
    <t>Casinos &amp; Gaming</t>
  </si>
  <si>
    <t>BTN</t>
  </si>
  <si>
    <t>Retail</t>
  </si>
  <si>
    <t>BWP</t>
  </si>
  <si>
    <t>BYN</t>
  </si>
  <si>
    <t>BZD</t>
  </si>
  <si>
    <t>CAD</t>
  </si>
  <si>
    <t>CDF</t>
  </si>
  <si>
    <t>CHF</t>
  </si>
  <si>
    <t>CKD</t>
  </si>
  <si>
    <t>CLP</t>
  </si>
  <si>
    <t>CNY</t>
  </si>
  <si>
    <t>COP</t>
  </si>
  <si>
    <t>CRC</t>
  </si>
  <si>
    <t>CUP</t>
  </si>
  <si>
    <t>CVE</t>
  </si>
  <si>
    <t>CZK</t>
  </si>
  <si>
    <t>DJF</t>
  </si>
  <si>
    <t>DKK</t>
  </si>
  <si>
    <t>DOP</t>
  </si>
  <si>
    <t>DZD</t>
  </si>
  <si>
    <t>EGP</t>
  </si>
  <si>
    <t>ERN</t>
  </si>
  <si>
    <t>ETB</t>
  </si>
  <si>
    <t>EUR</t>
  </si>
  <si>
    <t>FJD</t>
  </si>
  <si>
    <t>FKP</t>
  </si>
  <si>
    <t>FOK</t>
  </si>
  <si>
    <t>GBP</t>
  </si>
  <si>
    <t>GEL</t>
  </si>
  <si>
    <t>GGP</t>
  </si>
  <si>
    <t>GHS</t>
  </si>
  <si>
    <t>GIP</t>
  </si>
  <si>
    <t>GMD</t>
  </si>
  <si>
    <t>GNF</t>
  </si>
  <si>
    <t>GTQ</t>
  </si>
  <si>
    <t>GYD</t>
  </si>
  <si>
    <t>HKD</t>
  </si>
  <si>
    <t>HNL</t>
  </si>
  <si>
    <t>HRK</t>
  </si>
  <si>
    <t>HTG</t>
  </si>
  <si>
    <t>HUF</t>
  </si>
  <si>
    <t>IDR</t>
  </si>
  <si>
    <t>ILS</t>
  </si>
  <si>
    <t>IMP</t>
  </si>
  <si>
    <t>INR</t>
  </si>
  <si>
    <t>IQD</t>
  </si>
  <si>
    <t>IRR</t>
  </si>
  <si>
    <t>ISK</t>
  </si>
  <si>
    <t>JEP</t>
  </si>
  <si>
    <t>JMD</t>
  </si>
  <si>
    <t>JOD</t>
  </si>
  <si>
    <t>JPY</t>
  </si>
  <si>
    <t>KES</t>
  </si>
  <si>
    <t>KGS</t>
  </si>
  <si>
    <t>KHR</t>
  </si>
  <si>
    <t>KID</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</si>
  <si>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</si>
  <si>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</si>
  <si>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</si>
  <si>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</si>
  <si>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</si>
  <si>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</si>
  <si>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</si>
  <si>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</si>
  <si>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</si>
  <si>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</si>
  <si>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</si>
  <si>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</si>
  <si>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</si>
  <si>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</si>
  <si>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</si>
  <si>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</si>
  <si>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</si>
  <si>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</si>
  <si>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</si>
  <si>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</si>
  <si>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</si>
  <si>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</si>
  <si>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</si>
  <si>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</si>
  <si>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</si>
  <si>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</si>
  <si>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</si>
  <si>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</si>
  <si>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</si>
  <si>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</si>
  <si>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</si>
  <si>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</si>
  <si>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</si>
  <si>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</si>
  <si>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</si>
  <si>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</si>
  <si>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</si>
  <si>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</si>
  <si>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</si>
  <si>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PND</t>
  </si>
  <si>
    <t>PRB</t>
  </si>
  <si>
    <t>PYG</t>
  </si>
  <si>
    <t>QAR</t>
  </si>
  <si>
    <t>RON</t>
  </si>
  <si>
    <t>RSD</t>
  </si>
  <si>
    <t>RUB</t>
  </si>
  <si>
    <t>RWF</t>
  </si>
  <si>
    <t>SAR</t>
  </si>
  <si>
    <t>SBD</t>
  </si>
  <si>
    <t>SCR</t>
  </si>
  <si>
    <t>SDG</t>
  </si>
  <si>
    <t>SEK</t>
  </si>
  <si>
    <t>SGD</t>
  </si>
  <si>
    <t>SHP</t>
  </si>
  <si>
    <t>SLL</t>
  </si>
  <si>
    <t>SLS</t>
  </si>
  <si>
    <t>SOS</t>
  </si>
  <si>
    <t>SSP</t>
  </si>
  <si>
    <t>STN</t>
  </si>
  <si>
    <t>SYP</t>
  </si>
  <si>
    <t>SZL</t>
  </si>
  <si>
    <t>THB</t>
  </si>
  <si>
    <t>TJS</t>
  </si>
  <si>
    <t>TMT</t>
  </si>
  <si>
    <t>TND</t>
  </si>
  <si>
    <t>TOP</t>
  </si>
  <si>
    <t>TRY</t>
  </si>
  <si>
    <t>TTD</t>
  </si>
  <si>
    <t>TVD</t>
  </si>
  <si>
    <t>TWD</t>
  </si>
  <si>
    <t>TZS</t>
  </si>
  <si>
    <t>UAH</t>
  </si>
  <si>
    <t>UGX</t>
  </si>
  <si>
    <t>USD</t>
  </si>
  <si>
    <t>UYU</t>
  </si>
  <si>
    <t>UZS</t>
  </si>
  <si>
    <t>VED</t>
  </si>
  <si>
    <t>VES</t>
  </si>
  <si>
    <t>VND</t>
  </si>
  <si>
    <t>VUV</t>
  </si>
  <si>
    <t>WST</t>
  </si>
  <si>
    <t>XAF</t>
  </si>
  <si>
    <t>XCD</t>
  </si>
  <si>
    <t>XOF</t>
  </si>
  <si>
    <t>XPF</t>
  </si>
  <si>
    <t>YER</t>
  </si>
  <si>
    <t>ZAR</t>
  </si>
  <si>
    <t>ZMW</t>
  </si>
  <si>
    <t>ZWB</t>
  </si>
  <si>
    <t>Description</t>
  </si>
  <si>
    <t>Total</t>
  </si>
  <si>
    <t>Interest Rate</t>
  </si>
  <si>
    <t>CTD No.</t>
  </si>
  <si>
    <t>DATE</t>
  </si>
  <si>
    <t>Beginning Balance
 (previous quarter; in Php)</t>
  </si>
  <si>
    <t>Ending Balance 
(in Php)</t>
  </si>
  <si>
    <t>Remarks</t>
  </si>
  <si>
    <t>Acquired</t>
  </si>
  <si>
    <t>Maturity</t>
  </si>
  <si>
    <t>Name of the Bank</t>
  </si>
  <si>
    <t>Location of the Bank</t>
  </si>
  <si>
    <t>Account No.</t>
  </si>
  <si>
    <t>Beginning Balance</t>
  </si>
  <si>
    <t xml:space="preserve">Ending Balance </t>
  </si>
  <si>
    <t>Peso Currency</t>
  </si>
  <si>
    <t>Foreign Currency</t>
  </si>
  <si>
    <t>TOTAL TIME DEPOSITS</t>
  </si>
  <si>
    <t>Ticker</t>
  </si>
  <si>
    <t>Currency name</t>
  </si>
  <si>
    <t>*Indicate whether A or B</t>
  </si>
  <si>
    <t>Indicate whether "Listed" or "Not listed"</t>
  </si>
  <si>
    <t>If Listed, indicate where listed</t>
  </si>
  <si>
    <t>Country of Domicile</t>
  </si>
  <si>
    <t>Subsector</t>
  </si>
  <si>
    <t>Number of Shares</t>
  </si>
  <si>
    <t>Market Value per Share</t>
  </si>
  <si>
    <t>Beginning Balance
(Previous quarter; in Php)</t>
  </si>
  <si>
    <t>Ending Balance
(in Php)</t>
  </si>
  <si>
    <t>Incumbrances, 
if any</t>
  </si>
  <si>
    <t>Where Kept
(i.e. which bank, BTr)</t>
  </si>
  <si>
    <t>Current Quarter</t>
  </si>
  <si>
    <t>Previous Quarter</t>
  </si>
  <si>
    <t>Total (FVPL) - Equity Securities</t>
  </si>
  <si>
    <t>(*) Classifications:</t>
  </si>
  <si>
    <t>A</t>
  </si>
  <si>
    <t>B</t>
  </si>
  <si>
    <t>Indicate whether "Government or Private"</t>
  </si>
  <si>
    <t>Lodged under IC's NRoSS Account
(Yes or No)</t>
  </si>
  <si>
    <t>ISIN/CUSIP</t>
  </si>
  <si>
    <t>Date</t>
  </si>
  <si>
    <t>Face Value</t>
  </si>
  <si>
    <t>Interest rate</t>
  </si>
  <si>
    <t>Coupon</t>
  </si>
  <si>
    <t>Price</t>
  </si>
  <si>
    <t>Beginning Balance
 (Previous quarter; in Php)</t>
  </si>
  <si>
    <t>Where Kept (i.e. which bank, BTr)</t>
  </si>
  <si>
    <t>Acquisition</t>
  </si>
  <si>
    <t>Issue</t>
  </si>
  <si>
    <t>Trading Debt Securities - Government</t>
  </si>
  <si>
    <t>Trading Debt Securities - Private</t>
  </si>
  <si>
    <t>Financial Assets Designated at Fair Value Through Profit or Loss (FVPL) - Debt Securities ( Government)</t>
  </si>
  <si>
    <t>Financial Assets Designated at Fair Value Through Profit or Loss (FVPL) - Debt Securities (Private)</t>
  </si>
  <si>
    <t>Total (FVPL) - Debt Securities</t>
  </si>
  <si>
    <t>*Indicate whether I or II</t>
  </si>
  <si>
    <t>**Indicate whether A, B, C, D &amp; E</t>
  </si>
  <si>
    <t>No. of units/share</t>
  </si>
  <si>
    <t>Date Purchased</t>
  </si>
  <si>
    <t>Net Asset Value per Unit/Share</t>
  </si>
  <si>
    <t>Beginning Balance (Previous quarter; in Php)</t>
  </si>
  <si>
    <t>at time of Purchase</t>
  </si>
  <si>
    <t>As of Period</t>
  </si>
  <si>
    <t>Total Securities Held for Trading</t>
  </si>
  <si>
    <t>Total Financial Assets Designated at FVPL</t>
  </si>
  <si>
    <t>I</t>
  </si>
  <si>
    <t>II</t>
  </si>
  <si>
    <t>(**) Classifications:</t>
  </si>
  <si>
    <t>C</t>
  </si>
  <si>
    <t>D</t>
  </si>
  <si>
    <t>E</t>
  </si>
  <si>
    <t>Counterparty</t>
  </si>
  <si>
    <t>*Identify whether A, B &amp; C</t>
  </si>
  <si>
    <t>Type of Derivative Contract</t>
  </si>
  <si>
    <t>Beginning Balance (Previous Quarter; in Php)</t>
  </si>
  <si>
    <t>Ending Balance</t>
  </si>
  <si>
    <t>Grand Total</t>
  </si>
  <si>
    <t>Indicate whether "Government" or "Private"</t>
  </si>
  <si>
    <t>Total Held to Maturity Investments</t>
  </si>
  <si>
    <t>Allowance for Impairment Losses</t>
  </si>
  <si>
    <t>TOTAL HELD-TO-MATURITY INVESTMENTS (NET)</t>
  </si>
  <si>
    <t>Indicate whether "Government" or  "Private"</t>
  </si>
  <si>
    <t xml:space="preserve">Acquisition Cost             (Pesos) </t>
  </si>
  <si>
    <t xml:space="preserve">Acquisition Cost  </t>
  </si>
  <si>
    <t>Total AFS Financial Assets - Debt Securities</t>
  </si>
  <si>
    <t>Less: Allowance of Impairment Losses</t>
  </si>
  <si>
    <t>TOTAL AVAILABLE-FOR-SALE (AFS) FINANCIAL ASSETS - DEBT SECURITIES (NET)</t>
  </si>
  <si>
    <t>Fluctuation Reserve-Securities before deferred Income tax</t>
  </si>
  <si>
    <t xml:space="preserve">Add: Deferred Income Tax on Market Value of  Securities </t>
  </si>
  <si>
    <t>Fluctuation Reserve- Securities after deferred Income tax</t>
  </si>
  <si>
    <t xml:space="preserve">Notes: </t>
  </si>
  <si>
    <t>Indicate whether purchased, stock dividends or foreclosed with corresponding shares.</t>
  </si>
  <si>
    <t>In case of foreign investment, please submit rate of exchange used and computation</t>
  </si>
  <si>
    <t xml:space="preserve">Includes investments from microinsurance business </t>
  </si>
  <si>
    <t>DESCRIPTION</t>
  </si>
  <si>
    <t>If Listed, Indicate where listed</t>
  </si>
  <si>
    <t>Ending Balance (in Php)</t>
  </si>
  <si>
    <t>TOTAL AVAILABLE-FOR-SALE (AFS) FINANCIAL ASSETS - EQUITY SECURITIES</t>
  </si>
  <si>
    <t>*Indicate whether A, B, C, D &amp; E</t>
  </si>
  <si>
    <t>TOTAL AVAILABLE-FOR-SALE (AFS)  - Financial Assets</t>
  </si>
  <si>
    <t>Notes:</t>
  </si>
  <si>
    <t>Disclose the amounts allocated for Microinsurance</t>
  </si>
  <si>
    <t>*Classifications:</t>
  </si>
  <si>
    <t>Name of Mortgagor</t>
  </si>
  <si>
    <t>Record of Mortgage
a.   Registry No.
b.   Entry Date
c.   City/Province
d.  Amt. of notation of incumbrance</t>
  </si>
  <si>
    <t>TERM</t>
  </si>
  <si>
    <r>
      <t xml:space="preserve">Beginning Balance
</t>
    </r>
    <r>
      <rPr>
        <b/>
        <sz val="10"/>
        <color rgb="FFFF0000"/>
        <rFont val="Arial"/>
        <family val="2"/>
      </rPr>
      <t>(previous quarter; in Php)</t>
    </r>
  </si>
  <si>
    <r>
      <t xml:space="preserve">Ending Balance
</t>
    </r>
    <r>
      <rPr>
        <b/>
        <sz val="10"/>
        <color rgb="FFFF0000"/>
        <rFont val="Arial"/>
        <family val="2"/>
      </rPr>
      <t>(in Php)</t>
    </r>
  </si>
  <si>
    <r>
      <t xml:space="preserve">Title Number, Location, and Description of Property Mortgaged: 
</t>
    </r>
    <r>
      <rPr>
        <sz val="10"/>
        <rFont val="Arial"/>
        <family val="2"/>
      </rPr>
      <t>State if mortgage is being foreclosed, any prior liens, if real estate is afticultural or improved.</t>
    </r>
  </si>
  <si>
    <t>Date Given</t>
  </si>
  <si>
    <t>Date Due</t>
  </si>
  <si>
    <t>ITEMIZE THE ACCOUNTS</t>
  </si>
  <si>
    <t>Total Loans Receivable - Real Estate Mortgage Loans</t>
  </si>
  <si>
    <t>TOTAL LOANS RECEIVABLE - REAL ESTATE MORTGAGE LOANS (NET)</t>
  </si>
  <si>
    <r>
      <t xml:space="preserve">Name of Borrower
</t>
    </r>
    <r>
      <rPr>
        <sz val="10"/>
        <rFont val="Arial"/>
        <family val="2"/>
      </rPr>
      <t>(State if borrower is a parent, subsidiary, affiliate, officer or director)</t>
    </r>
  </si>
  <si>
    <t>Date of IC Approval</t>
  </si>
  <si>
    <t>Term of Loan</t>
  </si>
  <si>
    <r>
      <t xml:space="preserve">Description of Securities Held As Collateral 
</t>
    </r>
    <r>
      <rPr>
        <sz val="10"/>
        <rFont val="Arial"/>
        <family val="2"/>
      </rPr>
      <t xml:space="preserve"> (Number of shares of stock, rate of interest, year of maturity of each bond held as collateral)</t>
    </r>
  </si>
  <si>
    <t>Date of Loan</t>
  </si>
  <si>
    <t>Date of Maturity</t>
  </si>
  <si>
    <t>Total Loans Receivable- Collateral Loans</t>
  </si>
  <si>
    <t>TOTAL LOANS RECEIVABLE - COLLATERAL LOANS (NET)</t>
  </si>
  <si>
    <t>Amount of Original Loan
(in pesos)</t>
  </si>
  <si>
    <t>Total Loans Receivable - Guaranteed Loans</t>
  </si>
  <si>
    <t>TOTAL LOANS RECEIVABLE - GUARANTEED LOANS (NET)</t>
  </si>
  <si>
    <t>PRINCIPAL</t>
  </si>
  <si>
    <t>Total Loans Receivable - Chattel Mortgage Loans</t>
  </si>
  <si>
    <t>TOTAL LOANS RECEIVABLE - CHATTEL MORTGAGE LOANS (NET)</t>
  </si>
  <si>
    <t>Promissory Note No.</t>
  </si>
  <si>
    <t>Total Loans Receivable - Notes Receivable</t>
  </si>
  <si>
    <t>TOTAL LOANS RECEIVABLE - NOTES RECEIVABLE (NET)</t>
  </si>
  <si>
    <t>TCT NO.</t>
  </si>
  <si>
    <t>Total Loans Receivable - Housing Loans</t>
  </si>
  <si>
    <t>TOTAL LOANS RECEIVABLE - HOUSING LOANS (NET)</t>
  </si>
  <si>
    <t>Registration</t>
  </si>
  <si>
    <t xml:space="preserve">Official Receipt (OR) No. </t>
  </si>
  <si>
    <t>Car Registration (CR) No.</t>
  </si>
  <si>
    <t>Total Loans Receivable - Car Loans</t>
  </si>
  <si>
    <t>TOTAL LOANS RECEIVABLE - CAR LOANS (NET)</t>
  </si>
  <si>
    <t>Total Loans Receivable - Low Cost Housing</t>
  </si>
  <si>
    <t>TOTAL LOANS RECEIVABLE - LOW COST HOUSING (NET)</t>
  </si>
  <si>
    <r>
      <t xml:space="preserve">Title No., Location and Description of Property 
</t>
    </r>
    <r>
      <rPr>
        <sz val="10"/>
        <rFont val="Arial"/>
        <family val="2"/>
      </rPr>
      <t>(State if mortgage is being foreclosed or have prior liens)</t>
    </r>
  </si>
  <si>
    <t>Terms</t>
  </si>
  <si>
    <t>Date Granted</t>
  </si>
  <si>
    <t>Years to Pay</t>
  </si>
  <si>
    <t>Amount of Principal</t>
  </si>
  <si>
    <t>Annual Rate of Interest</t>
  </si>
  <si>
    <t>Total Loans Receivable - Purchase Money Mortgages</t>
  </si>
  <si>
    <t>TOTAL LOANS RECEIVABLE - PURCHASE MONEY MORTGAGES (NET)</t>
  </si>
  <si>
    <t>Total Loans Receivable - Sales Contract Receivables</t>
  </si>
  <si>
    <t>TOTAL LOANS RECEIVABLE - LOANS RECEIVABLE - SALES CONTRACT RECEIVABLES (NET)</t>
  </si>
  <si>
    <t>Certificates</t>
  </si>
  <si>
    <t>Incumbrances, if any
(Pesos)</t>
  </si>
  <si>
    <t>Where Kept</t>
  </si>
  <si>
    <t>Serial No.</t>
  </si>
  <si>
    <t>Per Cert (Pesos)</t>
  </si>
  <si>
    <t>Total            (Pesos)</t>
  </si>
  <si>
    <t>Total Loans Receivable - Unquoted Debt Securities</t>
  </si>
  <si>
    <t>TOTAL LOANS RECEIVABLE - LOANS RECEIVABLE - UNQUOTED DEBT SECURITIES (NET)</t>
  </si>
  <si>
    <t>Give complete and accurate description of debt securities owned. If bonds are registered, coupon or serial issues, give amount in each group.</t>
  </si>
  <si>
    <t>Annual Rate</t>
  </si>
  <si>
    <t>ORDINARY SALARY LOANS</t>
  </si>
  <si>
    <t>Total Loans Receivable - Salary Loans</t>
  </si>
  <si>
    <t>TOTAL LOANS RECEIVABLE - SALARY LOANS (NET)</t>
  </si>
  <si>
    <t>LOANS EXTENDED TO DEPED TEACHERS</t>
  </si>
  <si>
    <t>Sub-total Loans Extended to DepEd Teachers</t>
  </si>
  <si>
    <t>TOTAL LOANS RECEIVABLE - SALARY LOANS EXTENDED TO DEPED TEACHERS (NET)</t>
  </si>
  <si>
    <t>Total Loans Receivable - Others</t>
  </si>
  <si>
    <t>TOTAL LOANS RECEIVABLE - OTHERS (NET)</t>
  </si>
  <si>
    <t>*Identify whether A, B or C</t>
  </si>
  <si>
    <t>Cert.
No.</t>
  </si>
  <si>
    <t>Date Acquired</t>
  </si>
  <si>
    <t>Par Value</t>
  </si>
  <si>
    <t>Beginning Balance
(previous quarter; in Php)</t>
  </si>
  <si>
    <t>Where
Kept</t>
  </si>
  <si>
    <t>Per Share
(in pesos)</t>
  </si>
  <si>
    <t>Total
(in pesos)</t>
  </si>
  <si>
    <t>Title No.</t>
  </si>
  <si>
    <t>*Identify whether A, B, C or D</t>
  </si>
  <si>
    <t>Location (Region only)</t>
  </si>
  <si>
    <t>Original</t>
  </si>
  <si>
    <t>Previous Appraisal</t>
  </si>
  <si>
    <t>Current Appraisal</t>
  </si>
  <si>
    <t>Accumulated</t>
  </si>
  <si>
    <t>Revaluation Increment</t>
  </si>
  <si>
    <t>Accumulated Impairment Loss</t>
  </si>
  <si>
    <t xml:space="preserve">Beginning Balance 
(Previous Quarter; in Php) </t>
  </si>
  <si>
    <t>Lot No., Area and Location of Lands,</t>
  </si>
  <si>
    <t>Acquired Amount</t>
  </si>
  <si>
    <t>Acquired Date</t>
  </si>
  <si>
    <t>Date IC Approved</t>
  </si>
  <si>
    <t>Last Appraisal Amount</t>
  </si>
  <si>
    <t>Appraised Date</t>
  </si>
  <si>
    <t>Current Appraisal Amount</t>
  </si>
  <si>
    <t xml:space="preserve">Name of </t>
  </si>
  <si>
    <t>Actual</t>
  </si>
  <si>
    <t xml:space="preserve">Depreciation </t>
  </si>
  <si>
    <t>Latest Date Revalued</t>
  </si>
  <si>
    <t>Reveluation Increment Amount</t>
  </si>
  <si>
    <t>Accumulated Depreciation</t>
  </si>
  <si>
    <t>Size and Description of Buildings</t>
  </si>
  <si>
    <t>Vendor</t>
  </si>
  <si>
    <t>Cost</t>
  </si>
  <si>
    <t>on Building</t>
  </si>
  <si>
    <t>(if any)</t>
  </si>
  <si>
    <t>Office Use:</t>
  </si>
  <si>
    <t>Section 206 (b) (1) -  An insurance company may purchase, hold, and own the following:
Real properties which serve as its main place of business and/or branch offices: Provided, That such investment shall not in the overall exceed twenty percent (20%) of its net worth as shown by its latest financial statement approved by the Commissioner.</t>
  </si>
  <si>
    <t>Particulars/ Description</t>
  </si>
  <si>
    <t xml:space="preserve">Acquisition </t>
  </si>
  <si>
    <t>Estimated</t>
  </si>
  <si>
    <t xml:space="preserve">Accumulated </t>
  </si>
  <si>
    <r>
      <t xml:space="preserve">Beginning  Balance </t>
    </r>
    <r>
      <rPr>
        <b/>
        <sz val="10"/>
        <color rgb="FFFF0000"/>
        <rFont val="Arial"/>
        <family val="2"/>
      </rPr>
      <t>(Previous Quarter; in Php)</t>
    </r>
  </si>
  <si>
    <r>
      <t xml:space="preserve">Ending Balance </t>
    </r>
    <r>
      <rPr>
        <b/>
        <sz val="10"/>
        <color rgb="FFFF0000"/>
        <rFont val="Arial"/>
        <family val="2"/>
      </rPr>
      <t>(in Php)</t>
    </r>
  </si>
  <si>
    <t>of Approval</t>
  </si>
  <si>
    <t>of Purchase</t>
  </si>
  <si>
    <t>Life</t>
  </si>
  <si>
    <t>Depreciation</t>
  </si>
  <si>
    <t>IT Equipment</t>
  </si>
  <si>
    <t>Balance Forwarded, Previous Year</t>
  </si>
  <si>
    <t>Acquisition/ (Disposal)</t>
  </si>
  <si>
    <t>Computer Software &amp; EDP Equipment</t>
  </si>
  <si>
    <t>Total IT Equipment</t>
  </si>
  <si>
    <t>Transportation Equipment</t>
  </si>
  <si>
    <t>Total Transportation Equipment</t>
  </si>
  <si>
    <t>Office Furnitures, Fixtures and Equipment</t>
  </si>
  <si>
    <t>Total Office Furnitures, Fixtures and Equipment</t>
  </si>
  <si>
    <t>Property and Equipment under Finance Lease</t>
  </si>
  <si>
    <t>Lot No., Area and Location of Lands, 
Size and Description of Buildings</t>
  </si>
  <si>
    <t>*Identify whether A, B, C, D &amp; E</t>
  </si>
  <si>
    <t>How Acquired
(Purchased, Foreclosed)</t>
  </si>
  <si>
    <t>No. of Years</t>
  </si>
  <si>
    <t>Name of Vendor</t>
  </si>
  <si>
    <t>Amount of 
Incumbrances,
if any</t>
  </si>
  <si>
    <t>Actual
Cost</t>
  </si>
  <si>
    <r>
      <t xml:space="preserve">Beginning Balance
</t>
    </r>
    <r>
      <rPr>
        <b/>
        <sz val="10"/>
        <color rgb="FFFF0000"/>
        <rFont val="Arial"/>
        <family val="2"/>
      </rPr>
      <t>(Previous Quarter; in Php)</t>
    </r>
  </si>
  <si>
    <t xml:space="preserve">TOTAL INVESTMENT PROPERTY </t>
  </si>
  <si>
    <t>Less: Foreclosed &amp; more than 20 years Properties</t>
  </si>
  <si>
    <t>Income Producing Properties:</t>
  </si>
  <si>
    <t>Section 208. Any life insurance company may:</t>
  </si>
  <si>
    <t>(a) Acquire or construct housing projects and, in connection with any such project, may acquire land or any interest therein by purchase, lease or otherwise, or use land acquired pursuant to any other provision of this Code. Such company may thereafter own, maintain, manage, collect or receive income from, or sell and convey, any land or interest therein so acquired and any improvements thereon. The aggregate book value of the investments of any such company in all such projects shall not exceed at the time of such investments twenty-five percent (25%) of the total admitted assets of such company on the thirty-first day of December next preceding: Provided, That the funds of the company for the payment of pending claims and obligations shall not be used for such investments.</t>
  </si>
  <si>
    <t>(b) Acquire real property, other than property to be used primarily for providing housing and property for accommodation of its own business, as an investment for the production of income, or may acquire real property to be improved or developed for such investment purpose pursuant to a program therefor, subject to the condition that the cost of each parcel of real property so acquired under the authority of this paragraph (b), including the estimated cost to the company of the improvement or development thereof, when added to the book value of all other real property held by it pursuant to this paragraph (b), shall not exceed twenty-five percent (25%) of its admitted assets as of the thirty-first day of December next preceding.</t>
  </si>
  <si>
    <t>Amount of 
Insurance
on Building</t>
  </si>
  <si>
    <t>Accumulated Depreciation on Building</t>
  </si>
  <si>
    <t>TOTAL NON-CURRENT ASSET HELD FOR SALE</t>
  </si>
  <si>
    <t>Particulars/Payee and Address</t>
  </si>
  <si>
    <t>Nature</t>
  </si>
  <si>
    <r>
      <t xml:space="preserve">Beginning Balance </t>
    </r>
    <r>
      <rPr>
        <b/>
        <sz val="10"/>
        <color rgb="FFFF0000"/>
        <rFont val="Arial"/>
        <family val="2"/>
      </rPr>
      <t xml:space="preserve">(Previous Quarter; in Php) </t>
    </r>
  </si>
  <si>
    <r>
      <t xml:space="preserve">Ending Balance 
</t>
    </r>
    <r>
      <rPr>
        <b/>
        <sz val="10"/>
        <color rgb="FFFF0000"/>
        <rFont val="Arial"/>
        <family val="2"/>
      </rPr>
      <t>(in Php)</t>
    </r>
  </si>
  <si>
    <t>Deposits</t>
  </si>
  <si>
    <t>Total Deposits</t>
  </si>
  <si>
    <t>Prepayment Previous Year Total</t>
  </si>
  <si>
    <r>
      <t xml:space="preserve">Prepayment Current Year </t>
    </r>
    <r>
      <rPr>
        <b/>
        <i/>
        <sz val="10"/>
        <rFont val="Arial"/>
        <family val="2"/>
      </rPr>
      <t>(Itemized)</t>
    </r>
  </si>
  <si>
    <t>Total Prepayments</t>
  </si>
  <si>
    <t>Itemize</t>
  </si>
  <si>
    <t>Total - Others</t>
  </si>
  <si>
    <t>TOTAL - OTHER ASSETS</t>
  </si>
  <si>
    <t>Name of Company</t>
  </si>
  <si>
    <t>Identify whether "Authorized or Unauthorized"</t>
  </si>
  <si>
    <t>Identify whether "Domestic or foreign"</t>
  </si>
  <si>
    <t xml:space="preserve"> Reinsurance Accounts</t>
  </si>
  <si>
    <t>Treaty</t>
  </si>
  <si>
    <t>Facultative</t>
  </si>
  <si>
    <t>Funds Held for</t>
  </si>
  <si>
    <t>Funds Held by</t>
  </si>
  <si>
    <t>Authorized Reinsurance - Domestic</t>
  </si>
  <si>
    <t>Authorized Reinsurance - Foreign</t>
  </si>
  <si>
    <t>Total Authorized Reinsurance Accounts</t>
  </si>
  <si>
    <t>Unauthorized Reinsurance - Domestic</t>
  </si>
  <si>
    <t>Unauthorized Reinsurance - Foreign</t>
  </si>
  <si>
    <t>Total Unauthorized Reinsurance Accounts</t>
  </si>
  <si>
    <t>AGGREGATE RESERVE FOR LIFE POLICIES AND CONTRACTS</t>
  </si>
  <si>
    <t xml:space="preserve">Beginning </t>
  </si>
  <si>
    <t>Ending</t>
  </si>
  <si>
    <t>A. LIFE INSURANCE</t>
  </si>
  <si>
    <t xml:space="preserve">B. ANNUITIES (Excluding supplementary contracts with life contingencies) </t>
  </si>
  <si>
    <t xml:space="preserve">C. SUPPLEMENTARY CONTRACTS WITH LIFE CONTINGENCIES </t>
  </si>
  <si>
    <t xml:space="preserve">D. ACCIDENT BENEFITS </t>
  </si>
  <si>
    <t xml:space="preserve">E.DISABILITY-ACTIVE LIVES  </t>
  </si>
  <si>
    <t xml:space="preserve">F.DISABILITY DISABLED LIVES </t>
  </si>
  <si>
    <t xml:space="preserve">G. MISCELLANEOUS RESERVES </t>
  </si>
  <si>
    <t>Total(Gross)</t>
  </si>
  <si>
    <t>Reinsurance Assumed</t>
  </si>
  <si>
    <t>Reinsurance Ceded</t>
  </si>
  <si>
    <t>Total(Net)</t>
  </si>
  <si>
    <t>Balance</t>
  </si>
  <si>
    <t xml:space="preserve">AGGREGATE RESERVE FOR ACCIDENT AND HEALTH POLICES </t>
  </si>
  <si>
    <t>I N D I V I D U A L   P O L I C I E S</t>
  </si>
  <si>
    <t>Group Accident and Health</t>
  </si>
  <si>
    <t>Accident only</t>
  </si>
  <si>
    <t>Accident and Health</t>
  </si>
  <si>
    <t>Non-cancellable Accident and Health</t>
  </si>
  <si>
    <t>Hospital and medical expenses</t>
  </si>
  <si>
    <t>All others</t>
  </si>
  <si>
    <t>Micro insurance (note 1)</t>
  </si>
  <si>
    <t>Migrant Workers (note 1)</t>
  </si>
  <si>
    <t>#</t>
  </si>
  <si>
    <t xml:space="preserve">Description </t>
  </si>
  <si>
    <t>Reinsurance assumed</t>
  </si>
  <si>
    <t>Reinsurance ceded</t>
  </si>
  <si>
    <t>TOTAL (net)</t>
  </si>
  <si>
    <t xml:space="preserve">RESERVE FOR SUPPLEMENTARY CONTRACTS WITHOUT LIFE CONTINGENCIES AND POLICYHOLDERS' DIVIDENDS ACCUMULATIONS/DIVIDENDS HELD ON DEPOSIT </t>
  </si>
  <si>
    <t>SUPPLEMENTARY CONTRACTS WITHOUT LIFE CONTINGENCIES</t>
  </si>
  <si>
    <t xml:space="preserve">Microinsurance </t>
  </si>
  <si>
    <t xml:space="preserve">Migrant Workers </t>
  </si>
  <si>
    <t>Valuation Rate</t>
  </si>
  <si>
    <t xml:space="preserve">Contract Rates </t>
  </si>
  <si>
    <t>Present value of Amounts Not Yet Due</t>
  </si>
  <si>
    <t>Amounts Left on Deposit</t>
  </si>
  <si>
    <t>Totals</t>
  </si>
  <si>
    <t>Dividend Accumulations</t>
  </si>
  <si>
    <t>Sub-total microinsurance only</t>
  </si>
  <si>
    <t>Sub-total Migrant Insuranc only</t>
  </si>
  <si>
    <t>TOTALS</t>
  </si>
  <si>
    <t>POLICY AND CONTRACT CLAIMS PAYABLE</t>
  </si>
  <si>
    <t>Beginning</t>
  </si>
  <si>
    <t>Due and unpaid</t>
  </si>
  <si>
    <t>Claims in course of settlement (CICS) (note 2)</t>
  </si>
  <si>
    <t xml:space="preserve"> </t>
  </si>
  <si>
    <t xml:space="preserve">   2.1. Outstanding Claims Reserve</t>
  </si>
  <si>
    <t xml:space="preserve">   2.2. Claims Resisted</t>
  </si>
  <si>
    <t>Incurred but unreported (IBNR) (less reinsurance) (note 2)</t>
  </si>
  <si>
    <t xml:space="preserve">Net liability </t>
  </si>
  <si>
    <t>(SRD)</t>
  </si>
  <si>
    <t>(ISD)</t>
  </si>
  <si>
    <t>3.5 Policy Loans</t>
  </si>
  <si>
    <t>3.6 Notes Receivable</t>
  </si>
  <si>
    <t>3.7 Housing Loans</t>
  </si>
  <si>
    <t>Insured Lives - Male</t>
  </si>
  <si>
    <t>Insured Lives - Female</t>
  </si>
  <si>
    <t>(4a)</t>
  </si>
  <si>
    <t>(4b)</t>
  </si>
  <si>
    <t>(57a)</t>
  </si>
  <si>
    <t>(57b)</t>
  </si>
  <si>
    <t>(16a)</t>
  </si>
  <si>
    <t>(16b)</t>
  </si>
  <si>
    <t>(28a)</t>
  </si>
  <si>
    <t>(28b)</t>
  </si>
  <si>
    <t>(31a)</t>
  </si>
  <si>
    <t>(31b)</t>
  </si>
  <si>
    <t>(42a)</t>
  </si>
  <si>
    <t>(42b)</t>
  </si>
  <si>
    <t>(53a)</t>
  </si>
  <si>
    <t>(53b)</t>
  </si>
  <si>
    <t>(61a)</t>
  </si>
  <si>
    <t>(61b)</t>
  </si>
  <si>
    <t>VI. SPECIAL BUSINESS DONE FOR INSURED LIVES WITH OWN BUSINESS/ES</t>
  </si>
  <si>
    <r>
      <t>2) Microinsurance and Migrant Workers Insurance are subset of other lines of business with '</t>
    </r>
    <r>
      <rPr>
        <i/>
        <sz val="14"/>
        <color theme="1"/>
        <rFont val="Arial Narrow"/>
        <family val="2"/>
      </rPr>
      <t>*</t>
    </r>
    <r>
      <rPr>
        <i/>
        <sz val="11"/>
        <color theme="1"/>
        <rFont val="Arial Narrow"/>
        <family val="2"/>
      </rPr>
      <t>' in VI. Business Done (A) tab</t>
    </r>
  </si>
  <si>
    <t>3)Total number of Male-led Enterprises covered with micro-insurance**</t>
  </si>
  <si>
    <t>4)Total number of Female-led Enterprises covered with micro-insurance***</t>
  </si>
  <si>
    <t>1) Data on Individual Person who may owned/led an Enterprise/s or Business/es covered by micro-insurance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</si>
</sst>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_);_(* \(#,##0\);_(* &quot;-&quot;_);_(@_)"/>
    <numFmt numFmtId="165" formatCode="_(* #,##0.00_);_(* \(#,##0.00\);_(* &quot;-&quot;??_);_(@_)"/>
    <numFmt numFmtId="166" formatCode="_(* #,##0_);_(* \(#,##0\);_(* \-??_);_(@_)"/>
    <numFmt numFmtId="167" formatCode="_(* #,##0_);_(* \(#,##0\);_(* &quot;-&quot;??_);_(@_)"/>
    <numFmt numFmtId="168" formatCode="0_);\(0\)"/>
    <numFmt numFmtId="169" formatCode="mm/dd/yy"/>
    <numFmt numFmtId="170" formatCode="_(* #,##0.0000_);_(* \(#,##0.0000\);_(* &quot;-&quot;??_);_(@_)"/>
    <numFmt numFmtId="171" formatCode="[$-3409]dd\-mmm\-yy;@"/>
  </numFmts>
  <fonts count="6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sz val="11"/>
      <color theme="1"/>
      <name val="Arial"/>
      <family val="2"/>
    </font>
    <font>
      <b/>
      <sz val="11"/>
      <color theme="1"/>
      <name val="Arial"/>
      <family val="2"/>
    </font>
    <font>
      <b/>
      <sz val="12"/>
      <name val="Arial"/>
      <family val="2"/>
    </font>
    <font>
      <sz val="12"/>
      <name val="Arial"/>
      <family val="2"/>
    </font>
    <font>
      <sz val="10"/>
      <name val="Arial"/>
      <family val="2"/>
    </font>
    <font>
      <sz val="10"/>
      <color indexed="10"/>
      <name val="Arial"/>
      <family val="2"/>
    </font>
    <font>
      <b/>
      <i/>
      <sz val="10"/>
      <name val="Arial"/>
      <family val="2"/>
    </font>
    <font>
      <i/>
      <sz val="10"/>
      <name val="Arial"/>
      <family val="2"/>
    </font>
    <font>
      <u/>
      <sz val="12"/>
      <name val="Arial"/>
      <family val="2"/>
    </font>
    <font>
      <b/>
      <u/>
      <sz val="10"/>
      <name val="Arial"/>
      <family val="2"/>
    </font>
    <font>
      <sz val="12"/>
      <color rgb="FFFF0000"/>
      <name val="Arial"/>
      <family val="2"/>
    </font>
    <font>
      <sz val="12"/>
      <color theme="1"/>
      <name val="Arial"/>
      <family val="2"/>
    </font>
    <font>
      <sz val="10"/>
      <color theme="1"/>
      <name val="Tahoma"/>
      <family val="2"/>
    </font>
    <font>
      <i/>
      <sz val="10"/>
      <color theme="1"/>
      <name val="Arial"/>
      <family val="2"/>
    </font>
    <font>
      <b/>
      <sz val="12"/>
      <color theme="1"/>
      <name val="Arial"/>
      <family val="2"/>
    </font>
    <font>
      <b/>
      <sz val="10"/>
      <color rgb="FFFF0000"/>
      <name val="Arial"/>
      <family val="2"/>
    </font>
    <font>
      <b/>
      <sz val="11"/>
      <color theme="1"/>
      <name val="Calibri"/>
      <family val="2"/>
      <scheme val="minor"/>
    </font>
    <font>
      <i/>
      <sz val="11"/>
      <color theme="1"/>
      <name val="Arial"/>
      <family val="2"/>
    </font>
    <font>
      <b/>
      <sz val="11"/>
      <color theme="0"/>
      <name val="Calibri"/>
      <family val="2"/>
      <scheme val="minor"/>
    </font>
    <font>
      <b/>
      <sz val="12"/>
      <color theme="0"/>
      <name val="Arial"/>
      <family val="2"/>
    </font>
    <font>
      <i/>
      <sz val="11"/>
      <color theme="0"/>
      <name val="Arial"/>
      <family val="2"/>
    </font>
    <font>
      <b/>
      <sz val="11"/>
      <name val="Arial"/>
      <family val="2"/>
    </font>
    <font>
      <sz val="11"/>
      <name val="Arial"/>
      <family val="2"/>
    </font>
    <font>
      <sz val="11"/>
      <name val="Arial Narrow"/>
      <family val="2"/>
    </font>
    <font>
      <b/>
      <sz val="10"/>
      <color rgb="FFFF0000"/>
      <name val="Arial Narrow"/>
      <family val="2"/>
    </font>
    <font>
      <i/>
      <sz val="11"/>
      <name val="Arial Narrow"/>
      <family val="2"/>
    </font>
    <font>
      <i/>
      <sz val="11"/>
      <color rgb="FFFF0000"/>
      <name val="Arial Narrow"/>
      <family val="2"/>
    </font>
    <font>
      <sz val="10"/>
      <name val="Arial Narrow"/>
      <family val="2"/>
    </font>
    <font>
      <i/>
      <sz val="10"/>
      <name val="Arial Narrow"/>
      <family val="2"/>
    </font>
    <font>
      <b/>
      <i/>
      <sz val="10"/>
      <name val="Arial Narrow"/>
      <family val="2"/>
    </font>
    <font>
      <i/>
      <sz val="10"/>
      <color theme="1" tint="0.249977111117893"/>
      <name val="Arial Narrow"/>
      <family val="2"/>
    </font>
    <font>
      <sz val="10"/>
      <color indexed="8"/>
      <name val="Arial Narrow"/>
      <family val="2"/>
    </font>
    <font>
      <b/>
      <sz val="11"/>
      <color theme="0"/>
      <name val="Arial"/>
      <family val="2"/>
    </font>
    <font>
      <sz val="11"/>
      <color theme="0"/>
      <name val="Arial"/>
      <family val="2"/>
    </font>
    <font>
      <sz val="10"/>
      <color rgb="FFFF0000"/>
      <name val="Arial Narrow"/>
      <family val="2"/>
    </font>
    <font>
      <b/>
      <sz val="11"/>
      <name val="Arial Narrow"/>
      <family val="2"/>
    </font>
    <font>
      <b/>
      <sz val="10"/>
      <name val="Arial Narrow"/>
      <family val="2"/>
    </font>
    <font>
      <sz val="9"/>
      <name val="Arial"/>
      <family val="2"/>
    </font>
    <font>
      <sz val="10"/>
      <color theme="0"/>
      <name val="Arial"/>
      <family val="2"/>
    </font>
    <font>
      <i/>
      <sz val="11"/>
      <name val="Arial"/>
      <family val="2"/>
    </font>
    <font>
      <b/>
      <i/>
      <sz val="11"/>
      <color theme="0"/>
      <name val="Arial"/>
      <family val="2"/>
    </font>
    <font>
      <i/>
      <sz val="12"/>
      <color rgb="FFFF0000"/>
      <name val="Arial Narrow"/>
      <family val="2"/>
    </font>
    <font>
      <i/>
      <sz val="12"/>
      <color theme="1"/>
      <name val="Arial Narrow"/>
      <family val="2"/>
    </font>
    <font>
      <b/>
      <i/>
      <sz val="10"/>
      <color theme="1"/>
      <name val="Arial"/>
      <family val="2"/>
    </font>
    <font>
      <i/>
      <sz val="11"/>
      <color theme="1" tint="0.249977111117893"/>
      <name val="Arial Narrow"/>
      <family val="2"/>
    </font>
    <font>
      <u/>
      <sz val="9"/>
      <name val="Arial"/>
      <family val="2"/>
    </font>
    <font>
      <i/>
      <sz val="11"/>
      <color theme="1"/>
      <name val="Arial Narrow"/>
      <family val="2"/>
    </font>
    <font>
      <sz val="13"/>
      <color theme="1"/>
      <name val="Arial"/>
      <family val="2"/>
    </font>
    <font>
      <b/>
      <sz val="13"/>
      <color theme="1"/>
      <name val="Arial"/>
      <family val="2"/>
    </font>
    <font>
      <b/>
      <sz val="14"/>
      <color theme="1"/>
      <name val="Arial"/>
      <family val="2"/>
    </font>
    <font>
      <sz val="9"/>
      <color theme="1"/>
      <name val="Arial"/>
      <family val="2"/>
    </font>
    <font>
      <b/>
      <u val="doubleAccounting"/>
      <sz val="10"/>
      <color theme="1"/>
      <name val="Arial"/>
      <family val="2"/>
    </font>
    <font>
      <sz val="11"/>
      <color rgb="FFC00000"/>
      <name val="Arial"/>
      <family val="2"/>
    </font>
    <font>
      <sz val="10"/>
      <name val="Times New Roman"/>
      <family val="1"/>
    </font>
    <font>
      <b/>
      <sz val="10"/>
      <name val="Times New Roman"/>
      <family val="1"/>
    </font>
    <font>
      <b/>
      <sz val="9"/>
      <name val="Arial"/>
      <family val="2"/>
    </font>
    <font>
      <u val="doubleAccounting"/>
      <sz val="9"/>
      <name val="Arial"/>
      <family val="2"/>
    </font>
    <font>
      <b/>
      <sz val="11"/>
      <color rgb="FFFF0000"/>
      <name val="Arial"/>
      <family val="2"/>
    </font>
    <font>
      <i/>
      <sz val="10"/>
      <color rgb="FFFF0000"/>
      <name val="Arial Narrow"/>
      <family val="2"/>
    </font>
    <font>
      <i/>
      <u/>
      <sz val="10"/>
      <name val="Arial"/>
      <family val="2"/>
    </font>
    <font>
      <i/>
      <sz val="14"/>
      <color theme="1"/>
      <name val="Arial Narrow"/>
      <family val="2"/>
    </font>
    <font>
      <sz val="10"/>
      <color rgb="FF000000"/>
      <name val="Arial"/>
      <family val="2"/>
    </font>
    <font>
      <b/>
      <i/>
      <sz val="11"/>
      <name val="Arial"/>
      <family val="2"/>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1" tint="0.249977111117893"/>
        <bgColor indexed="64"/>
      </patternFill>
    </fill>
    <fill>
      <patternFill patternType="solid">
        <fgColor rgb="FFFFFF99"/>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indexed="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26"/>
      </patternFill>
    </fill>
  </fills>
  <borders count="37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theme="1"/>
      </left>
      <right/>
      <top style="medium">
        <color theme="1"/>
      </top>
      <bottom/>
      <diagonal/>
    </border>
    <border>
      <left/>
      <right/>
      <top style="medium">
        <color theme="1"/>
      </top>
      <bottom/>
      <diagonal/>
    </border>
    <border>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diagonal/>
    </border>
    <border>
      <left style="medium">
        <color theme="1"/>
      </left>
      <right/>
      <top/>
      <bottom/>
      <diagonal/>
    </border>
    <border>
      <left/>
      <right style="thin">
        <color theme="1"/>
      </right>
      <top/>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medium">
        <color theme="1"/>
      </right>
      <top/>
      <bottom/>
      <diagonal/>
    </border>
    <border>
      <left style="medium">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1"/>
      </right>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style="medium">
        <color theme="1"/>
      </right>
      <top style="thin">
        <color theme="0" tint="-0.24994659260841701"/>
      </top>
      <bottom style="thin">
        <color theme="1"/>
      </bottom>
      <diagonal/>
    </border>
    <border>
      <left style="thin">
        <color theme="0" tint="-0.24994659260841701"/>
      </left>
      <right style="thin">
        <color theme="0" tint="-0.24994659260841701"/>
      </right>
      <top style="thin">
        <color theme="1"/>
      </top>
      <bottom style="thin">
        <color theme="1"/>
      </bottom>
      <diagonal/>
    </border>
    <border>
      <left style="thin">
        <color theme="0" tint="-0.24994659260841701"/>
      </left>
      <right style="medium">
        <color theme="1"/>
      </right>
      <top style="thin">
        <color theme="1"/>
      </top>
      <bottom style="thin">
        <color theme="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medium">
        <color theme="1"/>
      </top>
      <bottom style="medium">
        <color theme="1"/>
      </bottom>
      <diagonal/>
    </border>
    <border>
      <left style="thin">
        <color theme="0" tint="-0.24994659260841701"/>
      </left>
      <right style="thin">
        <color theme="0" tint="-0.24994659260841701"/>
      </right>
      <top style="medium">
        <color theme="1"/>
      </top>
      <bottom style="thin">
        <color theme="1"/>
      </bottom>
      <diagonal/>
    </border>
    <border>
      <left style="medium">
        <color theme="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theme="1"/>
      </left>
      <right style="thin">
        <color theme="0" tint="-0.24994659260841701"/>
      </right>
      <top style="thin">
        <color theme="0" tint="-0.24994659260841701"/>
      </top>
      <bottom style="medium">
        <color theme="1"/>
      </bottom>
      <diagonal/>
    </border>
    <border>
      <left style="thin">
        <color theme="0" tint="-0.24994659260841701"/>
      </left>
      <right style="thin">
        <color theme="0" tint="-0.24994659260841701"/>
      </right>
      <top style="thin">
        <color theme="0" tint="-0.24994659260841701"/>
      </top>
      <bottom style="medium">
        <color theme="1"/>
      </bottom>
      <diagonal/>
    </border>
    <border>
      <left style="thin">
        <color theme="0" tint="-0.24994659260841701"/>
      </left>
      <right style="medium">
        <color theme="1"/>
      </right>
      <top style="thin">
        <color theme="0" tint="-0.24994659260841701"/>
      </top>
      <bottom style="medium">
        <color theme="1"/>
      </bottom>
      <diagonal/>
    </border>
    <border>
      <left style="medium">
        <color theme="1"/>
      </left>
      <right/>
      <top style="medium">
        <color theme="1"/>
      </top>
      <bottom style="medium">
        <color theme="1"/>
      </bottom>
      <diagonal/>
    </border>
    <border>
      <left/>
      <right style="thin">
        <color theme="0" tint="-0.24994659260841701"/>
      </right>
      <top style="medium">
        <color theme="1"/>
      </top>
      <bottom style="medium">
        <color theme="1"/>
      </bottom>
      <diagonal/>
    </border>
    <border>
      <left style="thin">
        <color theme="0" tint="-0.24994659260841701"/>
      </left>
      <right style="thin">
        <color theme="0" tint="-0.24994659260841701"/>
      </right>
      <top style="medium">
        <color theme="1"/>
      </top>
      <bottom style="double">
        <color theme="1"/>
      </bottom>
      <diagonal/>
    </border>
    <border>
      <left style="thin">
        <color theme="0" tint="-0.24994659260841701"/>
      </left>
      <right style="medium">
        <color theme="1"/>
      </right>
      <top style="medium">
        <color theme="1"/>
      </top>
      <bottom style="medium">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0" tint="-0.24994659260841701"/>
      </left>
      <right style="thin">
        <color theme="0" tint="-0.24994659260841701"/>
      </right>
      <top style="thin">
        <color theme="1"/>
      </top>
      <bottom style="thin">
        <color indexed="64"/>
      </bottom>
      <diagonal/>
    </border>
    <border>
      <left style="thin">
        <color theme="0" tint="-0.24994659260841701"/>
      </left>
      <right style="thin">
        <color theme="0" tint="-0.24994659260841701"/>
      </right>
      <top style="thin">
        <color theme="1"/>
      </top>
      <bottom/>
      <diagonal/>
    </border>
    <border>
      <left style="thin">
        <color theme="0" tint="-0.24994659260841701"/>
      </left>
      <right style="medium">
        <color theme="1"/>
      </right>
      <top style="thin">
        <color theme="0" tint="-0.24994659260841701"/>
      </top>
      <bottom/>
      <diagonal/>
    </border>
    <border>
      <left style="thin">
        <color theme="1"/>
      </left>
      <right style="medium">
        <color theme="1"/>
      </right>
      <top style="thin">
        <color theme="1"/>
      </top>
      <bottom style="thin">
        <color theme="1"/>
      </bottom>
      <diagonal/>
    </border>
    <border>
      <left/>
      <right/>
      <top/>
      <bottom style="medium">
        <color theme="1"/>
      </bottom>
      <diagonal/>
    </border>
    <border>
      <left style="medium">
        <color theme="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bottom/>
      <diagonal/>
    </border>
    <border>
      <left style="thin">
        <color theme="0" tint="-0.24994659260841701"/>
      </left>
      <right style="thin">
        <color theme="0" tint="-0.24994659260841701"/>
      </right>
      <top style="thin">
        <color theme="0" tint="-0.24994659260841701"/>
      </top>
      <bottom style="medium">
        <color indexed="64"/>
      </bottom>
      <diagonal/>
    </border>
    <border>
      <left/>
      <right style="thin">
        <color theme="0" tint="-0.24994659260841701"/>
      </right>
      <top/>
      <bottom/>
      <diagonal/>
    </border>
    <border>
      <left style="medium">
        <color theme="1"/>
      </left>
      <right style="thin">
        <color theme="0" tint="-0.24994659260841701"/>
      </right>
      <top style="medium">
        <color theme="1"/>
      </top>
      <bottom style="medium">
        <color theme="1"/>
      </bottom>
      <diagonal/>
    </border>
    <border>
      <left style="thin">
        <color theme="0" tint="-0.24994659260841701"/>
      </left>
      <right style="medium">
        <color theme="1"/>
      </right>
      <top style="medium">
        <color theme="1"/>
      </top>
      <bottom style="double">
        <color theme="1"/>
      </bottom>
      <diagonal/>
    </border>
    <border>
      <left style="thin">
        <color theme="1"/>
      </left>
      <right/>
      <top style="medium">
        <color theme="1"/>
      </top>
      <bottom/>
      <diagonal/>
    </border>
    <border>
      <left style="thin">
        <color theme="1"/>
      </left>
      <right/>
      <top/>
      <bottom style="thin">
        <color theme="1"/>
      </bottom>
      <diagonal/>
    </border>
    <border>
      <left style="thin">
        <color theme="0" tint="-0.24994659260841701"/>
      </left>
      <right style="medium">
        <color theme="1"/>
      </right>
      <top style="thin">
        <color theme="1"/>
      </top>
      <bottom/>
      <diagonal/>
    </border>
    <border>
      <left style="thin">
        <color theme="0" tint="-0.24994659260841701"/>
      </left>
      <right style="thin">
        <color theme="0" tint="-0.24994659260841701"/>
      </right>
      <top/>
      <bottom style="medium">
        <color theme="1"/>
      </bottom>
      <diagonal/>
    </border>
    <border>
      <left style="medium">
        <color theme="1"/>
      </left>
      <right style="thin">
        <color theme="1"/>
      </right>
      <top style="medium">
        <color theme="1"/>
      </top>
      <bottom style="thin">
        <color theme="1"/>
      </bottom>
      <diagonal/>
    </border>
    <border>
      <left style="medium">
        <color theme="1"/>
      </left>
      <right style="thin">
        <color theme="1"/>
      </right>
      <top style="medium">
        <color theme="1"/>
      </top>
      <bottom/>
      <diagonal/>
    </border>
    <border>
      <left style="medium">
        <color theme="1"/>
      </left>
      <right style="thin">
        <color theme="1"/>
      </right>
      <top/>
      <bottom style="thin">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medium">
        <color theme="1"/>
      </left>
      <right/>
      <top style="thin">
        <color theme="1"/>
      </top>
      <bottom style="medium">
        <color theme="1"/>
      </bottom>
      <diagonal/>
    </border>
    <border>
      <left/>
      <right style="thin">
        <color theme="1"/>
      </right>
      <top style="thin">
        <color theme="1"/>
      </top>
      <bottom style="medium">
        <color theme="1"/>
      </bottom>
      <diagonal/>
    </border>
    <border>
      <left/>
      <right style="thin">
        <color theme="0" tint="-0.24994659260841701"/>
      </right>
      <top style="thin">
        <color theme="0" tint="-0.24994659260841701"/>
      </top>
      <bottom/>
      <diagonal/>
    </border>
    <border>
      <left style="thin">
        <color theme="1"/>
      </left>
      <right style="medium">
        <color theme="1"/>
      </right>
      <top style="medium">
        <color theme="1"/>
      </top>
      <bottom style="thin">
        <color theme="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thin">
        <color theme="1"/>
      </top>
      <bottom style="medium">
        <color theme="1"/>
      </bottom>
      <diagonal/>
    </border>
    <border>
      <left/>
      <right style="thin">
        <color theme="0" tint="-0.24994659260841701"/>
      </right>
      <top style="thin">
        <color theme="0" tint="-0.24994659260841701"/>
      </top>
      <bottom style="medium">
        <color theme="1"/>
      </bottom>
      <diagonal/>
    </border>
    <border>
      <left style="medium">
        <color theme="1"/>
      </left>
      <right style="thin">
        <color theme="1"/>
      </right>
      <top/>
      <bottom/>
      <diagonal/>
    </border>
    <border>
      <left/>
      <right/>
      <top/>
      <bottom style="thin">
        <color indexed="8"/>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1"/>
      </right>
      <top style="thin">
        <color theme="1"/>
      </top>
      <bottom style="thin">
        <color theme="1"/>
      </bottom>
      <diagonal/>
    </border>
    <border>
      <left style="thin">
        <color theme="0" tint="-0.24994659260841701"/>
      </left>
      <right style="medium">
        <color theme="1"/>
      </right>
      <top style="thin">
        <color theme="0" tint="-0.24994659260841701"/>
      </top>
      <bottom style="thin">
        <color indexed="64"/>
      </bottom>
      <diagonal/>
    </border>
    <border>
      <left style="thin">
        <color theme="1"/>
      </left>
      <right/>
      <top style="thin">
        <color theme="1"/>
      </top>
      <bottom style="medium">
        <color theme="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thin">
        <color theme="1"/>
      </bottom>
      <diagonal/>
    </border>
    <border>
      <left style="thin">
        <color theme="0" tint="-0.24994659260841701"/>
      </left>
      <right/>
      <top style="thin">
        <color theme="1"/>
      </top>
      <bottom style="thin">
        <color theme="1"/>
      </bottom>
      <diagonal/>
    </border>
    <border>
      <left style="thin">
        <color theme="0" tint="-0.24994659260841701"/>
      </left>
      <right/>
      <top style="medium">
        <color theme="1"/>
      </top>
      <bottom style="thin">
        <color theme="0" tint="-0.24994659260841701"/>
      </bottom>
      <diagonal/>
    </border>
    <border>
      <left style="thin">
        <color theme="0" tint="-0.24994659260841701"/>
      </left>
      <right/>
      <top style="thin">
        <color theme="1"/>
      </top>
      <bottom/>
      <diagonal/>
    </border>
    <border>
      <left style="thin">
        <color theme="1"/>
      </left>
      <right style="thin">
        <color theme="1"/>
      </right>
      <top/>
      <bottom style="thin">
        <color indexed="64"/>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bottom/>
      <diagonal/>
    </border>
    <border>
      <left style="thin">
        <color indexed="64"/>
      </left>
      <right style="medium">
        <color indexed="64"/>
      </right>
      <top/>
      <bottom style="thin">
        <color theme="1"/>
      </bottom>
      <diagonal/>
    </border>
    <border>
      <left style="thin">
        <color indexed="64"/>
      </left>
      <right style="medium">
        <color indexed="64"/>
      </right>
      <top style="thin">
        <color theme="1"/>
      </top>
      <bottom style="medium">
        <color indexed="64"/>
      </bottom>
      <diagonal/>
    </border>
    <border>
      <left style="thin">
        <color theme="0" tint="-0.24994659260841701"/>
      </left>
      <right/>
      <top style="medium">
        <color theme="1"/>
      </top>
      <bottom style="thin">
        <color theme="1"/>
      </bottom>
      <diagonal/>
    </border>
    <border>
      <left style="thin">
        <color theme="0" tint="-0.24994659260841701"/>
      </left>
      <right style="thin">
        <color theme="0" tint="-0.24994659260841701"/>
      </right>
      <top/>
      <bottom style="double">
        <color theme="1"/>
      </bottom>
      <diagonal/>
    </border>
    <border>
      <left style="thin">
        <color theme="0" tint="-0.24994659260841701"/>
      </left>
      <right/>
      <top/>
      <bottom/>
      <diagonal/>
    </border>
    <border>
      <left style="thin">
        <color theme="1"/>
      </left>
      <right/>
      <top style="thin">
        <color theme="1"/>
      </top>
      <bottom style="thin">
        <color theme="1"/>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indexed="64"/>
      </right>
      <top style="medium">
        <color theme="1"/>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medium">
        <color theme="1"/>
      </top>
      <bottom style="thin">
        <color indexed="64"/>
      </bottom>
      <diagonal/>
    </border>
    <border>
      <left/>
      <right/>
      <top style="medium">
        <color theme="1"/>
      </top>
      <bottom style="thin">
        <color indexed="64"/>
      </bottom>
      <diagonal/>
    </border>
    <border>
      <left/>
      <right style="thin">
        <color theme="1"/>
      </right>
      <top style="medium">
        <color theme="1"/>
      </top>
      <bottom style="thin">
        <color indexed="64"/>
      </bottom>
      <diagonal/>
    </border>
    <border>
      <left style="thin">
        <color theme="1"/>
      </left>
      <right style="thin">
        <color theme="1"/>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style="medium">
        <color theme="1"/>
      </right>
      <top style="thin">
        <color theme="1"/>
      </top>
      <bottom/>
      <diagonal/>
    </border>
    <border>
      <left style="thin">
        <color theme="0" tint="-0.24994659260841701"/>
      </left>
      <right style="medium">
        <color indexed="64"/>
      </right>
      <top style="thin">
        <color theme="1"/>
      </top>
      <bottom style="thin">
        <color theme="1"/>
      </bottom>
      <diagonal/>
    </border>
    <border>
      <left style="thin">
        <color theme="0" tint="-0.24994659260841701"/>
      </left>
      <right style="medium">
        <color indexed="64"/>
      </right>
      <top style="thin">
        <color theme="1"/>
      </top>
      <bottom style="thin">
        <color indexed="64"/>
      </bottom>
      <diagonal/>
    </border>
    <border>
      <left style="thin">
        <color theme="0" tint="-0.24994659260841701"/>
      </left>
      <right style="medium">
        <color indexed="64"/>
      </right>
      <top style="thin">
        <color theme="0" tint="-0.24994659260841701"/>
      </top>
      <bottom style="thin">
        <color theme="1"/>
      </bottom>
      <diagonal/>
    </border>
    <border>
      <left style="medium">
        <color theme="1"/>
      </left>
      <right/>
      <top style="thin">
        <color theme="1"/>
      </top>
      <bottom/>
      <diagonal/>
    </border>
    <border>
      <left style="medium">
        <color indexed="64"/>
      </left>
      <right/>
      <top/>
      <bottom style="thin">
        <color theme="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indexed="64"/>
      </right>
      <top style="thin">
        <color theme="1"/>
      </top>
      <bottom/>
      <diagonal/>
    </border>
    <border>
      <left/>
      <right style="medium">
        <color indexed="64"/>
      </right>
      <top/>
      <bottom style="thin">
        <color theme="1"/>
      </bottom>
      <diagonal/>
    </border>
    <border>
      <left/>
      <right style="medium">
        <color indexed="64"/>
      </right>
      <top style="thin">
        <color theme="1"/>
      </top>
      <bottom/>
      <diagonal/>
    </border>
    <border>
      <left/>
      <right style="medium">
        <color indexed="64"/>
      </right>
      <top style="medium">
        <color indexed="64"/>
      </top>
      <bottom style="thin">
        <color theme="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theme="1"/>
      </left>
      <right style="medium">
        <color theme="1"/>
      </right>
      <top style="thin">
        <color theme="1"/>
      </top>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theme="1"/>
      </left>
      <right style="thin">
        <color theme="1"/>
      </right>
      <top style="thin">
        <color theme="1"/>
      </top>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medium">
        <color indexed="64"/>
      </right>
      <top style="medium">
        <color indexed="64"/>
      </top>
      <bottom style="thin">
        <color indexed="64"/>
      </bottom>
      <diagonal/>
    </border>
    <border>
      <left style="thin">
        <color theme="1"/>
      </left>
      <right style="medium">
        <color indexed="64"/>
      </right>
      <top/>
      <bottom style="thin">
        <color theme="1"/>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0" tint="-0.24994659260841701"/>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double">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style="thin">
        <color theme="0" tint="-0.24994659260841701"/>
      </right>
      <top style="medium">
        <color indexed="64"/>
      </top>
      <bottom style="medium">
        <color indexed="64"/>
      </bottom>
      <diagonal/>
    </border>
    <border>
      <left style="thin">
        <color theme="1"/>
      </left>
      <right/>
      <top style="medium">
        <color indexed="64"/>
      </top>
      <bottom style="thin">
        <color theme="1"/>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bottom/>
      <diagonal/>
    </border>
    <border>
      <left style="thin">
        <color theme="0" tint="-0.24994659260841701"/>
      </left>
      <right style="medium">
        <color indexed="64"/>
      </right>
      <top style="thin">
        <color theme="0" tint="-0.24994659260841701"/>
      </top>
      <bottom style="medium">
        <color indexed="64"/>
      </bottom>
      <diagonal/>
    </border>
    <border>
      <left style="thin">
        <color theme="1"/>
      </left>
      <right/>
      <top style="medium">
        <color indexed="64"/>
      </top>
      <bottom/>
      <diagonal/>
    </border>
    <border>
      <left style="thin">
        <color theme="1"/>
      </left>
      <right style="thin">
        <color indexed="64"/>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medium">
        <color indexed="64"/>
      </right>
      <top style="thin">
        <color theme="1"/>
      </top>
      <bottom style="medium">
        <color theme="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theme="1"/>
      </left>
      <right style="thin">
        <color theme="0" tint="-0.24994659260841701"/>
      </right>
      <top/>
      <bottom style="medium">
        <color theme="1"/>
      </bottom>
      <diagonal/>
    </border>
    <border>
      <left style="thin">
        <color theme="0" tint="-0.24994659260841701"/>
      </left>
      <right style="medium">
        <color theme="1"/>
      </right>
      <top/>
      <bottom style="medium">
        <color theme="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theme="1"/>
      </left>
      <right style="thin">
        <color theme="1"/>
      </right>
      <top style="thin">
        <color theme="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theme="1"/>
      </right>
      <top/>
      <bottom style="medium">
        <color indexed="64"/>
      </bottom>
      <diagonal/>
    </border>
    <border>
      <left style="thin">
        <color theme="1"/>
      </left>
      <right style="medium">
        <color indexed="64"/>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indexed="64"/>
      </bottom>
      <diagonal/>
    </border>
    <border>
      <left/>
      <right style="thin">
        <color theme="1"/>
      </right>
      <top style="medium">
        <color indexed="64"/>
      </top>
      <bottom style="thin">
        <color theme="1"/>
      </bottom>
      <diagonal/>
    </border>
    <border>
      <left style="medium">
        <color indexed="64"/>
      </left>
      <right/>
      <top style="thin">
        <color theme="1"/>
      </top>
      <bottom style="medium">
        <color indexed="64"/>
      </bottom>
      <diagonal/>
    </border>
    <border>
      <left/>
      <right style="thin">
        <color theme="0" tint="-0.24994659260841701"/>
      </right>
      <top/>
      <bottom style="medium">
        <color theme="1"/>
      </bottom>
      <diagonal/>
    </border>
    <border>
      <left style="medium">
        <color indexed="64"/>
      </left>
      <right/>
      <top style="thin">
        <color theme="1"/>
      </top>
      <bottom style="medium">
        <color theme="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diagonal/>
    </border>
    <border>
      <left style="thin">
        <color theme="0" tint="-0.24994659260841701"/>
      </left>
      <right style="medium">
        <color indexed="64"/>
      </right>
      <top style="medium">
        <color theme="1"/>
      </top>
      <bottom style="thin">
        <color theme="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1"/>
      </top>
      <bottom style="medium">
        <color indexed="64"/>
      </bottom>
      <diagonal/>
    </border>
    <border>
      <left style="thin">
        <color theme="0" tint="-0.24994659260841701"/>
      </left>
      <right style="medium">
        <color indexed="64"/>
      </right>
      <top style="thin">
        <color theme="1"/>
      </top>
      <bottom style="medium">
        <color indexed="64"/>
      </bottom>
      <diagonal/>
    </border>
    <border>
      <left style="thin">
        <color theme="0" tint="-0.24994659260841701"/>
      </left>
      <right style="medium">
        <color indexed="64"/>
      </right>
      <top style="medium">
        <color indexed="64"/>
      </top>
      <bottom style="double">
        <color theme="1"/>
      </bottom>
      <diagonal/>
    </border>
    <border>
      <left style="thin">
        <color theme="1"/>
      </left>
      <right style="medium">
        <color indexed="64"/>
      </right>
      <top style="medium">
        <color indexed="64"/>
      </top>
      <bottom style="thin">
        <color theme="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thin">
        <color theme="0" tint="-0.24994659260841701"/>
      </right>
      <top/>
      <bottom style="medium">
        <color indexed="64"/>
      </bottom>
      <diagonal/>
    </border>
    <border>
      <left style="thin">
        <color theme="0" tint="-0.24994659260841701"/>
      </left>
      <right/>
      <top style="thin">
        <color indexed="64"/>
      </top>
      <bottom style="medium">
        <color indexed="64"/>
      </bottom>
      <diagonal/>
    </border>
    <border>
      <left style="thin">
        <color theme="1"/>
      </left>
      <right style="medium">
        <color indexed="64"/>
      </right>
      <top style="thin">
        <color theme="1"/>
      </top>
      <bottom style="thin">
        <color theme="1"/>
      </bottom>
      <diagonal/>
    </border>
    <border>
      <left style="thin">
        <color theme="1"/>
      </left>
      <right/>
      <top style="medium">
        <color indexed="64"/>
      </top>
      <bottom style="thin">
        <color indexed="64"/>
      </bottom>
      <diagonal/>
    </border>
    <border>
      <left/>
      <right/>
      <top style="medium">
        <color indexed="64"/>
      </top>
      <bottom style="thin">
        <color indexed="64"/>
      </bottom>
      <diagonal/>
    </border>
    <border>
      <left/>
      <right style="thin">
        <color theme="1"/>
      </right>
      <top style="medium">
        <color indexed="64"/>
      </top>
      <bottom style="thin">
        <color indexed="64"/>
      </bottom>
      <diagonal/>
    </border>
    <border>
      <left/>
      <right/>
      <top style="thin">
        <color theme="1"/>
      </top>
      <bottom style="medium">
        <color indexed="64"/>
      </bottom>
      <diagonal/>
    </border>
    <border>
      <left/>
      <right/>
      <top style="medium">
        <color indexed="64"/>
      </top>
      <bottom style="thin">
        <color theme="1"/>
      </bottom>
      <diagonal/>
    </border>
    <border>
      <left style="thin">
        <color indexed="64"/>
      </left>
      <right style="thin">
        <color theme="1"/>
      </right>
      <top style="medium">
        <color indexed="64"/>
      </top>
      <bottom/>
      <diagonal/>
    </border>
    <border>
      <left style="thin">
        <color indexed="64"/>
      </left>
      <right style="thin">
        <color theme="1"/>
      </right>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indexed="64"/>
      </top>
      <bottom style="thin">
        <color theme="1"/>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theme="0"/>
      </left>
      <right/>
      <top style="thin">
        <color theme="0"/>
      </top>
      <bottom style="thin">
        <color theme="0"/>
      </bottom>
      <diagonal/>
    </border>
    <border>
      <left/>
      <right/>
      <top/>
      <bottom style="thin">
        <color theme="0"/>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bottom style="double">
        <color indexed="64"/>
      </bottom>
      <diagonal/>
    </border>
    <border>
      <left/>
      <right style="thin">
        <color indexed="64"/>
      </right>
      <top style="medium">
        <color indexed="64"/>
      </top>
      <bottom/>
      <diagonal/>
    </border>
    <border>
      <left/>
      <right style="thin">
        <color theme="0" tint="-0.24994659260841701"/>
      </right>
      <top style="thin">
        <color theme="0" tint="-0.24994659260841701"/>
      </top>
      <bottom style="thin">
        <color theme="1"/>
      </bottom>
      <diagonal/>
    </border>
    <border>
      <left/>
      <right style="thin">
        <color theme="0" tint="-0.24994659260841701"/>
      </right>
      <top style="thin">
        <color theme="1"/>
      </top>
      <bottom style="thin">
        <color theme="1"/>
      </bottom>
      <diagonal/>
    </border>
    <border>
      <left style="medium">
        <color indexed="64"/>
      </left>
      <right style="thin">
        <color theme="1"/>
      </right>
      <top style="thin">
        <color theme="1"/>
      </top>
      <bottom style="medium">
        <color theme="1"/>
      </bottom>
      <diagonal/>
    </border>
    <border>
      <left style="medium">
        <color indexed="64"/>
      </left>
      <right style="thin">
        <color theme="0" tint="-0.24994659260841701"/>
      </right>
      <top style="thin">
        <color theme="0" tint="-0.24994659260841701"/>
      </top>
      <bottom style="thin">
        <color theme="1"/>
      </bottom>
      <diagonal/>
    </border>
    <border>
      <left style="medium">
        <color indexed="64"/>
      </left>
      <right style="thin">
        <color theme="0" tint="-0.24994659260841701"/>
      </right>
      <top style="thin">
        <color theme="1"/>
      </top>
      <bottom style="thin">
        <color theme="1"/>
      </bottom>
      <diagonal/>
    </border>
    <border>
      <left style="thin">
        <color theme="0" tint="-0.24994659260841701"/>
      </left>
      <right style="medium">
        <color theme="1"/>
      </right>
      <top style="thin">
        <color theme="1"/>
      </top>
      <bottom style="thin">
        <color indexed="64"/>
      </bottom>
      <diagonal/>
    </border>
    <border>
      <left style="thin">
        <color theme="0" tint="-0.24994659260841701"/>
      </left>
      <right/>
      <top style="thin">
        <color theme="1"/>
      </top>
      <bottom style="thin">
        <color indexed="64"/>
      </bottom>
      <diagonal/>
    </border>
    <border>
      <left style="medium">
        <color indexed="64"/>
      </left>
      <right style="thin">
        <color theme="0" tint="-0.24994659260841701"/>
      </right>
      <top style="thin">
        <color theme="1"/>
      </top>
      <bottom style="thin">
        <color indexed="64"/>
      </bottom>
      <diagonal/>
    </border>
    <border>
      <left/>
      <right style="thin">
        <color theme="0" tint="-0.24994659260841701"/>
      </right>
      <top style="thin">
        <color theme="1"/>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diagonal/>
    </border>
    <border>
      <left/>
      <right style="thin">
        <color indexed="8"/>
      </right>
      <top/>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medium">
        <color indexed="64"/>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thin">
        <color indexed="8"/>
      </left>
      <right style="thin">
        <color indexed="8"/>
      </right>
      <top/>
      <bottom style="hair">
        <color indexed="8"/>
      </bottom>
      <diagonal/>
    </border>
    <border>
      <left style="thin">
        <color indexed="8"/>
      </left>
      <right style="medium">
        <color indexed="64"/>
      </right>
      <top/>
      <bottom style="hair">
        <color indexed="8"/>
      </bottom>
      <diagonal/>
    </border>
    <border>
      <left style="medium">
        <color indexed="64"/>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medium">
        <color indexed="64"/>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hair">
        <color indexed="8"/>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style="thin">
        <color indexed="8"/>
      </right>
      <top/>
      <bottom/>
      <diagonal/>
    </border>
    <border>
      <left style="thin">
        <color indexed="8"/>
      </left>
      <right style="medium">
        <color indexed="8"/>
      </right>
      <top/>
      <bottom style="thin">
        <color indexed="64"/>
      </bottom>
      <diagonal/>
    </border>
    <border>
      <left style="thin">
        <color indexed="8"/>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hair">
        <color indexed="8"/>
      </bottom>
      <diagonal/>
    </border>
    <border>
      <left style="thin">
        <color indexed="8"/>
      </left>
      <right style="medium">
        <color indexed="8"/>
      </right>
      <top style="thin">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medium">
        <color indexed="8"/>
      </left>
      <right style="thin">
        <color indexed="8"/>
      </right>
      <top style="hair">
        <color indexed="8"/>
      </top>
      <bottom style="thin">
        <color indexed="8"/>
      </bottom>
      <diagonal/>
    </border>
    <border>
      <left style="thin">
        <color indexed="8"/>
      </left>
      <right style="medium">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bottom/>
      <diagonal/>
    </border>
    <border>
      <left style="medium">
        <color indexed="8"/>
      </left>
      <right/>
      <top/>
      <bottom style="thin">
        <color indexed="64"/>
      </bottom>
      <diagonal/>
    </border>
    <border>
      <left/>
      <right style="thin">
        <color indexed="8"/>
      </right>
      <top/>
      <bottom style="thin">
        <color indexed="64"/>
      </bottom>
      <diagonal/>
    </border>
    <border>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s>
  <cellStyleXfs count="10">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7" fillId="0" borderId="0"/>
    <xf numFmtId="165" fontId="1"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cellStyleXfs>
  <cellXfs count="1750">
    <xf numFmtId="0" fontId="0" fillId="0" borderId="0" xfId="0"/>
    <xf numFmtId="0" fontId="9" fillId="0" borderId="10" xfId="0" applyFont="1" applyBorder="1" applyProtection="1">
      <protection locked="0"/>
    </xf>
    <xf numFmtId="14" fontId="9" fillId="0" borderId="10" xfId="0" applyNumberFormat="1" applyFont="1" applyBorder="1" applyProtection="1">
      <protection locked="0"/>
    </xf>
    <xf numFmtId="165" fontId="9" fillId="0" borderId="10" xfId="1" applyFont="1" applyBorder="1" applyProtection="1">
      <protection locked="0"/>
    </xf>
    <xf numFmtId="0" fontId="9" fillId="0" borderId="0" xfId="0" applyFont="1" applyProtection="1">
      <protection locked="0"/>
    </xf>
    <xf numFmtId="14" fontId="9" fillId="0" borderId="0" xfId="0" applyNumberFormat="1" applyFont="1" applyProtection="1">
      <protection locked="0"/>
    </xf>
    <xf numFmtId="165" fontId="9" fillId="0" borderId="0" xfId="1" applyFont="1" applyProtection="1">
      <protection locked="0"/>
    </xf>
    <xf numFmtId="0" fontId="9" fillId="0" borderId="7" xfId="0" applyFont="1" applyBorder="1" applyProtection="1">
      <protection locked="0"/>
    </xf>
    <xf numFmtId="0" fontId="4" fillId="0" borderId="8" xfId="0" applyFont="1" applyBorder="1" applyProtection="1">
      <protection locked="0"/>
    </xf>
    <xf numFmtId="0" fontId="9" fillId="0" borderId="8" xfId="0" applyFont="1" applyBorder="1" applyProtection="1">
      <protection locked="0"/>
    </xf>
    <xf numFmtId="14" fontId="9" fillId="0" borderId="8" xfId="0" applyNumberFormat="1" applyFont="1" applyBorder="1" applyProtection="1">
      <protection locked="0"/>
    </xf>
    <xf numFmtId="165" fontId="9" fillId="0" borderId="8" xfId="1" applyFont="1" applyBorder="1" applyProtection="1">
      <protection locked="0"/>
    </xf>
    <xf numFmtId="0" fontId="9" fillId="0" borderId="9" xfId="0" applyFont="1" applyBorder="1" applyProtection="1">
      <protection locked="0"/>
    </xf>
    <xf numFmtId="0" fontId="9" fillId="0" borderId="8"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0" xfId="0" applyFont="1" applyAlignment="1" applyProtection="1">
      <alignment horizontal="center"/>
      <protection locked="0"/>
    </xf>
    <xf numFmtId="0" fontId="21" fillId="0" borderId="0" xfId="0" applyFont="1"/>
    <xf numFmtId="0" fontId="9" fillId="0" borderId="113" xfId="0" applyFont="1" applyBorder="1" applyProtection="1">
      <protection locked="0"/>
    </xf>
    <xf numFmtId="165" fontId="9" fillId="0" borderId="113" xfId="1" applyFont="1" applyBorder="1" applyProtection="1">
      <protection locked="0"/>
    </xf>
    <xf numFmtId="14" fontId="9" fillId="3" borderId="113" xfId="0" applyNumberFormat="1" applyFont="1" applyFill="1" applyBorder="1" applyProtection="1">
      <protection locked="0"/>
    </xf>
    <xf numFmtId="165" fontId="9" fillId="3" borderId="113" xfId="1" applyFont="1" applyFill="1" applyBorder="1" applyProtection="1">
      <protection locked="0"/>
    </xf>
    <xf numFmtId="0" fontId="4" fillId="0" borderId="113" xfId="0" applyFont="1" applyBorder="1" applyProtection="1">
      <protection locked="0"/>
    </xf>
    <xf numFmtId="0" fontId="9" fillId="0" borderId="113" xfId="0" applyFont="1" applyBorder="1" applyAlignment="1" applyProtection="1">
      <alignment horizontal="center"/>
      <protection locked="0"/>
    </xf>
    <xf numFmtId="14" fontId="9" fillId="0" borderId="113" xfId="0" applyNumberFormat="1" applyFont="1" applyBorder="1" applyProtection="1">
      <protection locked="0"/>
    </xf>
    <xf numFmtId="0" fontId="9" fillId="0" borderId="151" xfId="0" applyFont="1" applyBorder="1" applyProtection="1">
      <protection locked="0"/>
    </xf>
    <xf numFmtId="0" fontId="9" fillId="0" borderId="152" xfId="0" applyFont="1" applyBorder="1" applyProtection="1">
      <protection locked="0"/>
    </xf>
    <xf numFmtId="14" fontId="9" fillId="3" borderId="152" xfId="0" applyNumberFormat="1" applyFont="1" applyFill="1" applyBorder="1" applyProtection="1">
      <protection locked="0"/>
    </xf>
    <xf numFmtId="165" fontId="9" fillId="3" borderId="152" xfId="1" applyFont="1" applyFill="1" applyBorder="1" applyProtection="1">
      <protection locked="0"/>
    </xf>
    <xf numFmtId="0" fontId="9" fillId="0" borderId="117" xfId="0" applyFont="1" applyBorder="1" applyProtection="1">
      <protection locked="0"/>
    </xf>
    <xf numFmtId="0" fontId="9" fillId="0" borderId="154" xfId="0" applyFont="1" applyBorder="1" applyProtection="1">
      <protection locked="0"/>
    </xf>
    <xf numFmtId="0" fontId="9" fillId="3" borderId="156" xfId="0" applyFont="1" applyFill="1" applyBorder="1" applyAlignment="1" applyProtection="1">
      <alignment horizontal="center"/>
      <protection locked="0"/>
    </xf>
    <xf numFmtId="0" fontId="9" fillId="3" borderId="157" xfId="0" applyFont="1" applyFill="1" applyBorder="1" applyAlignment="1" applyProtection="1">
      <alignment horizontal="center"/>
      <protection locked="0"/>
    </xf>
    <xf numFmtId="0" fontId="9" fillId="0" borderId="157" xfId="0" applyFont="1" applyBorder="1" applyAlignment="1" applyProtection="1">
      <alignment horizontal="center"/>
      <protection locked="0"/>
    </xf>
    <xf numFmtId="165" fontId="9" fillId="0" borderId="151" xfId="1" applyFont="1" applyBorder="1" applyProtection="1">
      <protection locked="0"/>
    </xf>
    <xf numFmtId="165" fontId="9" fillId="0" borderId="120" xfId="1" applyFont="1" applyBorder="1" applyProtection="1">
      <protection locked="0"/>
    </xf>
    <xf numFmtId="165" fontId="9" fillId="0" borderId="117" xfId="1" applyFont="1" applyBorder="1" applyProtection="1">
      <protection locked="0"/>
    </xf>
    <xf numFmtId="165" fontId="9" fillId="0" borderId="118" xfId="1" applyFont="1" applyBorder="1" applyProtection="1">
      <protection locked="0"/>
    </xf>
    <xf numFmtId="165" fontId="9" fillId="0" borderId="117" xfId="1" applyFont="1" applyFill="1" applyBorder="1" applyProtection="1">
      <protection locked="0"/>
    </xf>
    <xf numFmtId="165" fontId="9" fillId="0" borderId="118" xfId="1" applyFont="1" applyFill="1" applyBorder="1" applyProtection="1">
      <protection locked="0"/>
    </xf>
    <xf numFmtId="0" fontId="4" fillId="5" borderId="108" xfId="0" applyFont="1" applyFill="1" applyBorder="1" applyAlignment="1" applyProtection="1">
      <alignment horizontal="center" vertical="center"/>
      <protection locked="0"/>
    </xf>
    <xf numFmtId="168" fontId="9" fillId="5" borderId="135" xfId="0" applyNumberFormat="1" applyFont="1" applyFill="1" applyBorder="1" applyAlignment="1" applyProtection="1">
      <alignment horizontal="center"/>
      <protection locked="0"/>
    </xf>
    <xf numFmtId="165" fontId="4" fillId="5" borderId="146" xfId="1" applyFont="1" applyFill="1" applyBorder="1" applyAlignment="1" applyProtection="1">
      <alignment horizontal="center"/>
      <protection locked="0"/>
    </xf>
    <xf numFmtId="165" fontId="4" fillId="5" borderId="148" xfId="1" applyFont="1" applyFill="1" applyBorder="1" applyAlignment="1" applyProtection="1">
      <alignment horizontal="center"/>
      <protection locked="0"/>
    </xf>
    <xf numFmtId="168" fontId="9" fillId="5" borderId="22" xfId="0" applyNumberFormat="1" applyFont="1" applyFill="1" applyBorder="1" applyAlignment="1" applyProtection="1">
      <alignment horizontal="center"/>
      <protection locked="0"/>
    </xf>
    <xf numFmtId="14" fontId="9" fillId="5" borderId="22" xfId="0" applyNumberFormat="1" applyFont="1" applyFill="1" applyBorder="1" applyAlignment="1" applyProtection="1">
      <alignment horizontal="center"/>
      <protection locked="0"/>
    </xf>
    <xf numFmtId="14" fontId="9" fillId="5" borderId="22" xfId="0" quotePrefix="1" applyNumberFormat="1" applyFont="1" applyFill="1" applyBorder="1" applyAlignment="1" applyProtection="1">
      <alignment horizontal="center"/>
      <protection locked="0"/>
    </xf>
    <xf numFmtId="165" fontId="9" fillId="5" borderId="22" xfId="1" quotePrefix="1" applyFont="1" applyFill="1" applyBorder="1" applyAlignment="1" applyProtection="1">
      <alignment horizontal="center"/>
      <protection locked="0"/>
    </xf>
    <xf numFmtId="165" fontId="9" fillId="5" borderId="135" xfId="1" quotePrefix="1" applyFont="1" applyFill="1" applyBorder="1" applyAlignment="1" applyProtection="1">
      <alignment horizontal="center"/>
      <protection locked="0"/>
    </xf>
    <xf numFmtId="168" fontId="9" fillId="5" borderId="136" xfId="0" quotePrefix="1" applyNumberFormat="1" applyFont="1" applyFill="1" applyBorder="1" applyAlignment="1" applyProtection="1">
      <alignment horizontal="center"/>
      <protection locked="0"/>
    </xf>
    <xf numFmtId="0" fontId="4" fillId="5" borderId="128" xfId="0" applyFont="1" applyFill="1" applyBorder="1" applyProtection="1">
      <protection locked="0"/>
    </xf>
    <xf numFmtId="0" fontId="4" fillId="5" borderId="129" xfId="0" applyFont="1" applyFill="1" applyBorder="1" applyProtection="1">
      <protection locked="0"/>
    </xf>
    <xf numFmtId="0" fontId="4" fillId="5" borderId="129" xfId="0" applyFont="1" applyFill="1" applyBorder="1" applyAlignment="1" applyProtection="1">
      <alignment horizontal="center"/>
      <protection locked="0"/>
    </xf>
    <xf numFmtId="0" fontId="4" fillId="5" borderId="129" xfId="0" applyFont="1" applyFill="1" applyBorder="1" applyAlignment="1" applyProtection="1">
      <alignment horizontal="left"/>
      <protection locked="0"/>
    </xf>
    <xf numFmtId="0" fontId="4" fillId="5" borderId="130" xfId="0" applyFont="1" applyFill="1" applyBorder="1" applyProtection="1">
      <protection locked="0"/>
    </xf>
    <xf numFmtId="14" fontId="4" fillId="5" borderId="130" xfId="0" applyNumberFormat="1" applyFont="1" applyFill="1" applyBorder="1" applyProtection="1">
      <protection locked="0"/>
    </xf>
    <xf numFmtId="165" fontId="4" fillId="5" borderId="131" xfId="1" applyFont="1" applyFill="1" applyBorder="1" applyProtection="1">
      <protection locked="0"/>
    </xf>
    <xf numFmtId="0" fontId="4" fillId="5" borderId="132" xfId="0" applyFont="1" applyFill="1" applyBorder="1" applyProtection="1">
      <protection locked="0"/>
    </xf>
    <xf numFmtId="165" fontId="9" fillId="4" borderId="117" xfId="1" applyFont="1" applyFill="1" applyBorder="1" applyProtection="1"/>
    <xf numFmtId="165" fontId="9" fillId="4" borderId="118" xfId="1" applyFont="1" applyFill="1" applyBorder="1" applyProtection="1"/>
    <xf numFmtId="165" fontId="4" fillId="4" borderId="129" xfId="1" applyFont="1" applyFill="1" applyBorder="1" applyAlignment="1" applyProtection="1">
      <alignment horizontal="left"/>
    </xf>
    <xf numFmtId="165" fontId="4" fillId="5" borderId="121" xfId="1" applyFont="1" applyFill="1" applyBorder="1" applyAlignment="1" applyProtection="1">
      <alignment horizontal="center"/>
      <protection locked="0"/>
    </xf>
    <xf numFmtId="165" fontId="4" fillId="5" borderId="123" xfId="1" applyFont="1" applyFill="1" applyBorder="1" applyAlignment="1" applyProtection="1">
      <alignment horizontal="center"/>
      <protection locked="0"/>
    </xf>
    <xf numFmtId="168" fontId="9" fillId="5" borderId="158" xfId="0" applyNumberFormat="1" applyFont="1" applyFill="1" applyBorder="1" applyAlignment="1" applyProtection="1">
      <alignment horizontal="center"/>
      <protection locked="0"/>
    </xf>
    <xf numFmtId="167" fontId="9" fillId="5" borderId="122" xfId="1" applyNumberFormat="1" applyFont="1" applyFill="1" applyBorder="1" applyAlignment="1" applyProtection="1">
      <alignment horizontal="center"/>
      <protection locked="0"/>
    </xf>
    <xf numFmtId="167" fontId="9" fillId="5" borderId="122" xfId="1" quotePrefix="1" applyNumberFormat="1" applyFont="1" applyFill="1" applyBorder="1" applyAlignment="1" applyProtection="1">
      <alignment horizontal="center"/>
      <protection locked="0"/>
    </xf>
    <xf numFmtId="165" fontId="9" fillId="5" borderId="122" xfId="1" quotePrefix="1" applyFont="1" applyFill="1" applyBorder="1" applyAlignment="1" applyProtection="1">
      <alignment horizontal="center"/>
      <protection locked="0"/>
    </xf>
    <xf numFmtId="168" fontId="9" fillId="5" borderId="123" xfId="0" quotePrefix="1" applyNumberFormat="1" applyFont="1" applyFill="1" applyBorder="1" applyAlignment="1" applyProtection="1">
      <alignment horizontal="center"/>
      <protection locked="0"/>
    </xf>
    <xf numFmtId="0" fontId="9" fillId="0" borderId="114" xfId="0" applyFont="1" applyBorder="1" applyAlignment="1" applyProtection="1">
      <alignment vertical="center" wrapText="1"/>
      <protection locked="0"/>
    </xf>
    <xf numFmtId="0" fontId="9" fillId="0" borderId="152" xfId="0" applyFont="1" applyBorder="1" applyAlignment="1" applyProtection="1">
      <alignment horizontal="center"/>
      <protection locked="0"/>
    </xf>
    <xf numFmtId="167" fontId="9" fillId="3" borderId="152" xfId="1" applyNumberFormat="1" applyFont="1" applyFill="1" applyBorder="1" applyProtection="1">
      <protection locked="0"/>
    </xf>
    <xf numFmtId="167" fontId="9" fillId="3" borderId="152" xfId="1" applyNumberFormat="1" applyFont="1" applyFill="1" applyBorder="1" applyAlignment="1" applyProtection="1">
      <alignment horizontal="center"/>
      <protection locked="0"/>
    </xf>
    <xf numFmtId="165" fontId="9" fillId="3" borderId="152" xfId="1" applyFont="1" applyFill="1" applyBorder="1" applyAlignment="1" applyProtection="1">
      <alignment horizontal="center"/>
      <protection locked="0"/>
    </xf>
    <xf numFmtId="0" fontId="9" fillId="0" borderId="115" xfId="0" applyFont="1" applyBorder="1" applyAlignment="1" applyProtection="1">
      <alignment vertical="center" wrapText="1"/>
      <protection locked="0"/>
    </xf>
    <xf numFmtId="167" fontId="9" fillId="3" borderId="113" xfId="1" applyNumberFormat="1" applyFont="1" applyFill="1" applyBorder="1" applyProtection="1">
      <protection locked="0"/>
    </xf>
    <xf numFmtId="167" fontId="9" fillId="3" borderId="113" xfId="1" applyNumberFormat="1" applyFont="1" applyFill="1" applyBorder="1" applyAlignment="1" applyProtection="1">
      <alignment horizontal="center"/>
      <protection locked="0"/>
    </xf>
    <xf numFmtId="165" fontId="9" fillId="3" borderId="113" xfId="1" applyFont="1" applyFill="1" applyBorder="1" applyAlignment="1" applyProtection="1">
      <alignment horizontal="center"/>
      <protection locked="0"/>
    </xf>
    <xf numFmtId="0" fontId="9" fillId="0" borderId="116" xfId="0" applyFont="1" applyBorder="1" applyAlignment="1" applyProtection="1">
      <alignment vertical="center" wrapText="1"/>
      <protection locked="0"/>
    </xf>
    <xf numFmtId="167" fontId="9" fillId="0" borderId="113" xfId="1" applyNumberFormat="1" applyFont="1" applyBorder="1" applyProtection="1">
      <protection locked="0"/>
    </xf>
    <xf numFmtId="167" fontId="9" fillId="0" borderId="113" xfId="1" applyNumberFormat="1" applyFont="1" applyBorder="1" applyAlignment="1" applyProtection="1">
      <alignment horizontal="center"/>
      <protection locked="0"/>
    </xf>
    <xf numFmtId="165" fontId="9" fillId="0" borderId="113" xfId="1" applyFont="1" applyBorder="1" applyAlignment="1" applyProtection="1">
      <alignment horizontal="center"/>
      <protection locked="0"/>
    </xf>
    <xf numFmtId="0" fontId="4" fillId="0" borderId="113" xfId="0" applyFont="1" applyBorder="1" applyAlignment="1" applyProtection="1">
      <alignment horizontal="left"/>
      <protection locked="0"/>
    </xf>
    <xf numFmtId="0" fontId="4" fillId="0" borderId="154" xfId="0" applyFont="1" applyBorder="1" applyAlignment="1" applyProtection="1">
      <alignment wrapText="1"/>
      <protection locked="0"/>
    </xf>
    <xf numFmtId="0" fontId="9" fillId="0" borderId="142" xfId="0" applyFont="1" applyBorder="1" applyAlignment="1" applyProtection="1">
      <alignment vertical="center" wrapText="1"/>
      <protection locked="0"/>
    </xf>
    <xf numFmtId="0" fontId="9" fillId="0" borderId="144" xfId="0" applyFont="1" applyBorder="1" applyAlignment="1" applyProtection="1">
      <alignment horizontal="left"/>
      <protection locked="0"/>
    </xf>
    <xf numFmtId="0" fontId="9" fillId="0" borderId="143" xfId="0" applyFont="1" applyBorder="1" applyProtection="1">
      <protection locked="0"/>
    </xf>
    <xf numFmtId="165" fontId="9" fillId="0" borderId="143" xfId="1" applyFont="1" applyBorder="1" applyProtection="1">
      <protection locked="0"/>
    </xf>
    <xf numFmtId="167" fontId="9" fillId="0" borderId="143" xfId="1" applyNumberFormat="1" applyFont="1" applyBorder="1" applyProtection="1">
      <protection locked="0"/>
    </xf>
    <xf numFmtId="167" fontId="9" fillId="0" borderId="143" xfId="1" applyNumberFormat="1" applyFont="1" applyBorder="1" applyAlignment="1" applyProtection="1">
      <alignment horizontal="center"/>
      <protection locked="0"/>
    </xf>
    <xf numFmtId="165" fontId="9" fillId="0" borderId="143" xfId="1" applyFont="1" applyBorder="1" applyAlignment="1" applyProtection="1">
      <alignment horizontal="center"/>
      <protection locked="0"/>
    </xf>
    <xf numFmtId="165" fontId="9" fillId="0" borderId="144" xfId="1" applyFont="1" applyBorder="1" applyAlignment="1" applyProtection="1">
      <alignment horizontal="center"/>
      <protection locked="0"/>
    </xf>
    <xf numFmtId="0" fontId="9" fillId="0" borderId="145" xfId="0" applyFont="1" applyBorder="1" applyProtection="1">
      <protection locked="0"/>
    </xf>
    <xf numFmtId="0" fontId="9" fillId="5" borderId="150" xfId="0" applyFont="1" applyFill="1" applyBorder="1" applyAlignment="1" applyProtection="1">
      <alignment vertical="center" wrapText="1"/>
      <protection locked="0"/>
    </xf>
    <xf numFmtId="0" fontId="4" fillId="5" borderId="130" xfId="0" applyFont="1" applyFill="1" applyBorder="1" applyAlignment="1" applyProtection="1">
      <alignment horizontal="left"/>
      <protection locked="0"/>
    </xf>
    <xf numFmtId="167" fontId="4" fillId="5" borderId="130" xfId="1" applyNumberFormat="1" applyFont="1" applyFill="1" applyBorder="1" applyAlignment="1" applyProtection="1">
      <alignment horizontal="left"/>
      <protection locked="0"/>
    </xf>
    <xf numFmtId="165" fontId="4" fillId="5" borderId="130" xfId="1" applyFont="1" applyFill="1" applyBorder="1" applyAlignment="1" applyProtection="1">
      <alignment horizontal="left"/>
      <protection locked="0"/>
    </xf>
    <xf numFmtId="165" fontId="4" fillId="5" borderId="131" xfId="1" applyFont="1" applyFill="1" applyBorder="1" applyAlignment="1" applyProtection="1">
      <alignment horizontal="left"/>
      <protection locked="0"/>
    </xf>
    <xf numFmtId="0" fontId="4" fillId="5" borderId="132" xfId="0" applyFont="1" applyFill="1" applyBorder="1" applyAlignment="1" applyProtection="1">
      <alignment horizontal="left"/>
      <protection locked="0"/>
    </xf>
    <xf numFmtId="0" fontId="9" fillId="0" borderId="10" xfId="0" applyFont="1" applyBorder="1" applyAlignment="1" applyProtection="1">
      <alignment vertical="center" wrapText="1"/>
      <protection locked="0"/>
    </xf>
    <xf numFmtId="0" fontId="4" fillId="0" borderId="10" xfId="0" applyFont="1" applyBorder="1" applyProtection="1">
      <protection locked="0"/>
    </xf>
    <xf numFmtId="165" fontId="4" fillId="0" borderId="10" xfId="1" applyFont="1" applyBorder="1" applyProtection="1">
      <protection locked="0"/>
    </xf>
    <xf numFmtId="167" fontId="4" fillId="0" borderId="10" xfId="1" applyNumberFormat="1" applyFont="1" applyBorder="1" applyProtection="1">
      <protection locked="0"/>
    </xf>
    <xf numFmtId="0" fontId="4" fillId="0" borderId="0" xfId="0" applyFont="1" applyAlignment="1" applyProtection="1">
      <alignment vertical="center"/>
      <protection locked="0"/>
    </xf>
    <xf numFmtId="167" fontId="9" fillId="0" borderId="0" xfId="1" applyNumberFormat="1" applyFont="1" applyProtection="1">
      <protection locked="0"/>
    </xf>
    <xf numFmtId="0" fontId="4" fillId="0" borderId="0" xfId="0" applyFont="1" applyAlignment="1" applyProtection="1">
      <alignment vertical="center" wrapText="1"/>
      <protection locked="0"/>
    </xf>
    <xf numFmtId="0" fontId="4" fillId="0" borderId="0" xfId="0" applyFont="1" applyAlignment="1" applyProtection="1">
      <alignment horizontal="left"/>
      <protection locked="0"/>
    </xf>
    <xf numFmtId="0" fontId="9" fillId="0" borderId="0" xfId="0" applyFont="1" applyAlignment="1" applyProtection="1">
      <alignment vertical="center" wrapText="1"/>
      <protection locked="0"/>
    </xf>
    <xf numFmtId="165" fontId="4" fillId="4" borderId="130" xfId="1" applyFont="1" applyFill="1" applyBorder="1" applyProtection="1"/>
    <xf numFmtId="0" fontId="9" fillId="3" borderId="153" xfId="0" applyFont="1" applyFill="1" applyBorder="1" applyAlignment="1" applyProtection="1">
      <alignment horizontal="left"/>
      <protection locked="0"/>
    </xf>
    <xf numFmtId="0" fontId="9" fillId="3" borderId="154" xfId="0" applyFont="1" applyFill="1" applyBorder="1" applyAlignment="1" applyProtection="1">
      <alignment horizontal="left"/>
      <protection locked="0"/>
    </xf>
    <xf numFmtId="0" fontId="9" fillId="0" borderId="143" xfId="0" applyFont="1" applyBorder="1" applyAlignment="1" applyProtection="1">
      <alignment horizontal="center"/>
      <protection locked="0"/>
    </xf>
    <xf numFmtId="0" fontId="9" fillId="3" borderId="152" xfId="0" applyFont="1" applyFill="1" applyBorder="1" applyAlignment="1" applyProtection="1">
      <alignment horizontal="left"/>
      <protection locked="0"/>
    </xf>
    <xf numFmtId="0" fontId="9" fillId="3" borderId="113" xfId="0" applyFont="1" applyFill="1" applyBorder="1" applyAlignment="1" applyProtection="1">
      <alignment horizontal="left"/>
      <protection locked="0"/>
    </xf>
    <xf numFmtId="0" fontId="9" fillId="0" borderId="113" xfId="0" applyFont="1" applyBorder="1" applyAlignment="1" applyProtection="1">
      <alignment horizontal="left"/>
      <protection locked="0"/>
    </xf>
    <xf numFmtId="0" fontId="9" fillId="0" borderId="143" xfId="0" applyFont="1" applyBorder="1" applyAlignment="1" applyProtection="1">
      <alignment horizontal="left"/>
      <protection locked="0"/>
    </xf>
    <xf numFmtId="0" fontId="9" fillId="3" borderId="152" xfId="0" applyFont="1" applyFill="1" applyBorder="1" applyProtection="1">
      <protection locked="0"/>
    </xf>
    <xf numFmtId="0" fontId="9" fillId="3" borderId="113" xfId="0" applyFont="1" applyFill="1" applyBorder="1" applyProtection="1">
      <protection locked="0"/>
    </xf>
    <xf numFmtId="0" fontId="9" fillId="3" borderId="120" xfId="0" applyFont="1" applyFill="1" applyBorder="1" applyAlignment="1" applyProtection="1">
      <alignment horizontal="left"/>
      <protection locked="0"/>
    </xf>
    <xf numFmtId="0" fontId="9" fillId="3" borderId="118" xfId="0" applyFont="1" applyFill="1" applyBorder="1" applyAlignment="1" applyProtection="1">
      <alignment horizontal="left"/>
      <protection locked="0"/>
    </xf>
    <xf numFmtId="0" fontId="9" fillId="0" borderId="118" xfId="0" applyFont="1" applyBorder="1" applyAlignment="1" applyProtection="1">
      <alignment horizontal="left"/>
      <protection locked="0"/>
    </xf>
    <xf numFmtId="0" fontId="4" fillId="0" borderId="0" xfId="6" applyFont="1"/>
    <xf numFmtId="0" fontId="9" fillId="0" borderId="0" xfId="6"/>
    <xf numFmtId="0" fontId="9" fillId="3" borderId="0" xfId="6" applyFill="1"/>
    <xf numFmtId="0" fontId="9" fillId="4" borderId="0" xfId="6" applyFill="1"/>
    <xf numFmtId="0" fontId="24" fillId="6" borderId="0" xfId="6" applyFont="1" applyFill="1"/>
    <xf numFmtId="0" fontId="25" fillId="6" borderId="0" xfId="6" applyFont="1" applyFill="1"/>
    <xf numFmtId="0" fontId="4" fillId="2" borderId="113" xfId="6" applyFont="1" applyFill="1" applyBorder="1"/>
    <xf numFmtId="0" fontId="26" fillId="0" borderId="117" xfId="6" applyFont="1" applyBorder="1"/>
    <xf numFmtId="0" fontId="26" fillId="0" borderId="118" xfId="6" applyFont="1" applyBorder="1" applyAlignment="1">
      <alignment horizontal="center" vertical="center"/>
    </xf>
    <xf numFmtId="0" fontId="4" fillId="2" borderId="159" xfId="6" applyFont="1" applyFill="1" applyBorder="1"/>
    <xf numFmtId="0" fontId="4" fillId="8" borderId="0" xfId="6" applyFont="1" applyFill="1" applyAlignment="1">
      <alignment horizontal="left"/>
    </xf>
    <xf numFmtId="0" fontId="26" fillId="8" borderId="0" xfId="6" applyFont="1" applyFill="1"/>
    <xf numFmtId="165" fontId="27" fillId="4" borderId="1" xfId="7" applyFont="1" applyFill="1" applyBorder="1"/>
    <xf numFmtId="0" fontId="27" fillId="0" borderId="5" xfId="6" applyFont="1" applyBorder="1"/>
    <xf numFmtId="0" fontId="27" fillId="0" borderId="6" xfId="6" applyFont="1" applyBorder="1"/>
    <xf numFmtId="0" fontId="27" fillId="2" borderId="0" xfId="6" applyFont="1" applyFill="1" applyAlignment="1">
      <alignment horizontal="left" indent="2"/>
    </xf>
    <xf numFmtId="0" fontId="9" fillId="2" borderId="0" xfId="6" applyFill="1"/>
    <xf numFmtId="0" fontId="27" fillId="2" borderId="0" xfId="6" applyFont="1" applyFill="1"/>
    <xf numFmtId="0" fontId="28" fillId="0" borderId="0" xfId="6" applyFont="1"/>
    <xf numFmtId="0" fontId="32" fillId="0" borderId="0" xfId="6" applyFont="1"/>
    <xf numFmtId="0" fontId="30" fillId="2" borderId="0" xfId="6" applyFont="1" applyFill="1" applyAlignment="1">
      <alignment horizontal="right"/>
    </xf>
    <xf numFmtId="0" fontId="35" fillId="2" borderId="0" xfId="6" applyFont="1" applyFill="1" applyAlignment="1">
      <alignment horizontal="right"/>
    </xf>
    <xf numFmtId="0" fontId="27" fillId="0" borderId="0" xfId="6" applyFont="1"/>
    <xf numFmtId="165" fontId="27" fillId="8" borderId="0" xfId="7" applyFont="1" applyFill="1"/>
    <xf numFmtId="0" fontId="27" fillId="9" borderId="0" xfId="6" applyFont="1" applyFill="1"/>
    <xf numFmtId="0" fontId="9" fillId="2" borderId="0" xfId="6" applyFill="1" applyAlignment="1">
      <alignment horizontal="left" indent="2"/>
    </xf>
    <xf numFmtId="165" fontId="27" fillId="2" borderId="0" xfId="7" applyFont="1" applyFill="1"/>
    <xf numFmtId="0" fontId="36" fillId="2" borderId="0" xfId="6" applyFont="1" applyFill="1" applyAlignment="1">
      <alignment horizontal="left" vertical="center" indent="3"/>
    </xf>
    <xf numFmtId="0" fontId="27" fillId="9" borderId="0" xfId="6" applyFont="1" applyFill="1" applyAlignment="1">
      <alignment horizontal="left"/>
    </xf>
    <xf numFmtId="49" fontId="37" fillId="11" borderId="0" xfId="6" applyNumberFormat="1" applyFont="1" applyFill="1" applyAlignment="1">
      <alignment horizontal="left"/>
    </xf>
    <xf numFmtId="49" fontId="38" fillId="11" borderId="0" xfId="6" applyNumberFormat="1" applyFont="1" applyFill="1" applyAlignment="1">
      <alignment horizontal="left"/>
    </xf>
    <xf numFmtId="0" fontId="4" fillId="2" borderId="0" xfId="6" applyFont="1" applyFill="1"/>
    <xf numFmtId="165" fontId="26" fillId="2" borderId="0" xfId="7" applyFont="1" applyFill="1" applyAlignment="1">
      <alignment horizontal="centerContinuous"/>
    </xf>
    <xf numFmtId="0" fontId="4" fillId="12" borderId="0" xfId="6" applyFont="1" applyFill="1"/>
    <xf numFmtId="165" fontId="26" fillId="12" borderId="0" xfId="7" applyFont="1" applyFill="1" applyAlignment="1">
      <alignment horizontal="centerContinuous"/>
    </xf>
    <xf numFmtId="165" fontId="27" fillId="12" borderId="0" xfId="7" applyFont="1" applyFill="1"/>
    <xf numFmtId="0" fontId="39" fillId="12" borderId="0" xfId="6" applyFont="1" applyFill="1"/>
    <xf numFmtId="0" fontId="33" fillId="12" borderId="0" xfId="6" applyFont="1" applyFill="1" applyAlignment="1">
      <alignment horizontal="left"/>
    </xf>
    <xf numFmtId="165" fontId="40" fillId="12" borderId="0" xfId="7" applyFont="1" applyFill="1" applyAlignment="1">
      <alignment horizontal="centerContinuous"/>
    </xf>
    <xf numFmtId="0" fontId="33" fillId="12" borderId="0" xfId="6" applyFont="1" applyFill="1"/>
    <xf numFmtId="165" fontId="41" fillId="12" borderId="0" xfId="7" applyFont="1" applyFill="1" applyAlignment="1">
      <alignment horizontal="centerContinuous"/>
    </xf>
    <xf numFmtId="0" fontId="32" fillId="12" borderId="0" xfId="6" applyFont="1" applyFill="1"/>
    <xf numFmtId="165" fontId="41" fillId="2" borderId="0" xfId="7" applyFont="1" applyFill="1" applyAlignment="1">
      <alignment horizontal="centerContinuous"/>
    </xf>
    <xf numFmtId="0" fontId="30" fillId="0" borderId="0" xfId="6" applyFont="1" applyAlignment="1">
      <alignment horizontal="right"/>
    </xf>
    <xf numFmtId="165" fontId="27" fillId="0" borderId="0" xfId="7" applyFont="1"/>
    <xf numFmtId="165" fontId="0" fillId="0" borderId="0" xfId="7" applyFont="1"/>
    <xf numFmtId="0" fontId="27" fillId="2" borderId="0" xfId="6" applyFont="1" applyFill="1" applyAlignment="1">
      <alignment horizontal="right"/>
    </xf>
    <xf numFmtId="0" fontId="26" fillId="0" borderId="121" xfId="6" applyFont="1" applyBorder="1"/>
    <xf numFmtId="49" fontId="23" fillId="11" borderId="0" xfId="6" applyNumberFormat="1" applyFont="1" applyFill="1" applyAlignment="1">
      <alignment horizontal="left"/>
    </xf>
    <xf numFmtId="0" fontId="27" fillId="11" borderId="0" xfId="6" applyFont="1" applyFill="1" applyAlignment="1">
      <alignment horizontal="left" indent="5"/>
    </xf>
    <xf numFmtId="165" fontId="27" fillId="11" borderId="0" xfId="8" applyFont="1" applyFill="1" applyBorder="1"/>
    <xf numFmtId="0" fontId="44" fillId="2" borderId="0" xfId="6" applyFont="1" applyFill="1"/>
    <xf numFmtId="0" fontId="44" fillId="9" borderId="0" xfId="6" applyFont="1" applyFill="1"/>
    <xf numFmtId="165" fontId="27" fillId="4" borderId="240" xfId="7" applyFont="1" applyFill="1" applyBorder="1"/>
    <xf numFmtId="0" fontId="40" fillId="12" borderId="0" xfId="6" applyFont="1" applyFill="1"/>
    <xf numFmtId="0" fontId="31" fillId="12" borderId="0" xfId="6" applyFont="1" applyFill="1"/>
    <xf numFmtId="0" fontId="27" fillId="12" borderId="0" xfId="6" applyFont="1" applyFill="1"/>
    <xf numFmtId="0" fontId="27" fillId="2" borderId="0" xfId="6" applyFont="1" applyFill="1" applyAlignment="1">
      <alignment horizontal="left"/>
    </xf>
    <xf numFmtId="0" fontId="27" fillId="0" borderId="0" xfId="6" applyFont="1" applyAlignment="1">
      <alignment horizontal="left"/>
    </xf>
    <xf numFmtId="0" fontId="24" fillId="13" borderId="0" xfId="6" applyFont="1" applyFill="1"/>
    <xf numFmtId="0" fontId="25" fillId="13" borderId="0" xfId="6" applyFont="1" applyFill="1"/>
    <xf numFmtId="0" fontId="38" fillId="13" borderId="0" xfId="6" applyFont="1" applyFill="1"/>
    <xf numFmtId="0" fontId="45" fillId="13" borderId="0" xfId="6" applyFont="1" applyFill="1" applyAlignment="1">
      <alignment horizontal="center"/>
    </xf>
    <xf numFmtId="0" fontId="27" fillId="13" borderId="0" xfId="6" applyFont="1" applyFill="1"/>
    <xf numFmtId="0" fontId="27" fillId="13" borderId="0" xfId="6" applyFont="1" applyFill="1" applyAlignment="1">
      <alignment horizontal="centerContinuous"/>
    </xf>
    <xf numFmtId="0" fontId="4" fillId="0" borderId="0" xfId="0" applyFont="1" applyProtection="1">
      <protection locked="0"/>
    </xf>
    <xf numFmtId="165" fontId="4" fillId="0" borderId="0" xfId="1" applyFont="1" applyAlignment="1" applyProtection="1">
      <protection locked="0"/>
    </xf>
    <xf numFmtId="165" fontId="9" fillId="5" borderId="155" xfId="1" quotePrefix="1" applyFont="1" applyFill="1" applyBorder="1" applyAlignment="1" applyProtection="1">
      <alignment horizontal="center"/>
      <protection locked="0"/>
    </xf>
    <xf numFmtId="165" fontId="9" fillId="3" borderId="153" xfId="1" applyFont="1" applyFill="1" applyBorder="1" applyAlignment="1" applyProtection="1">
      <alignment horizontal="center"/>
      <protection locked="0"/>
    </xf>
    <xf numFmtId="165" fontId="9" fillId="3" borderId="154" xfId="1" applyFont="1" applyFill="1" applyBorder="1" applyAlignment="1" applyProtection="1">
      <alignment horizontal="center"/>
      <protection locked="0"/>
    </xf>
    <xf numFmtId="165" fontId="9" fillId="0" borderId="154" xfId="1" applyFont="1" applyBorder="1" applyAlignment="1" applyProtection="1">
      <alignment horizontal="center"/>
      <protection locked="0"/>
    </xf>
    <xf numFmtId="0" fontId="4" fillId="0" borderId="0" xfId="1" applyNumberFormat="1" applyFont="1" applyAlignment="1" applyProtection="1">
      <protection locked="0"/>
    </xf>
    <xf numFmtId="0" fontId="20" fillId="0" borderId="10" xfId="0" applyFont="1" applyBorder="1" applyProtection="1">
      <protection locked="0"/>
    </xf>
    <xf numFmtId="0" fontId="4" fillId="5" borderId="56" xfId="0" applyFont="1" applyFill="1" applyBorder="1" applyAlignment="1" applyProtection="1">
      <alignment horizontal="center" vertical="center" wrapText="1"/>
      <protection locked="0"/>
    </xf>
    <xf numFmtId="0" fontId="4" fillId="5" borderId="108" xfId="0" applyFont="1" applyFill="1" applyBorder="1" applyAlignment="1" applyProtection="1">
      <alignment horizontal="center" vertical="center" wrapText="1"/>
      <protection locked="0"/>
    </xf>
    <xf numFmtId="0" fontId="4" fillId="0" borderId="154" xfId="0" applyFont="1" applyBorder="1" applyProtection="1">
      <protection locked="0"/>
    </xf>
    <xf numFmtId="0" fontId="4" fillId="5" borderId="55" xfId="0" applyFont="1" applyFill="1" applyBorder="1" applyAlignment="1" applyProtection="1">
      <alignment vertical="center" wrapText="1"/>
      <protection locked="0"/>
    </xf>
    <xf numFmtId="0" fontId="4" fillId="5" borderId="56" xfId="0" applyFont="1" applyFill="1" applyBorder="1" applyAlignment="1" applyProtection="1">
      <alignment vertical="center" wrapText="1"/>
      <protection locked="0"/>
    </xf>
    <xf numFmtId="0" fontId="9" fillId="3" borderId="154" xfId="0" applyFont="1" applyFill="1" applyBorder="1" applyProtection="1">
      <protection locked="0"/>
    </xf>
    <xf numFmtId="168" fontId="9" fillId="5" borderId="123" xfId="0" applyNumberFormat="1" applyFont="1" applyFill="1" applyBorder="1" applyAlignment="1" applyProtection="1">
      <alignment horizontal="center"/>
      <protection locked="0"/>
    </xf>
    <xf numFmtId="0" fontId="4" fillId="0" borderId="118" xfId="0" applyFont="1" applyBorder="1" applyAlignment="1" applyProtection="1">
      <alignment wrapText="1"/>
      <protection locked="0"/>
    </xf>
    <xf numFmtId="0" fontId="9" fillId="3" borderId="118" xfId="0" applyFont="1" applyFill="1" applyBorder="1" applyProtection="1">
      <protection locked="0"/>
    </xf>
    <xf numFmtId="165" fontId="4" fillId="0" borderId="0" xfId="1" applyFont="1" applyBorder="1" applyProtection="1">
      <protection locked="0"/>
    </xf>
    <xf numFmtId="167" fontId="4" fillId="0" borderId="0" xfId="1" applyNumberFormat="1" applyFont="1" applyAlignment="1" applyProtection="1">
      <protection locked="0"/>
    </xf>
    <xf numFmtId="0" fontId="26" fillId="2" borderId="113" xfId="6" applyFont="1" applyFill="1" applyBorder="1"/>
    <xf numFmtId="0" fontId="26" fillId="2" borderId="159" xfId="6" applyFont="1" applyFill="1" applyBorder="1"/>
    <xf numFmtId="0" fontId="26" fillId="14" borderId="0" xfId="6" applyFont="1" applyFill="1" applyAlignment="1">
      <alignment horizontal="left"/>
    </xf>
    <xf numFmtId="0" fontId="26" fillId="14" borderId="0" xfId="6" applyFont="1" applyFill="1"/>
    <xf numFmtId="0" fontId="27" fillId="14" borderId="0" xfId="6" applyFont="1" applyFill="1"/>
    <xf numFmtId="0" fontId="26" fillId="5" borderId="0" xfId="6" applyFont="1" applyFill="1" applyAlignment="1">
      <alignment horizontal="left"/>
    </xf>
    <xf numFmtId="0" fontId="26" fillId="5" borderId="0" xfId="6" applyFont="1" applyFill="1"/>
    <xf numFmtId="0" fontId="28" fillId="12" borderId="0" xfId="6" applyFont="1" applyFill="1"/>
    <xf numFmtId="0" fontId="29" fillId="12" borderId="0" xfId="6" applyFont="1" applyFill="1"/>
    <xf numFmtId="0" fontId="30" fillId="12" borderId="0" xfId="6" applyFont="1" applyFill="1"/>
    <xf numFmtId="0" fontId="33" fillId="12" borderId="0" xfId="6" applyFont="1" applyFill="1" applyAlignment="1">
      <alignment horizontal="left" indent="2"/>
    </xf>
    <xf numFmtId="0" fontId="9" fillId="12" borderId="0" xfId="6" applyFill="1"/>
    <xf numFmtId="165" fontId="9" fillId="8" borderId="0" xfId="7" applyFont="1" applyFill="1" applyBorder="1" applyAlignment="1">
      <alignment horizontal="center"/>
    </xf>
    <xf numFmtId="165" fontId="9" fillId="4" borderId="1" xfId="7" applyFont="1" applyFill="1" applyBorder="1"/>
    <xf numFmtId="165" fontId="27" fillId="4" borderId="240" xfId="7" applyFont="1" applyFill="1" applyBorder="1" applyAlignment="1"/>
    <xf numFmtId="165" fontId="26" fillId="12" borderId="0" xfId="7" applyFont="1" applyFill="1" applyAlignment="1">
      <alignment horizontal="centerContinuous" vertical="top"/>
    </xf>
    <xf numFmtId="49" fontId="37" fillId="11" borderId="0" xfId="6" applyNumberFormat="1" applyFont="1" applyFill="1" applyAlignment="1">
      <alignment horizontal="left" indent="2"/>
    </xf>
    <xf numFmtId="43" fontId="27" fillId="4" borderId="1" xfId="6" applyNumberFormat="1" applyFont="1" applyFill="1" applyBorder="1" applyAlignment="1">
      <alignment horizontal="left" indent="2"/>
    </xf>
    <xf numFmtId="49" fontId="5" fillId="5" borderId="0" xfId="6" applyNumberFormat="1" applyFont="1" applyFill="1" applyAlignment="1">
      <alignment horizontal="left" indent="3"/>
    </xf>
    <xf numFmtId="49" fontId="38" fillId="5" borderId="0" xfId="6" applyNumberFormat="1" applyFont="1" applyFill="1" applyAlignment="1">
      <alignment horizontal="left"/>
    </xf>
    <xf numFmtId="49" fontId="37" fillId="11" borderId="0" xfId="6" applyNumberFormat="1" applyFont="1" applyFill="1" applyAlignment="1">
      <alignment horizontal="left" indent="3"/>
    </xf>
    <xf numFmtId="49" fontId="37" fillId="2" borderId="0" xfId="6" applyNumberFormat="1" applyFont="1" applyFill="1" applyAlignment="1">
      <alignment horizontal="left" indent="3"/>
    </xf>
    <xf numFmtId="49" fontId="38" fillId="2" borderId="0" xfId="6" applyNumberFormat="1" applyFont="1" applyFill="1" applyAlignment="1">
      <alignment horizontal="left"/>
    </xf>
    <xf numFmtId="0" fontId="38" fillId="2" borderId="0" xfId="6" applyFont="1" applyFill="1" applyAlignment="1">
      <alignment horizontal="left"/>
    </xf>
    <xf numFmtId="49" fontId="37" fillId="2" borderId="0" xfId="6" applyNumberFormat="1" applyFont="1" applyFill="1" applyAlignment="1">
      <alignment horizontal="left"/>
    </xf>
    <xf numFmtId="43" fontId="38" fillId="2" borderId="0" xfId="6" applyNumberFormat="1" applyFont="1" applyFill="1" applyAlignment="1">
      <alignment horizontal="left" indent="2"/>
    </xf>
    <xf numFmtId="165" fontId="27" fillId="4" borderId="240" xfId="6" applyNumberFormat="1" applyFont="1" applyFill="1" applyBorder="1" applyAlignment="1">
      <alignment horizontal="left"/>
    </xf>
    <xf numFmtId="165" fontId="9" fillId="12" borderId="0" xfId="7" applyFont="1" applyFill="1"/>
    <xf numFmtId="165" fontId="9" fillId="2" borderId="0" xfId="7" applyFont="1" applyFill="1"/>
    <xf numFmtId="0" fontId="37" fillId="6" borderId="0" xfId="6" applyFont="1" applyFill="1"/>
    <xf numFmtId="0" fontId="38" fillId="6" borderId="0" xfId="6" applyFont="1" applyFill="1"/>
    <xf numFmtId="165" fontId="27" fillId="8" borderId="0" xfId="7" applyFont="1" applyFill="1" applyBorder="1" applyAlignment="1">
      <alignment horizontal="center"/>
    </xf>
    <xf numFmtId="0" fontId="27" fillId="9" borderId="0" xfId="6" quotePrefix="1" applyFont="1" applyFill="1"/>
    <xf numFmtId="165" fontId="27" fillId="9" borderId="0" xfId="7" quotePrefix="1" applyFont="1" applyFill="1"/>
    <xf numFmtId="0" fontId="27" fillId="15" borderId="0" xfId="6" quotePrefix="1" applyFont="1" applyFill="1" applyAlignment="1">
      <alignment horizontal="left" indent="2"/>
    </xf>
    <xf numFmtId="0" fontId="26" fillId="2" borderId="0" xfId="6" applyFont="1" applyFill="1" applyAlignment="1">
      <alignment horizontal="left"/>
    </xf>
    <xf numFmtId="0" fontId="30" fillId="12" borderId="0" xfId="6" applyFont="1" applyFill="1" applyAlignment="1">
      <alignment horizontal="left"/>
    </xf>
    <xf numFmtId="0" fontId="28" fillId="12" borderId="0" xfId="6" applyFont="1" applyFill="1" applyAlignment="1">
      <alignment horizontal="left"/>
    </xf>
    <xf numFmtId="0" fontId="27" fillId="12" borderId="0" xfId="6" applyFont="1" applyFill="1" applyAlignment="1">
      <alignment horizontal="left"/>
    </xf>
    <xf numFmtId="0" fontId="49" fillId="2" borderId="0" xfId="6" applyFont="1" applyFill="1" applyAlignment="1">
      <alignment horizontal="right"/>
    </xf>
    <xf numFmtId="0" fontId="4" fillId="2" borderId="113" xfId="6" applyFont="1" applyFill="1" applyBorder="1" applyAlignment="1">
      <alignment vertical="center"/>
    </xf>
    <xf numFmtId="0" fontId="9" fillId="13" borderId="0" xfId="6" applyFill="1"/>
    <xf numFmtId="0" fontId="43" fillId="13" borderId="0" xfId="6" applyFont="1" applyFill="1"/>
    <xf numFmtId="0" fontId="9" fillId="5" borderId="261" xfId="6" applyFill="1" applyBorder="1"/>
    <xf numFmtId="0" fontId="9" fillId="5" borderId="262" xfId="6" applyFill="1" applyBorder="1" applyAlignment="1">
      <alignment horizontal="center" wrapText="1"/>
    </xf>
    <xf numFmtId="0" fontId="9" fillId="5" borderId="3" xfId="6" applyFill="1" applyBorder="1" applyAlignment="1">
      <alignment horizontal="center" wrapText="1"/>
    </xf>
    <xf numFmtId="0" fontId="9" fillId="5" borderId="242" xfId="6" applyFill="1" applyBorder="1" applyAlignment="1">
      <alignment horizontal="center" wrapText="1"/>
    </xf>
    <xf numFmtId="0" fontId="9" fillId="5" borderId="251" xfId="6" applyFill="1" applyBorder="1" applyAlignment="1">
      <alignment horizontal="center" wrapText="1"/>
    </xf>
    <xf numFmtId="0" fontId="9" fillId="2" borderId="0" xfId="6" applyFill="1" applyAlignment="1">
      <alignment horizontal="center"/>
    </xf>
    <xf numFmtId="0" fontId="9" fillId="0" borderId="0" xfId="6" applyAlignment="1">
      <alignment horizontal="center"/>
    </xf>
    <xf numFmtId="0" fontId="4" fillId="12" borderId="263" xfId="6" applyFont="1" applyFill="1" applyBorder="1"/>
    <xf numFmtId="0" fontId="9" fillId="16" borderId="264" xfId="6" applyFill="1" applyBorder="1"/>
    <xf numFmtId="0" fontId="9" fillId="12" borderId="263" xfId="6" applyFill="1" applyBorder="1"/>
    <xf numFmtId="165" fontId="9" fillId="4" borderId="264" xfId="7" applyFont="1" applyFill="1" applyBorder="1"/>
    <xf numFmtId="165" fontId="9" fillId="16" borderId="264" xfId="7" applyFont="1" applyFill="1" applyBorder="1"/>
    <xf numFmtId="0" fontId="4" fillId="12" borderId="263" xfId="6" applyFont="1" applyFill="1" applyBorder="1" applyAlignment="1">
      <alignment horizontal="left"/>
    </xf>
    <xf numFmtId="0" fontId="9" fillId="12" borderId="265" xfId="6" applyFill="1" applyBorder="1"/>
    <xf numFmtId="0" fontId="4" fillId="17" borderId="263" xfId="6" applyFont="1" applyFill="1" applyBorder="1" applyAlignment="1">
      <alignment horizontal="left"/>
    </xf>
    <xf numFmtId="0" fontId="9" fillId="17" borderId="267" xfId="6" applyFill="1" applyBorder="1"/>
    <xf numFmtId="165" fontId="9" fillId="4" borderId="268" xfId="7" applyFont="1" applyFill="1" applyBorder="1"/>
    <xf numFmtId="0" fontId="9" fillId="17" borderId="269" xfId="6" applyFill="1" applyBorder="1"/>
    <xf numFmtId="165" fontId="9" fillId="4" borderId="270" xfId="7" applyFont="1" applyFill="1" applyBorder="1"/>
    <xf numFmtId="165" fontId="9" fillId="4" borderId="271" xfId="7" applyFont="1" applyFill="1" applyBorder="1"/>
    <xf numFmtId="0" fontId="46" fillId="12" borderId="0" xfId="6" applyFont="1" applyFill="1" applyAlignment="1">
      <alignment horizontal="left" indent="5"/>
    </xf>
    <xf numFmtId="0" fontId="47" fillId="12" borderId="0" xfId="6" applyFont="1" applyFill="1" applyAlignment="1">
      <alignment horizontal="left" indent="5"/>
    </xf>
    <xf numFmtId="0" fontId="42" fillId="12" borderId="0" xfId="6" applyFont="1" applyFill="1"/>
    <xf numFmtId="0" fontId="28" fillId="2" borderId="0" xfId="6" applyFont="1" applyFill="1"/>
    <xf numFmtId="0" fontId="50" fillId="2" borderId="0" xfId="6" applyFont="1" applyFill="1"/>
    <xf numFmtId="0" fontId="26" fillId="12" borderId="117" xfId="6" applyFont="1" applyFill="1" applyBorder="1"/>
    <xf numFmtId="0" fontId="27" fillId="0" borderId="118" xfId="6" applyFont="1" applyBorder="1"/>
    <xf numFmtId="0" fontId="27" fillId="12" borderId="117" xfId="6" applyFont="1" applyFill="1" applyBorder="1"/>
    <xf numFmtId="0" fontId="26" fillId="12" borderId="117" xfId="6" applyFont="1" applyFill="1" applyBorder="1" applyAlignment="1">
      <alignment horizontal="left"/>
    </xf>
    <xf numFmtId="0" fontId="26" fillId="17" borderId="117" xfId="6" applyFont="1" applyFill="1" applyBorder="1" applyAlignment="1">
      <alignment horizontal="left"/>
    </xf>
    <xf numFmtId="0" fontId="27" fillId="17" borderId="117" xfId="6" applyFont="1" applyFill="1" applyBorder="1"/>
    <xf numFmtId="0" fontId="27" fillId="17" borderId="121" xfId="6" applyFont="1" applyFill="1" applyBorder="1"/>
    <xf numFmtId="0" fontId="37" fillId="13" borderId="0" xfId="6" applyFont="1" applyFill="1"/>
    <xf numFmtId="0" fontId="44" fillId="0" borderId="0" xfId="6" applyFont="1"/>
    <xf numFmtId="0" fontId="26" fillId="2" borderId="241" xfId="6" applyFont="1" applyFill="1" applyBorder="1" applyAlignment="1">
      <alignment vertical="center"/>
    </xf>
    <xf numFmtId="0" fontId="26" fillId="8" borderId="0" xfId="6" applyFont="1" applyFill="1" applyAlignment="1">
      <alignment horizontal="left"/>
    </xf>
    <xf numFmtId="0" fontId="26" fillId="5" borderId="261" xfId="6" applyFont="1" applyFill="1" applyBorder="1"/>
    <xf numFmtId="0" fontId="26" fillId="2" borderId="0" xfId="6" applyFont="1" applyFill="1"/>
    <xf numFmtId="0" fontId="26" fillId="0" borderId="0" xfId="6" applyFont="1"/>
    <xf numFmtId="0" fontId="26" fillId="5" borderId="272" xfId="6" applyFont="1" applyFill="1" applyBorder="1"/>
    <xf numFmtId="0" fontId="26" fillId="5" borderId="278" xfId="6" quotePrefix="1" applyFont="1" applyFill="1" applyBorder="1" applyAlignment="1">
      <alignment horizontal="center"/>
    </xf>
    <xf numFmtId="0" fontId="26" fillId="5" borderId="276" xfId="6" quotePrefix="1" applyFont="1" applyFill="1" applyBorder="1" applyAlignment="1">
      <alignment horizontal="center"/>
    </xf>
    <xf numFmtId="0" fontId="26" fillId="5" borderId="270" xfId="6" quotePrefix="1" applyFont="1" applyFill="1" applyBorder="1" applyAlignment="1">
      <alignment horizontal="center"/>
    </xf>
    <xf numFmtId="0" fontId="26" fillId="5" borderId="243" xfId="6" quotePrefix="1" applyFont="1" applyFill="1" applyBorder="1" applyAlignment="1">
      <alignment horizontal="center"/>
    </xf>
    <xf numFmtId="0" fontId="26" fillId="5" borderId="9" xfId="6" quotePrefix="1" applyFont="1" applyFill="1" applyBorder="1" applyAlignment="1">
      <alignment horizontal="center"/>
    </xf>
    <xf numFmtId="0" fontId="26" fillId="5" borderId="8" xfId="6" quotePrefix="1" applyFont="1" applyFill="1" applyBorder="1" applyAlignment="1">
      <alignment horizontal="center"/>
    </xf>
    <xf numFmtId="0" fontId="26" fillId="5" borderId="279" xfId="6" quotePrefix="1" applyFont="1" applyFill="1" applyBorder="1" applyAlignment="1">
      <alignment horizontal="center"/>
    </xf>
    <xf numFmtId="0" fontId="27" fillId="0" borderId="263" xfId="6" applyFont="1" applyBorder="1"/>
    <xf numFmtId="164" fontId="27" fillId="4" borderId="264" xfId="7" applyNumberFormat="1" applyFont="1" applyFill="1" applyBorder="1"/>
    <xf numFmtId="164" fontId="27" fillId="4" borderId="280" xfId="7" applyNumberFormat="1" applyFont="1" applyFill="1" applyBorder="1"/>
    <xf numFmtId="164" fontId="27" fillId="4" borderId="281" xfId="7" applyNumberFormat="1" applyFont="1" applyFill="1" applyBorder="1"/>
    <xf numFmtId="0" fontId="27" fillId="0" borderId="263" xfId="6" quotePrefix="1" applyFont="1" applyBorder="1" applyAlignment="1">
      <alignment horizontal="left"/>
    </xf>
    <xf numFmtId="0" fontId="26" fillId="0" borderId="269" xfId="6" applyFont="1" applyBorder="1"/>
    <xf numFmtId="164" fontId="27" fillId="4" borderId="271" xfId="7" applyNumberFormat="1" applyFont="1" applyFill="1" applyBorder="1"/>
    <xf numFmtId="164" fontId="27" fillId="4" borderId="282" xfId="7" applyNumberFormat="1" applyFont="1" applyFill="1" applyBorder="1"/>
    <xf numFmtId="164" fontId="27" fillId="4" borderId="283" xfId="7" applyNumberFormat="1" applyFont="1" applyFill="1" applyBorder="1"/>
    <xf numFmtId="0" fontId="31" fillId="10" borderId="0" xfId="6" applyFont="1" applyFill="1" applyAlignment="1">
      <alignment horizontal="left" indent="5"/>
    </xf>
    <xf numFmtId="0" fontId="27" fillId="10" borderId="0" xfId="6" applyFont="1" applyFill="1"/>
    <xf numFmtId="0" fontId="27" fillId="10" borderId="0" xfId="6" applyFont="1" applyFill="1" applyAlignment="1">
      <alignment horizontal="left"/>
    </xf>
    <xf numFmtId="0" fontId="51" fillId="10" borderId="0" xfId="6" applyFont="1" applyFill="1" applyAlignment="1">
      <alignment horizontal="left" indent="5"/>
    </xf>
    <xf numFmtId="0" fontId="27" fillId="10" borderId="0" xfId="6" applyFont="1" applyFill="1" applyAlignment="1">
      <alignment horizontal="centerContinuous"/>
    </xf>
    <xf numFmtId="0" fontId="55" fillId="0" borderId="0" xfId="0" applyFont="1" applyProtection="1">
      <protection locked="0"/>
    </xf>
    <xf numFmtId="0" fontId="3" fillId="0" borderId="0" xfId="0" applyFont="1" applyProtection="1">
      <protection locked="0"/>
    </xf>
    <xf numFmtId="0" fontId="59" fillId="0" borderId="297" xfId="0" applyFont="1" applyBorder="1" applyAlignment="1" applyProtection="1">
      <alignment horizontal="center" vertical="center"/>
      <protection locked="0"/>
    </xf>
    <xf numFmtId="166" fontId="58" fillId="0" borderId="300" xfId="5" applyNumberFormat="1" applyFont="1" applyFill="1" applyBorder="1" applyAlignment="1" applyProtection="1">
      <alignment horizontal="center" vertical="center"/>
      <protection locked="0"/>
    </xf>
    <xf numFmtId="3" fontId="58" fillId="0" borderId="301" xfId="5" applyNumberFormat="1" applyFont="1" applyFill="1" applyBorder="1" applyAlignment="1" applyProtection="1">
      <alignment vertical="center"/>
      <protection locked="0"/>
    </xf>
    <xf numFmtId="3" fontId="58" fillId="0" borderId="302" xfId="5" applyNumberFormat="1" applyFont="1" applyFill="1" applyBorder="1" applyAlignment="1" applyProtection="1">
      <alignment vertical="center"/>
      <protection locked="0"/>
    </xf>
    <xf numFmtId="3" fontId="58" fillId="0" borderId="303" xfId="5" applyNumberFormat="1" applyFont="1" applyFill="1" applyBorder="1" applyAlignment="1" applyProtection="1">
      <alignment vertical="center"/>
      <protection locked="0"/>
    </xf>
    <xf numFmtId="3" fontId="58" fillId="0" borderId="304" xfId="5" applyNumberFormat="1" applyFont="1" applyFill="1" applyBorder="1" applyAlignment="1" applyProtection="1">
      <alignment vertical="center"/>
      <protection locked="0"/>
    </xf>
    <xf numFmtId="0" fontId="59" fillId="0" borderId="305" xfId="0" applyFont="1" applyBorder="1" applyAlignment="1" applyProtection="1">
      <alignment horizontal="center" vertical="center"/>
      <protection locked="0"/>
    </xf>
    <xf numFmtId="166" fontId="58" fillId="0" borderId="308" xfId="5" applyNumberFormat="1" applyFont="1" applyFill="1" applyBorder="1" applyAlignment="1" applyProtection="1">
      <alignment horizontal="center" vertical="center"/>
      <protection locked="0"/>
    </xf>
    <xf numFmtId="3" fontId="58" fillId="0" borderId="309" xfId="5" applyNumberFormat="1" applyFont="1" applyFill="1" applyBorder="1" applyAlignment="1" applyProtection="1">
      <alignment vertical="center"/>
      <protection locked="0"/>
    </xf>
    <xf numFmtId="3" fontId="58" fillId="0" borderId="310" xfId="5" applyNumberFormat="1" applyFont="1" applyFill="1" applyBorder="1" applyAlignment="1" applyProtection="1">
      <alignment vertical="center"/>
      <protection locked="0"/>
    </xf>
    <xf numFmtId="3" fontId="58" fillId="0" borderId="308" xfId="5" applyNumberFormat="1" applyFont="1" applyFill="1" applyBorder="1" applyAlignment="1" applyProtection="1">
      <alignment vertical="center"/>
      <protection locked="0"/>
    </xf>
    <xf numFmtId="3" fontId="58" fillId="0" borderId="311" xfId="5" applyNumberFormat="1" applyFont="1" applyFill="1" applyBorder="1" applyAlignment="1" applyProtection="1">
      <alignment vertical="center"/>
      <protection locked="0"/>
    </xf>
    <xf numFmtId="0" fontId="58" fillId="2" borderId="0" xfId="0" applyFont="1" applyFill="1" applyProtection="1">
      <protection locked="0"/>
    </xf>
    <xf numFmtId="0" fontId="58" fillId="0" borderId="0" xfId="0" applyFont="1" applyProtection="1">
      <protection locked="0"/>
    </xf>
    <xf numFmtId="0" fontId="59" fillId="0" borderId="312" xfId="0" applyFont="1" applyBorder="1" applyAlignment="1" applyProtection="1">
      <alignment horizontal="center" vertical="center"/>
      <protection locked="0"/>
    </xf>
    <xf numFmtId="166" fontId="58" fillId="0" borderId="315" xfId="5" applyNumberFormat="1" applyFont="1" applyFill="1" applyBorder="1" applyAlignment="1" applyProtection="1">
      <alignment horizontal="center" vertical="center"/>
      <protection locked="0"/>
    </xf>
    <xf numFmtId="3" fontId="58" fillId="0" borderId="316" xfId="5" applyNumberFormat="1" applyFont="1" applyFill="1" applyBorder="1" applyAlignment="1" applyProtection="1">
      <alignment vertical="center"/>
      <protection locked="0"/>
    </xf>
    <xf numFmtId="3" fontId="58" fillId="0" borderId="317" xfId="5" applyNumberFormat="1" applyFont="1" applyFill="1" applyBorder="1" applyAlignment="1" applyProtection="1">
      <alignment vertical="center"/>
      <protection locked="0"/>
    </xf>
    <xf numFmtId="3" fontId="58" fillId="0" borderId="315" xfId="5" applyNumberFormat="1" applyFont="1" applyFill="1" applyBorder="1" applyAlignment="1" applyProtection="1">
      <alignment vertical="center"/>
      <protection locked="0"/>
    </xf>
    <xf numFmtId="3" fontId="58" fillId="0" borderId="318" xfId="5" applyNumberFormat="1" applyFont="1" applyFill="1" applyBorder="1" applyAlignment="1" applyProtection="1">
      <alignment vertical="center"/>
      <protection locked="0"/>
    </xf>
    <xf numFmtId="3" fontId="58" fillId="0" borderId="300" xfId="5" applyNumberFormat="1" applyFont="1" applyFill="1" applyBorder="1" applyAlignment="1" applyProtection="1">
      <alignment vertical="center"/>
      <protection locked="0"/>
    </xf>
    <xf numFmtId="3" fontId="58" fillId="0" borderId="326" xfId="5" applyNumberFormat="1" applyFont="1" applyFill="1" applyBorder="1" applyAlignment="1" applyProtection="1">
      <alignment vertical="center"/>
      <protection locked="0"/>
    </xf>
    <xf numFmtId="166" fontId="59" fillId="2" borderId="328" xfId="5" applyNumberFormat="1" applyFont="1" applyFill="1" applyBorder="1" applyAlignment="1" applyProtection="1">
      <protection locked="0"/>
    </xf>
    <xf numFmtId="166" fontId="59" fillId="0" borderId="329" xfId="5" applyNumberFormat="1" applyFont="1" applyFill="1" applyBorder="1" applyAlignment="1" applyProtection="1">
      <alignment vertical="center"/>
      <protection locked="0"/>
    </xf>
    <xf numFmtId="166" fontId="59" fillId="0" borderId="330" xfId="5" applyNumberFormat="1" applyFont="1" applyFill="1" applyBorder="1" applyAlignment="1" applyProtection="1">
      <alignment vertical="center"/>
      <protection locked="0"/>
    </xf>
    <xf numFmtId="166" fontId="59" fillId="0" borderId="328" xfId="5" applyNumberFormat="1" applyFont="1" applyFill="1" applyBorder="1" applyAlignment="1" applyProtection="1">
      <alignment vertical="center"/>
      <protection locked="0"/>
    </xf>
    <xf numFmtId="166" fontId="59" fillId="0" borderId="331" xfId="5" applyNumberFormat="1" applyFont="1" applyFill="1" applyBorder="1" applyAlignment="1" applyProtection="1">
      <alignment vertical="center"/>
      <protection locked="0"/>
    </xf>
    <xf numFmtId="0" fontId="59" fillId="0" borderId="340" xfId="0" applyFont="1" applyBorder="1" applyAlignment="1" applyProtection="1">
      <alignment horizontal="center" vertical="center"/>
      <protection locked="0"/>
    </xf>
    <xf numFmtId="10" fontId="58" fillId="0" borderId="300" xfId="2" applyNumberFormat="1" applyFont="1" applyFill="1" applyBorder="1" applyAlignment="1" applyProtection="1">
      <alignment horizontal="center" vertical="center"/>
      <protection locked="0"/>
    </xf>
    <xf numFmtId="3" fontId="58" fillId="0" borderId="341" xfId="5" applyNumberFormat="1" applyFont="1" applyFill="1" applyBorder="1" applyAlignment="1" applyProtection="1">
      <alignment vertical="center"/>
      <protection locked="0"/>
    </xf>
    <xf numFmtId="0" fontId="59" fillId="0" borderId="342" xfId="0" applyFont="1" applyBorder="1" applyAlignment="1" applyProtection="1">
      <alignment horizontal="center" vertical="center"/>
      <protection locked="0"/>
    </xf>
    <xf numFmtId="10" fontId="58" fillId="0" borderId="308" xfId="2" applyNumberFormat="1" applyFont="1" applyFill="1" applyBorder="1" applyAlignment="1" applyProtection="1">
      <alignment horizontal="center" vertical="center"/>
      <protection locked="0"/>
    </xf>
    <xf numFmtId="3" fontId="58" fillId="0" borderId="343" xfId="5" applyNumberFormat="1" applyFont="1" applyFill="1" applyBorder="1" applyAlignment="1" applyProtection="1">
      <alignment vertical="center"/>
      <protection locked="0"/>
    </xf>
    <xf numFmtId="0" fontId="59" fillId="0" borderId="344" xfId="0" applyFont="1" applyBorder="1" applyAlignment="1" applyProtection="1">
      <alignment horizontal="center" vertical="center"/>
      <protection locked="0"/>
    </xf>
    <xf numFmtId="10" fontId="58" fillId="0" borderId="315" xfId="2" applyNumberFormat="1" applyFont="1" applyFill="1" applyBorder="1" applyAlignment="1" applyProtection="1">
      <alignment horizontal="center" vertical="center"/>
      <protection locked="0"/>
    </xf>
    <xf numFmtId="3" fontId="58" fillId="0" borderId="345" xfId="5" applyNumberFormat="1" applyFont="1" applyFill="1" applyBorder="1" applyAlignment="1" applyProtection="1">
      <alignment vertical="center"/>
      <protection locked="0"/>
    </xf>
    <xf numFmtId="0" fontId="9" fillId="16" borderId="367" xfId="6" applyFill="1" applyBorder="1"/>
    <xf numFmtId="165" fontId="9" fillId="4" borderId="367" xfId="7" applyFont="1" applyFill="1" applyBorder="1"/>
    <xf numFmtId="165" fontId="9" fillId="16" borderId="367" xfId="7" applyFont="1" applyFill="1" applyBorder="1"/>
    <xf numFmtId="165" fontId="9" fillId="4" borderId="369" xfId="7" applyFont="1" applyFill="1" applyBorder="1"/>
    <xf numFmtId="165" fontId="9" fillId="4" borderId="370" xfId="7" applyFont="1" applyFill="1" applyBorder="1"/>
    <xf numFmtId="165" fontId="9" fillId="4" borderId="240" xfId="7" applyFont="1" applyFill="1" applyBorder="1"/>
    <xf numFmtId="165" fontId="9" fillId="4" borderId="240" xfId="7" applyFont="1" applyFill="1" applyBorder="1" applyAlignment="1">
      <alignment horizontal="center"/>
    </xf>
    <xf numFmtId="165" fontId="27" fillId="4" borderId="240" xfId="7" applyFont="1" applyFill="1" applyBorder="1" applyAlignment="1">
      <alignment horizontal="center"/>
    </xf>
    <xf numFmtId="0" fontId="5" fillId="12" borderId="0" xfId="6" applyFont="1" applyFill="1"/>
    <xf numFmtId="0" fontId="51" fillId="12" borderId="0" xfId="6" applyFont="1" applyFill="1" applyAlignment="1">
      <alignment horizontal="left"/>
    </xf>
    <xf numFmtId="0" fontId="64" fillId="0" borderId="0" xfId="6" applyFont="1"/>
    <xf numFmtId="0" fontId="66" fillId="5" borderId="4" xfId="6" applyFont="1" applyFill="1" applyBorder="1" applyAlignment="1">
      <alignment horizontal="center" wrapText="1"/>
    </xf>
    <xf numFmtId="168" fontId="9" fillId="5" borderId="133" xfId="0" applyNumberFormat="1" applyFont="1" applyFill="1" applyBorder="1" applyAlignment="1" applyProtection="1">
      <alignment horizontal="center"/>
      <protection locked="0"/>
    </xf>
    <xf numFmtId="168" fontId="9" fillId="5" borderId="134" xfId="0" applyNumberFormat="1" applyFont="1" applyFill="1" applyBorder="1" applyAlignment="1" applyProtection="1">
      <alignment horizontal="center"/>
      <protection locked="0"/>
    </xf>
    <xf numFmtId="0" fontId="4" fillId="5" borderId="16"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165" fontId="4" fillId="5" borderId="16" xfId="1" applyFont="1" applyFill="1" applyBorder="1" applyAlignment="1" applyProtection="1">
      <alignment horizontal="center" vertical="center" wrapText="1"/>
      <protection locked="0"/>
    </xf>
    <xf numFmtId="165" fontId="4" fillId="5" borderId="21" xfId="1" applyFont="1" applyFill="1" applyBorder="1" applyAlignment="1" applyProtection="1">
      <alignment horizontal="center" vertical="center" wrapText="1"/>
      <protection locked="0"/>
    </xf>
    <xf numFmtId="165" fontId="4" fillId="5" borderId="27" xfId="1" applyFont="1" applyFill="1" applyBorder="1" applyAlignment="1" applyProtection="1">
      <alignment horizontal="center" vertical="center" wrapText="1"/>
      <protection locked="0"/>
    </xf>
    <xf numFmtId="168" fontId="9" fillId="5" borderId="122" xfId="0" applyNumberFormat="1" applyFont="1" applyFill="1" applyBorder="1" applyAlignment="1" applyProtection="1">
      <alignment horizontal="center"/>
      <protection locked="0"/>
    </xf>
    <xf numFmtId="165" fontId="4" fillId="5" borderId="120" xfId="1"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0" xfId="0" applyFont="1" applyAlignment="1" applyProtection="1">
      <alignment horizontal="right"/>
      <protection locked="0"/>
    </xf>
    <xf numFmtId="0" fontId="18" fillId="0" borderId="0" xfId="0" applyFont="1" applyProtection="1">
      <protection locked="0"/>
    </xf>
    <xf numFmtId="43" fontId="2" fillId="0" borderId="0" xfId="0" applyNumberFormat="1" applyFont="1" applyProtection="1">
      <protection locked="0"/>
    </xf>
    <xf numFmtId="43" fontId="2" fillId="2" borderId="0" xfId="1" applyNumberFormat="1" applyFont="1" applyFill="1" applyProtection="1">
      <protection locked="0"/>
    </xf>
    <xf numFmtId="0" fontId="2" fillId="2" borderId="0" xfId="0" applyFont="1" applyFill="1" applyProtection="1">
      <protection locked="0"/>
    </xf>
    <xf numFmtId="0" fontId="6" fillId="0" borderId="5"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1" xfId="0" applyFont="1" applyBorder="1" applyAlignment="1" applyProtection="1">
      <alignment horizontal="right"/>
      <protection locked="0"/>
    </xf>
    <xf numFmtId="0" fontId="6" fillId="2" borderId="1" xfId="0"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6" fillId="0" borderId="0" xfId="0" applyFont="1" applyAlignment="1" applyProtection="1">
      <alignment horizontal="center"/>
      <protection locked="0"/>
    </xf>
    <xf numFmtId="0" fontId="6" fillId="0" borderId="0" xfId="0" applyFont="1" applyAlignment="1" applyProtection="1">
      <alignment horizontal="right"/>
      <protection locked="0"/>
    </xf>
    <xf numFmtId="0" fontId="6" fillId="2" borderId="0" xfId="0" applyFont="1" applyFill="1" applyAlignment="1" applyProtection="1">
      <alignment horizontal="center"/>
      <protection locked="0"/>
    </xf>
    <xf numFmtId="0" fontId="2" fillId="0" borderId="5" xfId="0" applyFont="1" applyBorder="1" applyProtection="1">
      <protection locked="0"/>
    </xf>
    <xf numFmtId="43" fontId="2" fillId="2" borderId="0" xfId="1" applyNumberFormat="1" applyFont="1" applyFill="1" applyBorder="1" applyProtection="1">
      <protection locked="0"/>
    </xf>
    <xf numFmtId="0" fontId="2" fillId="2" borderId="6" xfId="0" applyFont="1" applyFill="1" applyBorder="1" applyProtection="1">
      <protection locked="0"/>
    </xf>
    <xf numFmtId="0" fontId="3" fillId="0" borderId="5" xfId="0" applyFont="1" applyBorder="1" applyProtection="1">
      <protection locked="0"/>
    </xf>
    <xf numFmtId="0" fontId="3" fillId="0" borderId="0" xfId="0" applyFont="1" applyAlignment="1" applyProtection="1">
      <alignment horizontal="right"/>
      <protection locked="0"/>
    </xf>
    <xf numFmtId="0" fontId="48" fillId="0" borderId="0" xfId="0" applyFont="1" applyProtection="1">
      <protection locked="0"/>
    </xf>
    <xf numFmtId="43" fontId="3" fillId="0" borderId="0" xfId="0" applyNumberFormat="1" applyFont="1" applyProtection="1">
      <protection locked="0"/>
    </xf>
    <xf numFmtId="43" fontId="3" fillId="2" borderId="0" xfId="1" applyNumberFormat="1" applyFont="1" applyFill="1" applyBorder="1" applyProtection="1">
      <protection locked="0"/>
    </xf>
    <xf numFmtId="44" fontId="3" fillId="3" borderId="0" xfId="1" applyNumberFormat="1" applyFont="1" applyFill="1" applyBorder="1" applyAlignment="1" applyProtection="1">
      <alignment horizontal="center"/>
      <protection locked="0"/>
    </xf>
    <xf numFmtId="0" fontId="3" fillId="2" borderId="6" xfId="0" applyFont="1" applyFill="1" applyBorder="1" applyProtection="1">
      <protection locked="0"/>
    </xf>
    <xf numFmtId="0" fontId="3" fillId="0" borderId="0" xfId="0" applyFont="1" applyAlignment="1" applyProtection="1">
      <alignment horizontal="left"/>
      <protection locked="0"/>
    </xf>
    <xf numFmtId="0" fontId="3" fillId="0" borderId="5" xfId="0" applyFont="1" applyBorder="1" applyAlignment="1" applyProtection="1">
      <alignment horizontal="center"/>
      <protection locked="0"/>
    </xf>
    <xf numFmtId="0" fontId="2" fillId="0" borderId="5" xfId="0" applyFont="1" applyBorder="1" applyAlignment="1" applyProtection="1">
      <alignment horizontal="center"/>
      <protection locked="0"/>
    </xf>
    <xf numFmtId="43" fontId="2" fillId="3" borderId="0" xfId="1" applyNumberFormat="1" applyFont="1" applyFill="1" applyBorder="1" applyAlignment="1" applyProtection="1">
      <alignment horizontal="center"/>
      <protection locked="0"/>
    </xf>
    <xf numFmtId="0" fontId="2" fillId="0" borderId="0" xfId="0" applyFont="1" applyAlignment="1" applyProtection="1">
      <alignment horizontal="left"/>
      <protection locked="0"/>
    </xf>
    <xf numFmtId="0" fontId="3" fillId="0" borderId="0" xfId="0" applyFont="1" applyAlignment="1" applyProtection="1">
      <alignment horizontal="center"/>
      <protection locked="0"/>
    </xf>
    <xf numFmtId="43" fontId="2" fillId="2" borderId="0" xfId="0" applyNumberFormat="1" applyFont="1" applyFill="1" applyProtection="1">
      <protection locked="0"/>
    </xf>
    <xf numFmtId="0" fontId="2" fillId="0" borderId="0" xfId="0" applyFont="1" applyAlignment="1" applyProtection="1">
      <alignment horizontal="left" vertical="top"/>
      <protection locked="0"/>
    </xf>
    <xf numFmtId="0" fontId="2" fillId="0" borderId="7" xfId="0" applyFont="1" applyBorder="1" applyAlignment="1" applyProtection="1">
      <alignment horizontal="center"/>
      <protection locked="0"/>
    </xf>
    <xf numFmtId="0" fontId="2" fillId="0" borderId="8" xfId="0" applyFont="1" applyBorder="1" applyProtection="1">
      <protection locked="0"/>
    </xf>
    <xf numFmtId="0" fontId="2" fillId="0" borderId="8" xfId="0" applyFont="1" applyBorder="1" applyAlignment="1" applyProtection="1">
      <alignment horizontal="right"/>
      <protection locked="0"/>
    </xf>
    <xf numFmtId="0" fontId="18" fillId="0" borderId="8" xfId="0" applyFont="1" applyBorder="1" applyProtection="1">
      <protection locked="0"/>
    </xf>
    <xf numFmtId="43" fontId="2" fillId="0" borderId="8" xfId="0" applyNumberFormat="1" applyFont="1" applyBorder="1" applyProtection="1">
      <protection locked="0"/>
    </xf>
    <xf numFmtId="43" fontId="2" fillId="2" borderId="8" xfId="1" applyNumberFormat="1" applyFont="1" applyFill="1" applyBorder="1" applyProtection="1">
      <protection locked="0"/>
    </xf>
    <xf numFmtId="0" fontId="2" fillId="2" borderId="9" xfId="0" applyFont="1" applyFill="1" applyBorder="1" applyProtection="1">
      <protection locked="0"/>
    </xf>
    <xf numFmtId="43" fontId="20" fillId="2" borderId="113" xfId="1" applyNumberFormat="1" applyFont="1" applyFill="1" applyBorder="1" applyAlignment="1" applyProtection="1">
      <alignment horizontal="center"/>
      <protection locked="0"/>
    </xf>
    <xf numFmtId="43" fontId="2" fillId="4" borderId="0" xfId="1" applyNumberFormat="1" applyFont="1" applyFill="1" applyBorder="1" applyProtection="1"/>
    <xf numFmtId="44" fontId="3" fillId="4" borderId="250" xfId="1" applyNumberFormat="1" applyFont="1" applyFill="1" applyBorder="1" applyProtection="1"/>
    <xf numFmtId="44" fontId="2" fillId="4" borderId="0" xfId="1" applyNumberFormat="1" applyFont="1" applyFill="1" applyBorder="1" applyAlignment="1" applyProtection="1">
      <alignment horizontal="center"/>
    </xf>
    <xf numFmtId="43" fontId="2" fillId="4" borderId="0" xfId="1" applyNumberFormat="1" applyFont="1" applyFill="1" applyBorder="1" applyAlignment="1" applyProtection="1">
      <alignment horizontal="center"/>
    </xf>
    <xf numFmtId="43" fontId="2" fillId="4" borderId="1" xfId="1" applyNumberFormat="1" applyFont="1" applyFill="1" applyBorder="1" applyAlignment="1" applyProtection="1">
      <alignment horizontal="center"/>
    </xf>
    <xf numFmtId="43" fontId="20" fillId="2" borderId="113" xfId="1" applyNumberFormat="1" applyFont="1" applyFill="1" applyBorder="1" applyAlignment="1" applyProtection="1">
      <alignment horizontal="center"/>
    </xf>
    <xf numFmtId="0" fontId="7" fillId="0" borderId="0" xfId="9" applyFont="1" applyProtection="1">
      <protection locked="0"/>
    </xf>
    <xf numFmtId="0" fontId="24" fillId="0" borderId="0" xfId="9" applyFont="1" applyProtection="1">
      <protection locked="0"/>
    </xf>
    <xf numFmtId="0" fontId="25" fillId="0" borderId="0" xfId="9" applyFont="1" applyProtection="1">
      <protection locked="0"/>
    </xf>
    <xf numFmtId="0" fontId="4" fillId="2" borderId="0" xfId="9" applyFont="1" applyFill="1" applyProtection="1">
      <protection locked="0"/>
    </xf>
    <xf numFmtId="0" fontId="8" fillId="0" borderId="0" xfId="0" applyFont="1" applyProtection="1">
      <protection locked="0"/>
    </xf>
    <xf numFmtId="168" fontId="9" fillId="0" borderId="0" xfId="0" applyNumberFormat="1" applyFont="1" applyAlignment="1" applyProtection="1">
      <alignment horizontal="center"/>
      <protection locked="0"/>
    </xf>
    <xf numFmtId="0" fontId="4" fillId="0" borderId="0" xfId="0" applyFont="1" applyAlignment="1" applyProtection="1">
      <alignment horizontal="right" textRotation="180"/>
      <protection locked="0"/>
    </xf>
    <xf numFmtId="0" fontId="4" fillId="2" borderId="0" xfId="9" applyFont="1" applyFill="1"/>
    <xf numFmtId="0" fontId="9" fillId="0" borderId="0" xfId="0" applyFont="1"/>
    <xf numFmtId="0" fontId="4" fillId="0" borderId="0" xfId="0" applyFont="1" applyAlignment="1" applyProtection="1">
      <alignment horizontal="center" vertical="center" wrapText="1"/>
      <protection locked="0"/>
    </xf>
    <xf numFmtId="0" fontId="4" fillId="0" borderId="0" xfId="0" applyFont="1" applyAlignment="1" applyProtection="1">
      <alignment textRotation="180"/>
      <protection locked="0"/>
    </xf>
    <xf numFmtId="0" fontId="9" fillId="0" borderId="0" xfId="1" applyNumberFormat="1" applyFont="1" applyProtection="1">
      <protection locked="0"/>
    </xf>
    <xf numFmtId="0" fontId="4" fillId="5" borderId="17"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168" fontId="9" fillId="5" borderId="180" xfId="0" applyNumberFormat="1" applyFont="1" applyFill="1" applyBorder="1" applyAlignment="1" applyProtection="1">
      <alignment horizontal="center"/>
      <protection locked="0"/>
    </xf>
    <xf numFmtId="168" fontId="9" fillId="5" borderId="181" xfId="0" applyNumberFormat="1" applyFont="1" applyFill="1" applyBorder="1" applyAlignment="1" applyProtection="1">
      <alignment horizontal="center"/>
      <protection locked="0"/>
    </xf>
    <xf numFmtId="165" fontId="4" fillId="5" borderId="161" xfId="1" applyFont="1" applyFill="1" applyBorder="1" applyAlignment="1" applyProtection="1">
      <alignment horizontal="center"/>
      <protection locked="0"/>
    </xf>
    <xf numFmtId="165" fontId="4" fillId="5" borderId="162" xfId="1" applyFont="1" applyFill="1" applyBorder="1" applyAlignment="1" applyProtection="1">
      <alignment horizontal="center"/>
      <protection locked="0"/>
    </xf>
    <xf numFmtId="0" fontId="9" fillId="5" borderId="22" xfId="1" applyNumberFormat="1" applyFont="1" applyFill="1" applyBorder="1" applyAlignment="1" applyProtection="1">
      <alignment horizontal="center"/>
      <protection locked="0"/>
    </xf>
    <xf numFmtId="165" fontId="9" fillId="5" borderId="22" xfId="1" applyFont="1" applyFill="1" applyBorder="1" applyAlignment="1" applyProtection="1">
      <alignment horizontal="center"/>
      <protection locked="0"/>
    </xf>
    <xf numFmtId="0" fontId="9" fillId="5" borderId="135" xfId="1" quotePrefix="1" applyNumberFormat="1" applyFont="1" applyFill="1" applyBorder="1" applyAlignment="1" applyProtection="1">
      <alignment horizontal="center"/>
      <protection locked="0"/>
    </xf>
    <xf numFmtId="168" fontId="9" fillId="5" borderId="135" xfId="0" quotePrefix="1" applyNumberFormat="1" applyFont="1" applyFill="1" applyBorder="1" applyAlignment="1" applyProtection="1">
      <alignment horizontal="center"/>
      <protection locked="0"/>
    </xf>
    <xf numFmtId="168" fontId="9" fillId="5" borderId="160" xfId="0" quotePrefix="1" applyNumberFormat="1" applyFont="1" applyFill="1" applyBorder="1" applyAlignment="1" applyProtection="1">
      <alignment horizontal="center"/>
      <protection locked="0"/>
    </xf>
    <xf numFmtId="168" fontId="4" fillId="0" borderId="0" xfId="0" applyNumberFormat="1" applyFont="1" applyAlignment="1" applyProtection="1">
      <alignment horizontal="center"/>
      <protection locked="0"/>
    </xf>
    <xf numFmtId="168" fontId="4" fillId="0" borderId="0" xfId="0" applyNumberFormat="1" applyFont="1" applyAlignment="1" applyProtection="1">
      <alignment horizontal="left"/>
      <protection locked="0"/>
    </xf>
    <xf numFmtId="0" fontId="4" fillId="0" borderId="201" xfId="0" applyFont="1" applyBorder="1" applyAlignment="1" applyProtection="1">
      <alignment vertical="center" wrapText="1"/>
      <protection locked="0"/>
    </xf>
    <xf numFmtId="0" fontId="9" fillId="0" borderId="201" xfId="0" applyFont="1" applyBorder="1" applyAlignment="1" applyProtection="1">
      <alignment horizontal="center"/>
      <protection locked="0"/>
    </xf>
    <xf numFmtId="0" fontId="9" fillId="3" borderId="202" xfId="0" applyFont="1" applyFill="1" applyBorder="1" applyAlignment="1" applyProtection="1">
      <alignment horizontal="left"/>
      <protection locked="0"/>
    </xf>
    <xf numFmtId="0" fontId="9" fillId="3" borderId="156" xfId="0" applyFont="1" applyFill="1" applyBorder="1" applyAlignment="1" applyProtection="1">
      <alignment horizontal="left"/>
      <protection locked="0"/>
    </xf>
    <xf numFmtId="0" fontId="9" fillId="3" borderId="152" xfId="1" applyNumberFormat="1" applyFont="1" applyFill="1" applyBorder="1" applyProtection="1">
      <protection locked="0"/>
    </xf>
    <xf numFmtId="0" fontId="9" fillId="3" borderId="152" xfId="0" applyFont="1" applyFill="1" applyBorder="1" applyAlignment="1" applyProtection="1">
      <alignment horizontal="center"/>
      <protection locked="0"/>
    </xf>
    <xf numFmtId="0" fontId="9" fillId="3" borderId="120" xfId="0" applyFont="1" applyFill="1" applyBorder="1" applyProtection="1">
      <protection locked="0"/>
    </xf>
    <xf numFmtId="0" fontId="4" fillId="0" borderId="113" xfId="0" applyFont="1" applyBorder="1" applyAlignment="1" applyProtection="1">
      <alignment vertical="center" wrapText="1"/>
      <protection locked="0"/>
    </xf>
    <xf numFmtId="0" fontId="9" fillId="3" borderId="157" xfId="0" applyFont="1" applyFill="1" applyBorder="1" applyAlignment="1" applyProtection="1">
      <alignment horizontal="left"/>
      <protection locked="0"/>
    </xf>
    <xf numFmtId="0" fontId="9" fillId="3" borderId="113" xfId="1" applyNumberFormat="1" applyFont="1" applyFill="1" applyBorder="1" applyProtection="1">
      <protection locked="0"/>
    </xf>
    <xf numFmtId="0" fontId="9" fillId="3" borderId="113" xfId="0" applyFont="1" applyFill="1" applyBorder="1" applyAlignment="1" applyProtection="1">
      <alignment horizontal="center"/>
      <protection locked="0"/>
    </xf>
    <xf numFmtId="0" fontId="9" fillId="3" borderId="113" xfId="1" applyNumberFormat="1" applyFont="1" applyFill="1" applyBorder="1" applyAlignment="1" applyProtection="1">
      <alignment horizontal="center"/>
      <protection locked="0"/>
    </xf>
    <xf numFmtId="14" fontId="9" fillId="3" borderId="113" xfId="0" applyNumberFormat="1" applyFont="1" applyFill="1" applyBorder="1" applyAlignment="1" applyProtection="1">
      <alignment horizontal="center"/>
      <protection locked="0"/>
    </xf>
    <xf numFmtId="0" fontId="9" fillId="3" borderId="118" xfId="0" applyFont="1" applyFill="1" applyBorder="1" applyAlignment="1" applyProtection="1">
      <alignment horizontal="center"/>
      <protection locked="0"/>
    </xf>
    <xf numFmtId="0" fontId="9" fillId="0" borderId="157" xfId="0" applyFont="1" applyBorder="1" applyAlignment="1" applyProtection="1">
      <alignment horizontal="left"/>
      <protection locked="0"/>
    </xf>
    <xf numFmtId="0" fontId="9" fillId="0" borderId="113" xfId="1" applyNumberFormat="1" applyFont="1" applyBorder="1" applyAlignment="1" applyProtection="1">
      <alignment horizontal="center"/>
      <protection locked="0"/>
    </xf>
    <xf numFmtId="14" fontId="9" fillId="0" borderId="113" xfId="0" applyNumberFormat="1" applyFont="1" applyBorder="1" applyAlignment="1" applyProtection="1">
      <alignment horizontal="center"/>
      <protection locked="0"/>
    </xf>
    <xf numFmtId="0" fontId="9" fillId="0" borderId="113" xfId="1" applyNumberFormat="1" applyFont="1" applyBorder="1" applyProtection="1">
      <protection locked="0"/>
    </xf>
    <xf numFmtId="0" fontId="9" fillId="0" borderId="118" xfId="0" applyFont="1" applyBorder="1" applyAlignment="1" applyProtection="1">
      <alignment horizontal="center"/>
      <protection locked="0"/>
    </xf>
    <xf numFmtId="0" fontId="4" fillId="0" borderId="7" xfId="0" applyFont="1" applyBorder="1" applyAlignment="1" applyProtection="1">
      <alignment vertical="center" wrapText="1"/>
      <protection locked="0"/>
    </xf>
    <xf numFmtId="0" fontId="9" fillId="0" borderId="8" xfId="1" applyNumberFormat="1" applyFont="1" applyBorder="1" applyAlignment="1" applyProtection="1">
      <alignment horizontal="center"/>
      <protection locked="0"/>
    </xf>
    <xf numFmtId="14" fontId="9" fillId="0" borderId="8" xfId="0" applyNumberFormat="1" applyFont="1" applyBorder="1" applyAlignment="1" applyProtection="1">
      <alignment horizontal="center"/>
      <protection locked="0"/>
    </xf>
    <xf numFmtId="165" fontId="9" fillId="0" borderId="8" xfId="1" applyFont="1" applyBorder="1" applyAlignment="1" applyProtection="1">
      <alignment horizontal="center"/>
      <protection locked="0"/>
    </xf>
    <xf numFmtId="0" fontId="9" fillId="0" borderId="8" xfId="1" applyNumberFormat="1" applyFont="1" applyBorder="1" applyProtection="1">
      <protection locked="0"/>
    </xf>
    <xf numFmtId="166" fontId="9" fillId="0" borderId="8" xfId="1" applyNumberFormat="1" applyFont="1" applyBorder="1" applyProtection="1">
      <protection locked="0"/>
    </xf>
    <xf numFmtId="166" fontId="9" fillId="0" borderId="9" xfId="0" applyNumberFormat="1" applyFont="1" applyBorder="1" applyAlignment="1" applyProtection="1">
      <alignment horizontal="center"/>
      <protection locked="0"/>
    </xf>
    <xf numFmtId="0" fontId="4" fillId="5" borderId="150" xfId="0" applyFont="1" applyFill="1" applyBorder="1" applyAlignment="1" applyProtection="1">
      <alignment wrapText="1"/>
      <protection locked="0"/>
    </xf>
    <xf numFmtId="0" fontId="4" fillId="5" borderId="130" xfId="0" applyFont="1" applyFill="1" applyBorder="1" applyAlignment="1" applyProtection="1">
      <alignment wrapText="1"/>
      <protection locked="0"/>
    </xf>
    <xf numFmtId="0" fontId="4" fillId="5" borderId="130" xfId="1" applyNumberFormat="1" applyFont="1" applyFill="1" applyBorder="1" applyAlignment="1" applyProtection="1">
      <alignment horizontal="center"/>
      <protection locked="0"/>
    </xf>
    <xf numFmtId="14" fontId="4" fillId="5" borderId="130" xfId="0" applyNumberFormat="1" applyFont="1" applyFill="1" applyBorder="1" applyAlignment="1" applyProtection="1">
      <alignment horizontal="center"/>
      <protection locked="0"/>
    </xf>
    <xf numFmtId="165" fontId="4" fillId="5" borderId="130" xfId="1" applyFont="1" applyFill="1" applyBorder="1" applyAlignment="1" applyProtection="1">
      <alignment horizontal="center"/>
      <protection locked="0"/>
    </xf>
    <xf numFmtId="165" fontId="4" fillId="5" borderId="130" xfId="1" applyFont="1" applyFill="1" applyBorder="1" applyProtection="1">
      <protection locked="0"/>
    </xf>
    <xf numFmtId="0" fontId="4" fillId="5" borderId="131" xfId="1" applyNumberFormat="1" applyFont="1" applyFill="1" applyBorder="1" applyProtection="1">
      <protection locked="0"/>
    </xf>
    <xf numFmtId="166" fontId="4" fillId="5" borderId="131" xfId="1" applyNumberFormat="1" applyFont="1" applyFill="1" applyBorder="1" applyProtection="1">
      <protection locked="0"/>
    </xf>
    <xf numFmtId="166" fontId="4" fillId="5" borderId="132" xfId="0" applyNumberFormat="1" applyFont="1" applyFill="1" applyBorder="1" applyProtection="1">
      <protection locked="0"/>
    </xf>
    <xf numFmtId="0" fontId="4" fillId="0" borderId="0" xfId="0" applyFont="1" applyAlignment="1" applyProtection="1">
      <alignment horizontal="center"/>
      <protection locked="0"/>
    </xf>
    <xf numFmtId="0" fontId="9" fillId="0" borderId="10" xfId="1" applyNumberFormat="1" applyFont="1" applyBorder="1" applyProtection="1">
      <protection locked="0"/>
    </xf>
    <xf numFmtId="166" fontId="9" fillId="0" borderId="10" xfId="1" applyNumberFormat="1" applyFont="1" applyBorder="1" applyProtection="1">
      <protection locked="0"/>
    </xf>
    <xf numFmtId="165" fontId="4" fillId="4" borderId="130" xfId="1" applyFont="1" applyFill="1" applyBorder="1" applyAlignment="1" applyProtection="1">
      <alignment wrapText="1"/>
    </xf>
    <xf numFmtId="14" fontId="9" fillId="0" borderId="0" xfId="0" applyNumberFormat="1" applyFont="1" applyAlignment="1" applyProtection="1">
      <alignment horizontal="center"/>
      <protection locked="0"/>
    </xf>
    <xf numFmtId="165" fontId="9" fillId="0" borderId="0" xfId="1" applyFont="1" applyAlignment="1" applyProtection="1">
      <alignment horizontal="center"/>
      <protection locked="0"/>
    </xf>
    <xf numFmtId="0" fontId="9" fillId="0" borderId="0" xfId="0" applyFont="1" applyAlignment="1" applyProtection="1">
      <alignment vertical="center"/>
      <protection locked="0"/>
    </xf>
    <xf numFmtId="167" fontId="4" fillId="5" borderId="121" xfId="1" applyNumberFormat="1" applyFont="1" applyFill="1" applyBorder="1" applyAlignment="1" applyProtection="1">
      <alignment horizontal="center" vertical="center"/>
      <protection locked="0"/>
    </xf>
    <xf numFmtId="165" fontId="4" fillId="5" borderId="209" xfId="1" applyFont="1" applyFill="1" applyBorder="1" applyAlignment="1" applyProtection="1">
      <alignment horizontal="center" vertical="center"/>
      <protection locked="0"/>
    </xf>
    <xf numFmtId="165" fontId="4" fillId="5" borderId="208" xfId="1" applyFont="1" applyFill="1" applyBorder="1" applyAlignment="1" applyProtection="1">
      <alignment horizontal="center" vertical="center"/>
      <protection locked="0"/>
    </xf>
    <xf numFmtId="165" fontId="4" fillId="5" borderId="22" xfId="1" applyFont="1" applyFill="1" applyBorder="1" applyAlignment="1" applyProtection="1">
      <alignment horizontal="center" vertical="center" wrapText="1"/>
      <protection locked="0"/>
    </xf>
    <xf numFmtId="0" fontId="9" fillId="0" borderId="151" xfId="0" applyFont="1" applyBorder="1" applyAlignment="1" applyProtection="1">
      <alignment horizontal="center"/>
      <protection locked="0"/>
    </xf>
    <xf numFmtId="167" fontId="9" fillId="0" borderId="204" xfId="1" applyNumberFormat="1" applyFont="1" applyBorder="1" applyProtection="1">
      <protection locked="0"/>
    </xf>
    <xf numFmtId="165" fontId="9" fillId="0" borderId="206" xfId="1" applyFont="1" applyBorder="1" applyProtection="1">
      <protection locked="0"/>
    </xf>
    <xf numFmtId="165" fontId="9" fillId="0" borderId="205" xfId="1" applyFont="1" applyBorder="1" applyProtection="1">
      <protection locked="0"/>
    </xf>
    <xf numFmtId="14" fontId="9" fillId="3" borderId="152" xfId="0" applyNumberFormat="1" applyFont="1" applyFill="1" applyBorder="1" applyAlignment="1" applyProtection="1">
      <alignment horizontal="center"/>
      <protection locked="0"/>
    </xf>
    <xf numFmtId="0" fontId="9" fillId="3" borderId="120" xfId="1" applyNumberFormat="1" applyFont="1" applyFill="1" applyBorder="1" applyProtection="1">
      <protection locked="0"/>
    </xf>
    <xf numFmtId="0" fontId="9" fillId="0" borderId="117" xfId="0" applyFont="1" applyBorder="1" applyAlignment="1" applyProtection="1">
      <alignment horizontal="center"/>
      <protection locked="0"/>
    </xf>
    <xf numFmtId="167" fontId="9" fillId="0" borderId="117" xfId="1" applyNumberFormat="1" applyFont="1" applyBorder="1" applyProtection="1">
      <protection locked="0"/>
    </xf>
    <xf numFmtId="165" fontId="9" fillId="0" borderId="157" xfId="1" applyFont="1" applyBorder="1" applyProtection="1">
      <protection locked="0"/>
    </xf>
    <xf numFmtId="0" fontId="9" fillId="3" borderId="118" xfId="1" applyNumberFormat="1" applyFont="1" applyFill="1" applyBorder="1" applyProtection="1">
      <protection locked="0"/>
    </xf>
    <xf numFmtId="0" fontId="9" fillId="3" borderId="154" xfId="0" applyFont="1" applyFill="1" applyBorder="1" applyAlignment="1" applyProtection="1">
      <alignment horizontal="left" indent="8"/>
      <protection locked="0"/>
    </xf>
    <xf numFmtId="167" fontId="9" fillId="0" borderId="117" xfId="1" applyNumberFormat="1" applyFont="1" applyBorder="1" applyAlignment="1" applyProtection="1">
      <alignment horizontal="left" indent="8"/>
      <protection locked="0"/>
    </xf>
    <xf numFmtId="165" fontId="9" fillId="0" borderId="157" xfId="1" applyFont="1" applyBorder="1" applyAlignment="1" applyProtection="1">
      <alignment horizontal="left" indent="8"/>
      <protection locked="0"/>
    </xf>
    <xf numFmtId="165" fontId="9" fillId="0" borderId="118" xfId="1" applyFont="1" applyBorder="1" applyAlignment="1" applyProtection="1">
      <alignment horizontal="left" indent="8"/>
      <protection locked="0"/>
    </xf>
    <xf numFmtId="14" fontId="9" fillId="3" borderId="113" xfId="1" applyNumberFormat="1" applyFont="1" applyFill="1" applyBorder="1" applyAlignment="1" applyProtection="1">
      <alignment horizontal="center"/>
      <protection locked="0"/>
    </xf>
    <xf numFmtId="0" fontId="4" fillId="3" borderId="154" xfId="0" applyFont="1" applyFill="1" applyBorder="1" applyAlignment="1" applyProtection="1">
      <alignment horizontal="left" vertical="top"/>
      <protection locked="0"/>
    </xf>
    <xf numFmtId="167" fontId="4" fillId="0" borderId="117" xfId="1" applyNumberFormat="1" applyFont="1" applyBorder="1" applyAlignment="1" applyProtection="1">
      <alignment vertical="top"/>
      <protection locked="0"/>
    </xf>
    <xf numFmtId="165" fontId="4" fillId="0" borderId="157" xfId="1" applyFont="1" applyBorder="1" applyAlignment="1" applyProtection="1">
      <alignment vertical="top"/>
      <protection locked="0"/>
    </xf>
    <xf numFmtId="165" fontId="4" fillId="0" borderId="118" xfId="1" applyFont="1" applyBorder="1" applyAlignment="1" applyProtection="1">
      <alignment vertical="top"/>
      <protection locked="0"/>
    </xf>
    <xf numFmtId="0" fontId="4" fillId="3" borderId="157" xfId="0" applyFont="1" applyFill="1" applyBorder="1" applyAlignment="1" applyProtection="1">
      <alignment horizontal="left" vertical="top"/>
      <protection locked="0"/>
    </xf>
    <xf numFmtId="0" fontId="4" fillId="3" borderId="113" xfId="0" applyFont="1" applyFill="1" applyBorder="1" applyAlignment="1" applyProtection="1">
      <alignment horizontal="left" vertical="top"/>
      <protection locked="0"/>
    </xf>
    <xf numFmtId="0" fontId="4" fillId="3" borderId="113" xfId="0" applyFont="1" applyFill="1" applyBorder="1" applyAlignment="1" applyProtection="1">
      <alignment horizontal="center" vertical="top"/>
      <protection locked="0"/>
    </xf>
    <xf numFmtId="167" fontId="4" fillId="3" borderId="113" xfId="1" applyNumberFormat="1" applyFont="1" applyFill="1" applyBorder="1" applyProtection="1">
      <protection locked="0"/>
    </xf>
    <xf numFmtId="14" fontId="4" fillId="3" borderId="113" xfId="1" applyNumberFormat="1" applyFont="1" applyFill="1" applyBorder="1" applyProtection="1">
      <protection locked="0"/>
    </xf>
    <xf numFmtId="165" fontId="4" fillId="3" borderId="113" xfId="1" applyFont="1" applyFill="1" applyBorder="1" applyProtection="1">
      <protection locked="0"/>
    </xf>
    <xf numFmtId="0" fontId="4" fillId="3" borderId="118" xfId="1" applyNumberFormat="1" applyFont="1" applyFill="1" applyBorder="1" applyProtection="1">
      <protection locked="0"/>
    </xf>
    <xf numFmtId="0" fontId="9" fillId="0" borderId="157" xfId="0" applyFont="1" applyBorder="1" applyAlignment="1" applyProtection="1">
      <alignment horizontal="left" indent="8"/>
      <protection locked="0"/>
    </xf>
    <xf numFmtId="0" fontId="9" fillId="0" borderId="113" xfId="0" applyFont="1" applyBorder="1" applyAlignment="1" applyProtection="1">
      <alignment horizontal="left" indent="8"/>
      <protection locked="0"/>
    </xf>
    <xf numFmtId="14" fontId="9" fillId="0" borderId="113" xfId="1" applyNumberFormat="1" applyFont="1" applyBorder="1" applyAlignment="1" applyProtection="1">
      <alignment horizontal="center"/>
      <protection locked="0"/>
    </xf>
    <xf numFmtId="0" fontId="9" fillId="0" borderId="118" xfId="1" applyNumberFormat="1" applyFont="1" applyBorder="1" applyProtection="1">
      <protection locked="0"/>
    </xf>
    <xf numFmtId="0" fontId="4" fillId="0" borderId="154" xfId="0" applyFont="1" applyBorder="1" applyAlignment="1" applyProtection="1">
      <alignment horizontal="left" indent="1"/>
      <protection locked="0"/>
    </xf>
    <xf numFmtId="167" fontId="4" fillId="0" borderId="117" xfId="1" applyNumberFormat="1" applyFont="1" applyBorder="1" applyAlignment="1" applyProtection="1">
      <protection locked="0"/>
    </xf>
    <xf numFmtId="0" fontId="4" fillId="0" borderId="157"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3" xfId="0" applyFont="1" applyBorder="1" applyAlignment="1" applyProtection="1">
      <alignment horizontal="center" vertical="top"/>
      <protection locked="0"/>
    </xf>
    <xf numFmtId="167" fontId="0" fillId="0" borderId="113" xfId="1" applyNumberFormat="1" applyFont="1" applyBorder="1" applyProtection="1">
      <protection locked="0"/>
    </xf>
    <xf numFmtId="14" fontId="0" fillId="0" borderId="113" xfId="1" applyNumberFormat="1" applyFont="1" applyBorder="1" applyProtection="1">
      <protection locked="0"/>
    </xf>
    <xf numFmtId="165" fontId="0" fillId="0" borderId="113" xfId="1" applyFont="1" applyBorder="1" applyProtection="1">
      <protection locked="0"/>
    </xf>
    <xf numFmtId="0" fontId="4" fillId="0" borderId="118" xfId="1" applyNumberFormat="1" applyFont="1" applyBorder="1" applyProtection="1">
      <protection locked="0"/>
    </xf>
    <xf numFmtId="167" fontId="4" fillId="0" borderId="113" xfId="1" applyNumberFormat="1" applyFont="1" applyBorder="1" applyProtection="1">
      <protection locked="0"/>
    </xf>
    <xf numFmtId="14" fontId="4" fillId="0" borderId="113" xfId="1" applyNumberFormat="1" applyFont="1" applyBorder="1" applyProtection="1">
      <protection locked="0"/>
    </xf>
    <xf numFmtId="165" fontId="4" fillId="0" borderId="113" xfId="1" applyFont="1" applyBorder="1" applyProtection="1">
      <protection locked="0"/>
    </xf>
    <xf numFmtId="0" fontId="4" fillId="0" borderId="117" xfId="0" applyFont="1" applyBorder="1" applyAlignment="1" applyProtection="1">
      <alignment horizontal="center"/>
      <protection locked="0"/>
    </xf>
    <xf numFmtId="0" fontId="9" fillId="0" borderId="169" xfId="0" applyFont="1" applyBorder="1" applyAlignment="1" applyProtection="1">
      <alignment horizontal="center"/>
      <protection locked="0"/>
    </xf>
    <xf numFmtId="0" fontId="4" fillId="0" borderId="143" xfId="0" applyFont="1" applyBorder="1" applyAlignment="1" applyProtection="1">
      <alignment vertical="top"/>
      <protection locked="0"/>
    </xf>
    <xf numFmtId="167" fontId="4" fillId="0" borderId="143" xfId="1" applyNumberFormat="1" applyFont="1" applyBorder="1" applyAlignment="1" applyProtection="1">
      <alignment vertical="top"/>
      <protection locked="0"/>
    </xf>
    <xf numFmtId="165" fontId="4" fillId="0" borderId="143" xfId="1" applyFont="1" applyBorder="1" applyAlignment="1" applyProtection="1">
      <alignment vertical="top"/>
      <protection locked="0"/>
    </xf>
    <xf numFmtId="167" fontId="4" fillId="0" borderId="143" xfId="1" applyNumberFormat="1" applyFont="1" applyBorder="1" applyProtection="1">
      <protection locked="0"/>
    </xf>
    <xf numFmtId="14" fontId="4" fillId="0" borderId="143" xfId="1" applyNumberFormat="1" applyFont="1" applyBorder="1" applyProtection="1">
      <protection locked="0"/>
    </xf>
    <xf numFmtId="165" fontId="4" fillId="0" borderId="143" xfId="1" applyFont="1" applyBorder="1" applyProtection="1">
      <protection locked="0"/>
    </xf>
    <xf numFmtId="0" fontId="4" fillId="0" borderId="145" xfId="1" applyNumberFormat="1" applyFont="1" applyBorder="1" applyProtection="1">
      <protection locked="0"/>
    </xf>
    <xf numFmtId="0" fontId="4" fillId="5" borderId="169" xfId="0" applyFont="1" applyFill="1" applyBorder="1" applyAlignment="1" applyProtection="1">
      <alignment horizontal="center"/>
      <protection locked="0"/>
    </xf>
    <xf numFmtId="0" fontId="4" fillId="5" borderId="143" xfId="0" applyFont="1" applyFill="1" applyBorder="1" applyProtection="1">
      <protection locked="0"/>
    </xf>
    <xf numFmtId="167" fontId="4" fillId="5" borderId="143" xfId="1" applyNumberFormat="1" applyFont="1" applyFill="1" applyBorder="1" applyProtection="1">
      <protection locked="0"/>
    </xf>
    <xf numFmtId="14" fontId="4" fillId="5" borderId="143" xfId="1" applyNumberFormat="1" applyFont="1" applyFill="1" applyBorder="1" applyProtection="1">
      <protection locked="0"/>
    </xf>
    <xf numFmtId="165" fontId="4" fillId="5" borderId="143" xfId="1" applyFont="1" applyFill="1" applyBorder="1" applyProtection="1">
      <protection locked="0"/>
    </xf>
    <xf numFmtId="0" fontId="4" fillId="5" borderId="145" xfId="1" applyNumberFormat="1" applyFont="1" applyFill="1" applyBorder="1" applyProtection="1">
      <protection locked="0"/>
    </xf>
    <xf numFmtId="167" fontId="9" fillId="0" borderId="10" xfId="1" applyNumberFormat="1" applyFont="1" applyBorder="1" applyProtection="1">
      <protection locked="0"/>
    </xf>
    <xf numFmtId="14" fontId="9" fillId="0" borderId="10" xfId="0" applyNumberFormat="1" applyFont="1" applyBorder="1" applyAlignment="1" applyProtection="1">
      <alignment horizontal="center"/>
      <protection locked="0"/>
    </xf>
    <xf numFmtId="165" fontId="9" fillId="0" borderId="10" xfId="1" applyFont="1" applyBorder="1" applyAlignment="1" applyProtection="1">
      <alignment horizontal="center"/>
      <protection locked="0"/>
    </xf>
    <xf numFmtId="0" fontId="4" fillId="0" borderId="10" xfId="0" applyFont="1" applyBorder="1" applyAlignment="1" applyProtection="1">
      <alignment horizontal="left"/>
      <protection locked="0"/>
    </xf>
    <xf numFmtId="0" fontId="9" fillId="0" borderId="11" xfId="0" applyFont="1" applyBorder="1" applyAlignment="1" applyProtection="1">
      <alignment horizontal="center"/>
      <protection locked="0"/>
    </xf>
    <xf numFmtId="0" fontId="2" fillId="0" borderId="11" xfId="0" applyFont="1" applyBorder="1" applyProtection="1">
      <protection locked="0"/>
    </xf>
    <xf numFmtId="0" fontId="10" fillId="0" borderId="11" xfId="0" applyFont="1" applyBorder="1" applyProtection="1">
      <protection locked="0"/>
    </xf>
    <xf numFmtId="167" fontId="10" fillId="0" borderId="11" xfId="1" applyNumberFormat="1" applyFont="1" applyBorder="1" applyProtection="1">
      <protection locked="0"/>
    </xf>
    <xf numFmtId="165" fontId="10" fillId="0" borderId="11" xfId="1" applyFont="1" applyBorder="1" applyProtection="1">
      <protection locked="0"/>
    </xf>
    <xf numFmtId="167" fontId="9" fillId="0" borderId="11" xfId="1" applyNumberFormat="1" applyFont="1" applyBorder="1" applyProtection="1">
      <protection locked="0"/>
    </xf>
    <xf numFmtId="14" fontId="9" fillId="0" borderId="11" xfId="0" applyNumberFormat="1" applyFont="1" applyBorder="1" applyAlignment="1" applyProtection="1">
      <alignment horizontal="center"/>
      <protection locked="0"/>
    </xf>
    <xf numFmtId="165" fontId="9" fillId="0" borderId="11" xfId="1" applyFont="1" applyBorder="1" applyAlignment="1" applyProtection="1">
      <alignment horizontal="center"/>
      <protection locked="0"/>
    </xf>
    <xf numFmtId="0" fontId="9" fillId="0" borderId="11" xfId="1" applyNumberFormat="1" applyFont="1" applyBorder="1" applyProtection="1">
      <protection locked="0"/>
    </xf>
    <xf numFmtId="167" fontId="4" fillId="0" borderId="0" xfId="1" applyNumberFormat="1" applyFont="1" applyProtection="1">
      <protection locked="0"/>
    </xf>
    <xf numFmtId="165" fontId="4" fillId="0" borderId="0" xfId="1" applyFont="1" applyProtection="1">
      <protection locked="0"/>
    </xf>
    <xf numFmtId="167" fontId="9" fillId="4" borderId="117" xfId="1" applyNumberFormat="1" applyFont="1" applyFill="1" applyBorder="1" applyAlignment="1" applyProtection="1"/>
    <xf numFmtId="165" fontId="9" fillId="4" borderId="157" xfId="1" applyFont="1" applyFill="1" applyBorder="1" applyAlignment="1" applyProtection="1"/>
    <xf numFmtId="165" fontId="9" fillId="4" borderId="118" xfId="1" applyFont="1" applyFill="1" applyBorder="1" applyAlignment="1" applyProtection="1"/>
    <xf numFmtId="167" fontId="4" fillId="4" borderId="117" xfId="1" applyNumberFormat="1" applyFont="1" applyFill="1" applyBorder="1" applyAlignment="1" applyProtection="1">
      <alignment horizontal="left" indent="1"/>
    </xf>
    <xf numFmtId="165" fontId="4" fillId="4" borderId="157" xfId="1" applyFont="1" applyFill="1" applyBorder="1" applyAlignment="1" applyProtection="1"/>
    <xf numFmtId="165" fontId="4" fillId="4" borderId="118" xfId="1" applyFont="1" applyFill="1" applyBorder="1" applyAlignment="1" applyProtection="1"/>
    <xf numFmtId="165" fontId="9" fillId="4" borderId="157" xfId="1" applyFont="1" applyFill="1" applyBorder="1" applyAlignment="1" applyProtection="1">
      <alignment vertical="top"/>
    </xf>
    <xf numFmtId="165" fontId="9" fillId="4" borderId="118" xfId="1" applyFont="1" applyFill="1" applyBorder="1" applyAlignment="1" applyProtection="1">
      <alignment vertical="top"/>
    </xf>
    <xf numFmtId="165" fontId="4" fillId="4" borderId="157" xfId="1" applyFont="1" applyFill="1" applyBorder="1" applyAlignment="1" applyProtection="1">
      <alignment vertical="top"/>
    </xf>
    <xf numFmtId="165" fontId="4" fillId="4" borderId="118" xfId="1" applyFont="1" applyFill="1" applyBorder="1" applyAlignment="1" applyProtection="1">
      <alignment vertical="top"/>
    </xf>
    <xf numFmtId="167" fontId="4" fillId="4" borderId="143" xfId="1" applyNumberFormat="1" applyFont="1" applyFill="1" applyBorder="1" applyProtection="1"/>
    <xf numFmtId="165" fontId="4" fillId="4" borderId="143" xfId="1" applyFont="1" applyFill="1" applyBorder="1" applyProtection="1"/>
    <xf numFmtId="0" fontId="7" fillId="0" borderId="0" xfId="0" applyFont="1" applyAlignment="1" applyProtection="1">
      <alignment wrapText="1"/>
      <protection locked="0"/>
    </xf>
    <xf numFmtId="0" fontId="7" fillId="0" borderId="0" xfId="0" applyFont="1" applyProtection="1">
      <protection locked="0"/>
    </xf>
    <xf numFmtId="0" fontId="7" fillId="0" borderId="246" xfId="0" applyFont="1" applyBorder="1" applyAlignment="1" applyProtection="1">
      <alignment horizontal="center" wrapText="1"/>
      <protection locked="0"/>
    </xf>
    <xf numFmtId="165" fontId="7" fillId="0" borderId="246" xfId="1" applyFont="1" applyBorder="1" applyAlignment="1" applyProtection="1">
      <alignment horizontal="center" wrapText="1"/>
      <protection locked="0"/>
    </xf>
    <xf numFmtId="0" fontId="8" fillId="0" borderId="0" xfId="0" applyFont="1" applyAlignment="1" applyProtection="1">
      <alignment horizontal="left" vertical="top"/>
      <protection locked="0"/>
    </xf>
    <xf numFmtId="165" fontId="8" fillId="0" borderId="0" xfId="1" applyFont="1" applyBorder="1" applyProtection="1">
      <protection locked="0"/>
    </xf>
    <xf numFmtId="0" fontId="4" fillId="0" borderId="0" xfId="0" applyFont="1" applyAlignment="1" applyProtection="1">
      <alignment wrapText="1"/>
      <protection locked="0"/>
    </xf>
    <xf numFmtId="0" fontId="9" fillId="5" borderId="134" xfId="0" applyFont="1" applyFill="1" applyBorder="1" applyAlignment="1" applyProtection="1">
      <alignment horizontal="center"/>
      <protection locked="0"/>
    </xf>
    <xf numFmtId="0" fontId="9" fillId="5" borderId="22" xfId="0" quotePrefix="1" applyFont="1" applyFill="1" applyBorder="1" applyAlignment="1" applyProtection="1">
      <alignment horizontal="center"/>
      <protection locked="0"/>
    </xf>
    <xf numFmtId="165" fontId="9" fillId="5" borderId="22" xfId="1" quotePrefix="1" applyFont="1" applyFill="1" applyBorder="1" applyAlignment="1" applyProtection="1">
      <alignment horizontal="center" vertical="center"/>
      <protection locked="0"/>
    </xf>
    <xf numFmtId="0" fontId="9" fillId="5" borderId="160" xfId="0" quotePrefix="1" applyFont="1" applyFill="1" applyBorder="1" applyAlignment="1" applyProtection="1">
      <alignment horizontal="center" vertical="center"/>
      <protection locked="0"/>
    </xf>
    <xf numFmtId="0" fontId="4" fillId="0" borderId="151" xfId="0" applyFont="1" applyBorder="1" applyAlignment="1" applyProtection="1">
      <alignment horizontal="left" vertical="top"/>
      <protection locked="0"/>
    </xf>
    <xf numFmtId="0" fontId="9" fillId="0" borderId="152" xfId="0" applyFont="1" applyBorder="1" applyAlignment="1" applyProtection="1">
      <alignment horizontal="right"/>
      <protection locked="0"/>
    </xf>
    <xf numFmtId="0" fontId="4" fillId="0" borderId="117" xfId="0" applyFont="1" applyBorder="1" applyAlignment="1" applyProtection="1">
      <alignment horizontal="left" vertical="top"/>
      <protection locked="0"/>
    </xf>
    <xf numFmtId="0" fontId="9" fillId="0" borderId="113" xfId="0" applyFont="1" applyBorder="1" applyAlignment="1" applyProtection="1">
      <alignment horizontal="right"/>
      <protection locked="0"/>
    </xf>
    <xf numFmtId="0" fontId="4" fillId="0" borderId="113" xfId="0" applyFont="1" applyBorder="1" applyAlignment="1" applyProtection="1">
      <alignment horizontal="right"/>
      <protection locked="0"/>
    </xf>
    <xf numFmtId="0" fontId="4" fillId="0" borderId="157" xfId="0" applyFont="1" applyBorder="1" applyProtection="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center"/>
      <protection locked="0"/>
    </xf>
    <xf numFmtId="165" fontId="3" fillId="0" borderId="8" xfId="1" applyFont="1" applyBorder="1" applyAlignment="1" applyProtection="1">
      <alignment horizontal="center"/>
      <protection locked="0"/>
    </xf>
    <xf numFmtId="0" fontId="4" fillId="5" borderId="150" xfId="0" applyFont="1" applyFill="1" applyBorder="1" applyProtection="1">
      <protection locked="0"/>
    </xf>
    <xf numFmtId="0" fontId="4" fillId="5" borderId="130" xfId="0" applyFont="1" applyFill="1" applyBorder="1" applyAlignment="1" applyProtection="1">
      <alignment horizontal="center"/>
      <protection locked="0"/>
    </xf>
    <xf numFmtId="0" fontId="9" fillId="2" borderId="0" xfId="0" applyFont="1" applyFill="1" applyProtection="1">
      <protection locked="0"/>
    </xf>
    <xf numFmtId="165" fontId="2" fillId="0" borderId="0" xfId="1" applyFont="1" applyProtection="1">
      <protection locked="0"/>
    </xf>
    <xf numFmtId="165" fontId="4" fillId="4" borderId="130" xfId="1" applyFont="1" applyFill="1" applyBorder="1" applyAlignment="1" applyProtection="1">
      <alignment horizontal="left"/>
    </xf>
    <xf numFmtId="0" fontId="8" fillId="0" borderId="12" xfId="0" applyFont="1" applyBorder="1" applyProtection="1">
      <protection locked="0"/>
    </xf>
    <xf numFmtId="165" fontId="8" fillId="0" borderId="12" xfId="1" applyFont="1" applyBorder="1" applyProtection="1">
      <protection locked="0"/>
    </xf>
    <xf numFmtId="14" fontId="8" fillId="0" borderId="12" xfId="0" applyNumberFormat="1" applyFont="1" applyBorder="1" applyProtection="1">
      <protection locked="0"/>
    </xf>
    <xf numFmtId="165" fontId="4" fillId="5" borderId="170" xfId="1" applyFont="1" applyFill="1" applyBorder="1" applyAlignment="1" applyProtection="1">
      <alignment horizontal="center" vertical="center" wrapText="1"/>
      <protection locked="0"/>
    </xf>
    <xf numFmtId="165" fontId="4" fillId="5" borderId="171" xfId="1" applyFont="1" applyFill="1" applyBorder="1" applyAlignment="1" applyProtection="1">
      <alignment horizontal="center" vertical="center" wrapText="1"/>
      <protection locked="0"/>
    </xf>
    <xf numFmtId="165" fontId="4" fillId="5" borderId="207" xfId="1" applyFont="1" applyFill="1" applyBorder="1" applyAlignment="1" applyProtection="1">
      <alignment horizontal="center" vertical="center" wrapText="1"/>
      <protection locked="0"/>
    </xf>
    <xf numFmtId="165" fontId="4" fillId="5" borderId="208" xfId="1" applyFont="1" applyFill="1" applyBorder="1" applyAlignment="1" applyProtection="1">
      <alignment horizontal="center" vertical="center" wrapText="1"/>
      <protection locked="0"/>
    </xf>
    <xf numFmtId="165" fontId="9" fillId="3" borderId="153" xfId="1" applyFont="1" applyFill="1" applyBorder="1" applyProtection="1">
      <protection locked="0"/>
    </xf>
    <xf numFmtId="165" fontId="9" fillId="3" borderId="154" xfId="1" applyFont="1" applyFill="1" applyBorder="1" applyProtection="1">
      <protection locked="0"/>
    </xf>
    <xf numFmtId="0" fontId="9" fillId="0" borderId="211" xfId="0" applyFont="1" applyBorder="1" applyProtection="1">
      <protection locked="0"/>
    </xf>
    <xf numFmtId="0" fontId="9" fillId="3" borderId="157" xfId="0" applyFont="1" applyFill="1" applyBorder="1" applyProtection="1">
      <protection locked="0"/>
    </xf>
    <xf numFmtId="0" fontId="9" fillId="0" borderId="157" xfId="0" applyFont="1" applyBorder="1" applyProtection="1">
      <protection locked="0"/>
    </xf>
    <xf numFmtId="165" fontId="9" fillId="0" borderId="154" xfId="1" applyFont="1" applyBorder="1" applyProtection="1">
      <protection locked="0"/>
    </xf>
    <xf numFmtId="0" fontId="4" fillId="0" borderId="211" xfId="0" applyFont="1" applyBorder="1" applyAlignment="1" applyProtection="1">
      <alignment vertical="center" wrapText="1"/>
      <protection locked="0"/>
    </xf>
    <xf numFmtId="0" fontId="4" fillId="0" borderId="113" xfId="0" applyFont="1" applyBorder="1" applyAlignment="1" applyProtection="1">
      <alignment horizontal="center"/>
      <protection locked="0"/>
    </xf>
    <xf numFmtId="0" fontId="4" fillId="0" borderId="154" xfId="0" applyFont="1" applyBorder="1" applyAlignment="1" applyProtection="1">
      <alignment vertical="top"/>
      <protection locked="0"/>
    </xf>
    <xf numFmtId="0" fontId="4" fillId="0" borderId="157" xfId="0" applyFont="1" applyBorder="1" applyAlignment="1" applyProtection="1">
      <alignment vertical="top"/>
      <protection locked="0"/>
    </xf>
    <xf numFmtId="0" fontId="4" fillId="0" borderId="113" xfId="0" applyFont="1" applyBorder="1" applyAlignment="1" applyProtection="1">
      <alignment vertical="top"/>
      <protection locked="0"/>
    </xf>
    <xf numFmtId="14" fontId="4" fillId="0" borderId="113" xfId="0" applyNumberFormat="1" applyFont="1" applyBorder="1" applyAlignment="1" applyProtection="1">
      <alignment horizontal="center"/>
      <protection locked="0"/>
    </xf>
    <xf numFmtId="165" fontId="4" fillId="0" borderId="113" xfId="1" applyFont="1" applyBorder="1" applyAlignment="1" applyProtection="1">
      <alignment vertical="top"/>
      <protection locked="0"/>
    </xf>
    <xf numFmtId="165" fontId="4" fillId="0" borderId="154" xfId="1" applyFont="1" applyBorder="1" applyProtection="1">
      <protection locked="0"/>
    </xf>
    <xf numFmtId="166" fontId="4" fillId="0" borderId="118" xfId="0" applyNumberFormat="1" applyFont="1" applyBorder="1" applyAlignment="1" applyProtection="1">
      <alignment horizontal="left"/>
      <protection locked="0"/>
    </xf>
    <xf numFmtId="0" fontId="4" fillId="0" borderId="154" xfId="0" applyFont="1" applyBorder="1" applyAlignment="1" applyProtection="1">
      <alignment horizontal="center"/>
      <protection locked="0"/>
    </xf>
    <xf numFmtId="165" fontId="4" fillId="0" borderId="117" xfId="1" applyFont="1" applyBorder="1" applyAlignment="1" applyProtection="1">
      <alignment horizontal="center"/>
      <protection locked="0"/>
    </xf>
    <xf numFmtId="165" fontId="4" fillId="0" borderId="118" xfId="1" applyFont="1" applyBorder="1" applyAlignment="1" applyProtection="1">
      <alignment horizontal="center"/>
      <protection locked="0"/>
    </xf>
    <xf numFmtId="0" fontId="4" fillId="0" borderId="157" xfId="0" applyFont="1" applyBorder="1" applyAlignment="1" applyProtection="1">
      <alignment horizontal="center"/>
      <protection locked="0"/>
    </xf>
    <xf numFmtId="165" fontId="4" fillId="0" borderId="113" xfId="1" applyFont="1" applyBorder="1" applyAlignment="1" applyProtection="1">
      <alignment horizontal="center"/>
      <protection locked="0"/>
    </xf>
    <xf numFmtId="0" fontId="4" fillId="0" borderId="212" xfId="0" applyFont="1" applyBorder="1" applyProtection="1">
      <protection locked="0"/>
    </xf>
    <xf numFmtId="0" fontId="4" fillId="0" borderId="213" xfId="0" applyFont="1" applyBorder="1" applyProtection="1">
      <protection locked="0"/>
    </xf>
    <xf numFmtId="165" fontId="4" fillId="3" borderId="117" xfId="1" applyFont="1" applyFill="1" applyBorder="1" applyAlignment="1" applyProtection="1">
      <alignment horizontal="left"/>
      <protection locked="0"/>
    </xf>
    <xf numFmtId="165" fontId="4" fillId="3" borderId="118" xfId="1" applyFont="1" applyFill="1" applyBorder="1" applyAlignment="1" applyProtection="1">
      <alignment horizontal="left"/>
      <protection locked="0"/>
    </xf>
    <xf numFmtId="0" fontId="4" fillId="0" borderId="157" xfId="0" applyFont="1" applyBorder="1" applyAlignment="1" applyProtection="1">
      <alignment horizontal="left"/>
      <protection locked="0"/>
    </xf>
    <xf numFmtId="165" fontId="4" fillId="0" borderId="113" xfId="1" applyFont="1" applyBorder="1" applyAlignment="1" applyProtection="1">
      <alignment horizontal="left"/>
      <protection locked="0"/>
    </xf>
    <xf numFmtId="165" fontId="4" fillId="0" borderId="154" xfId="1" applyFont="1" applyBorder="1" applyAlignment="1" applyProtection="1">
      <alignment horizontal="center"/>
      <protection locked="0"/>
    </xf>
    <xf numFmtId="0" fontId="4" fillId="0" borderId="7" xfId="0" applyFont="1" applyBorder="1" applyProtection="1">
      <protection locked="0"/>
    </xf>
    <xf numFmtId="165" fontId="4" fillId="0" borderId="8" xfId="1"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8" xfId="0" applyFont="1" applyBorder="1" applyAlignment="1" applyProtection="1">
      <alignment horizontal="center"/>
      <protection locked="0"/>
    </xf>
    <xf numFmtId="14" fontId="4" fillId="0" borderId="8" xfId="0" applyNumberFormat="1" applyFont="1" applyBorder="1" applyAlignment="1" applyProtection="1">
      <alignment horizontal="center"/>
      <protection locked="0"/>
    </xf>
    <xf numFmtId="165" fontId="4" fillId="0" borderId="8" xfId="1" applyFont="1" applyBorder="1" applyAlignment="1" applyProtection="1">
      <alignment horizontal="center"/>
      <protection locked="0"/>
    </xf>
    <xf numFmtId="166" fontId="4" fillId="0" borderId="9" xfId="0" applyNumberFormat="1" applyFont="1" applyBorder="1" applyAlignment="1" applyProtection="1">
      <alignment horizontal="center"/>
      <protection locked="0"/>
    </xf>
    <xf numFmtId="0" fontId="4" fillId="5" borderId="169" xfId="0" applyFont="1" applyFill="1" applyBorder="1" applyAlignment="1" applyProtection="1">
      <alignment wrapText="1"/>
      <protection locked="0"/>
    </xf>
    <xf numFmtId="0" fontId="4" fillId="5" borderId="143" xfId="0" applyFont="1" applyFill="1" applyBorder="1" applyAlignment="1" applyProtection="1">
      <alignment wrapText="1"/>
      <protection locked="0"/>
    </xf>
    <xf numFmtId="14" fontId="4" fillId="5" borderId="143" xfId="0" applyNumberFormat="1" applyFont="1" applyFill="1" applyBorder="1" applyAlignment="1" applyProtection="1">
      <alignment horizontal="center"/>
      <protection locked="0"/>
    </xf>
    <xf numFmtId="165" fontId="4" fillId="5" borderId="143" xfId="1" applyFont="1" applyFill="1" applyBorder="1" applyAlignment="1" applyProtection="1">
      <alignment wrapText="1"/>
      <protection locked="0"/>
    </xf>
    <xf numFmtId="165" fontId="4" fillId="5" borderId="144" xfId="1" applyFont="1" applyFill="1" applyBorder="1" applyProtection="1">
      <protection locked="0"/>
    </xf>
    <xf numFmtId="166" fontId="4" fillId="5" borderId="145" xfId="0" applyNumberFormat="1" applyFont="1" applyFill="1" applyBorder="1" applyProtection="1">
      <protection locked="0"/>
    </xf>
    <xf numFmtId="165" fontId="9" fillId="4" borderId="117" xfId="1" applyFont="1" applyFill="1" applyBorder="1" applyAlignment="1" applyProtection="1">
      <alignment vertical="top"/>
    </xf>
    <xf numFmtId="165" fontId="4" fillId="4" borderId="117" xfId="1" applyFont="1" applyFill="1" applyBorder="1" applyProtection="1"/>
    <xf numFmtId="165" fontId="4" fillId="4" borderId="118" xfId="1" applyFont="1" applyFill="1" applyBorder="1" applyProtection="1"/>
    <xf numFmtId="165" fontId="4" fillId="4" borderId="143" xfId="1" applyFont="1" applyFill="1" applyBorder="1" applyAlignment="1" applyProtection="1">
      <alignment wrapText="1"/>
    </xf>
    <xf numFmtId="0" fontId="7" fillId="0" borderId="10" xfId="0" applyFont="1" applyBorder="1" applyProtection="1">
      <protection locked="0"/>
    </xf>
    <xf numFmtId="165" fontId="7" fillId="0" borderId="10" xfId="1" applyFont="1" applyBorder="1" applyAlignment="1" applyProtection="1">
      <protection locked="0"/>
    </xf>
    <xf numFmtId="0" fontId="7" fillId="0" borderId="11" xfId="0" applyFont="1" applyBorder="1" applyProtection="1">
      <protection locked="0"/>
    </xf>
    <xf numFmtId="165" fontId="7" fillId="0" borderId="11" xfId="1" applyFont="1" applyBorder="1" applyAlignment="1" applyProtection="1">
      <protection locked="0"/>
    </xf>
    <xf numFmtId="168" fontId="9" fillId="5" borderId="184" xfId="0" applyNumberFormat="1" applyFont="1" applyFill="1" applyBorder="1" applyAlignment="1" applyProtection="1">
      <alignment horizontal="center"/>
      <protection locked="0"/>
    </xf>
    <xf numFmtId="165" fontId="4" fillId="5" borderId="185" xfId="1" applyFont="1" applyFill="1" applyBorder="1" applyAlignment="1" applyProtection="1">
      <alignment horizontal="center"/>
      <protection locked="0"/>
    </xf>
    <xf numFmtId="165" fontId="4" fillId="5" borderId="181" xfId="1" applyFont="1" applyFill="1" applyBorder="1" applyAlignment="1" applyProtection="1">
      <alignment horizontal="center"/>
      <protection locked="0"/>
    </xf>
    <xf numFmtId="168" fontId="9" fillId="5" borderId="185" xfId="0" applyNumberFormat="1" applyFont="1" applyFill="1" applyBorder="1" applyAlignment="1" applyProtection="1">
      <alignment horizontal="center"/>
      <protection locked="0"/>
    </xf>
    <xf numFmtId="14" fontId="9" fillId="5" borderId="180" xfId="0" applyNumberFormat="1" applyFont="1" applyFill="1" applyBorder="1" applyAlignment="1" applyProtection="1">
      <alignment horizontal="center"/>
      <protection locked="0"/>
    </xf>
    <xf numFmtId="165" fontId="9" fillId="5" borderId="210" xfId="1" applyFont="1" applyFill="1" applyBorder="1" applyAlignment="1" applyProtection="1">
      <alignment horizontal="center"/>
      <protection locked="0"/>
    </xf>
    <xf numFmtId="165" fontId="9" fillId="5" borderId="180" xfId="1" applyFont="1" applyFill="1" applyBorder="1" applyAlignment="1" applyProtection="1">
      <alignment horizontal="center"/>
      <protection locked="0"/>
    </xf>
    <xf numFmtId="165" fontId="9" fillId="0" borderId="204" xfId="1" applyFont="1" applyBorder="1" applyProtection="1">
      <protection locked="0"/>
    </xf>
    <xf numFmtId="0" fontId="9" fillId="3" borderId="153" xfId="0" applyFont="1" applyFill="1" applyBorder="1" applyProtection="1">
      <protection locked="0"/>
    </xf>
    <xf numFmtId="0" fontId="9" fillId="0" borderId="118" xfId="0" applyFont="1" applyBorder="1" applyProtection="1">
      <protection locked="0"/>
    </xf>
    <xf numFmtId="0" fontId="4" fillId="0" borderId="117" xfId="0" applyFont="1" applyBorder="1" applyAlignment="1" applyProtection="1">
      <alignment vertical="center" wrapText="1"/>
      <protection locked="0"/>
    </xf>
    <xf numFmtId="165" fontId="4" fillId="0" borderId="157" xfId="1" applyFont="1" applyBorder="1" applyAlignment="1" applyProtection="1">
      <alignment horizontal="center"/>
      <protection locked="0"/>
    </xf>
    <xf numFmtId="166" fontId="4" fillId="0" borderId="113" xfId="0" applyNumberFormat="1" applyFont="1" applyBorder="1" applyProtection="1">
      <protection locked="0"/>
    </xf>
    <xf numFmtId="166" fontId="4" fillId="0" borderId="154" xfId="0" applyNumberFormat="1" applyFont="1" applyBorder="1" applyProtection="1">
      <protection locked="0"/>
    </xf>
    <xf numFmtId="166" fontId="4" fillId="0" borderId="118" xfId="0" applyNumberFormat="1" applyFont="1" applyBorder="1" applyProtection="1">
      <protection locked="0"/>
    </xf>
    <xf numFmtId="0" fontId="4" fillId="0" borderId="117" xfId="0" applyFont="1" applyBorder="1" applyProtection="1">
      <protection locked="0"/>
    </xf>
    <xf numFmtId="165" fontId="4" fillId="3" borderId="117" xfId="1" applyFont="1" applyFill="1" applyBorder="1" applyProtection="1">
      <protection locked="0"/>
    </xf>
    <xf numFmtId="165" fontId="4" fillId="3" borderId="157" xfId="1" applyFont="1" applyFill="1" applyBorder="1" applyProtection="1">
      <protection locked="0"/>
    </xf>
    <xf numFmtId="165" fontId="4" fillId="3" borderId="118" xfId="1" applyFont="1" applyFill="1" applyBorder="1" applyProtection="1">
      <protection locked="0"/>
    </xf>
    <xf numFmtId="166" fontId="9" fillId="0" borderId="113" xfId="0" applyNumberFormat="1" applyFont="1" applyBorder="1" applyAlignment="1" applyProtection="1">
      <alignment horizontal="center"/>
      <protection locked="0"/>
    </xf>
    <xf numFmtId="166" fontId="9" fillId="0" borderId="154" xfId="0" applyNumberFormat="1" applyFont="1" applyBorder="1" applyAlignment="1" applyProtection="1">
      <alignment horizontal="center"/>
      <protection locked="0"/>
    </xf>
    <xf numFmtId="166" fontId="9" fillId="0" borderId="118" xfId="0" applyNumberFormat="1" applyFont="1" applyBorder="1" applyAlignment="1" applyProtection="1">
      <alignment horizontal="center"/>
      <protection locked="0"/>
    </xf>
    <xf numFmtId="165" fontId="4" fillId="0" borderId="8" xfId="1" applyFont="1" applyBorder="1" applyProtection="1">
      <protection locked="0"/>
    </xf>
    <xf numFmtId="166" fontId="4" fillId="0" borderId="8" xfId="1" applyNumberFormat="1" applyFont="1" applyBorder="1" applyProtection="1">
      <protection locked="0"/>
    </xf>
    <xf numFmtId="166" fontId="9" fillId="0" borderId="8" xfId="0" applyNumberFormat="1" applyFont="1" applyBorder="1" applyAlignment="1" applyProtection="1">
      <alignment horizontal="center"/>
      <protection locked="0"/>
    </xf>
    <xf numFmtId="0" fontId="4" fillId="5" borderId="128" xfId="0" applyFont="1" applyFill="1" applyBorder="1" applyAlignment="1" applyProtection="1">
      <alignment vertical="top" wrapText="1"/>
      <protection locked="0"/>
    </xf>
    <xf numFmtId="0" fontId="4" fillId="5" borderId="129" xfId="0" applyFont="1" applyFill="1" applyBorder="1" applyAlignment="1" applyProtection="1">
      <alignment vertical="top" wrapText="1"/>
      <protection locked="0"/>
    </xf>
    <xf numFmtId="0" fontId="4" fillId="5" borderId="182" xfId="0" applyFont="1" applyFill="1" applyBorder="1" applyAlignment="1" applyProtection="1">
      <alignment vertical="top" wrapText="1"/>
      <protection locked="0"/>
    </xf>
    <xf numFmtId="166" fontId="4" fillId="5" borderId="130" xfId="1" applyNumberFormat="1" applyFont="1" applyFill="1" applyBorder="1" applyProtection="1">
      <protection locked="0"/>
    </xf>
    <xf numFmtId="166" fontId="4" fillId="5" borderId="130" xfId="0" applyNumberFormat="1" applyFont="1" applyFill="1" applyBorder="1" applyProtection="1">
      <protection locked="0"/>
    </xf>
    <xf numFmtId="166" fontId="4" fillId="5" borderId="131" xfId="0" applyNumberFormat="1" applyFont="1" applyFill="1" applyBorder="1" applyProtection="1">
      <protection locked="0"/>
    </xf>
    <xf numFmtId="0" fontId="4" fillId="2" borderId="0" xfId="0" applyFont="1" applyFill="1" applyAlignment="1" applyProtection="1">
      <alignment horizontal="center"/>
      <protection locked="0"/>
    </xf>
    <xf numFmtId="165" fontId="9" fillId="0" borderId="0" xfId="1" applyFont="1" applyBorder="1" applyProtection="1">
      <protection locked="0"/>
    </xf>
    <xf numFmtId="166" fontId="9" fillId="0" borderId="0" xfId="1" applyNumberFormat="1" applyFont="1" applyBorder="1" applyProtection="1">
      <protection locked="0"/>
    </xf>
    <xf numFmtId="165" fontId="4" fillId="0" borderId="172" xfId="1" applyFont="1" applyBorder="1" applyProtection="1">
      <protection locked="0"/>
    </xf>
    <xf numFmtId="0" fontId="4" fillId="0" borderId="0" xfId="0" applyFont="1" applyAlignment="1" applyProtection="1">
      <alignment vertical="top" wrapText="1"/>
      <protection locked="0"/>
    </xf>
    <xf numFmtId="165" fontId="4" fillId="0" borderId="0" xfId="1" applyFont="1" applyBorder="1" applyAlignment="1" applyProtection="1">
      <alignment vertical="top" wrapText="1"/>
      <protection locked="0"/>
    </xf>
    <xf numFmtId="165" fontId="9" fillId="4" borderId="157" xfId="1" applyFont="1" applyFill="1" applyBorder="1" applyProtection="1"/>
    <xf numFmtId="165" fontId="4" fillId="4" borderId="157" xfId="1" applyFont="1" applyFill="1" applyBorder="1" applyProtection="1"/>
    <xf numFmtId="165" fontId="4" fillId="4" borderId="182" xfId="1" applyFont="1" applyFill="1" applyBorder="1" applyAlignment="1" applyProtection="1">
      <alignment vertical="top" wrapText="1"/>
    </xf>
    <xf numFmtId="165" fontId="7" fillId="0" borderId="362" xfId="1" applyFont="1" applyBorder="1" applyAlignment="1" applyProtection="1">
      <alignment horizontal="center"/>
      <protection locked="0"/>
    </xf>
    <xf numFmtId="0" fontId="8" fillId="0" borderId="12" xfId="0" applyFont="1" applyBorder="1" applyAlignment="1" applyProtection="1">
      <alignment horizontal="center"/>
      <protection locked="0"/>
    </xf>
    <xf numFmtId="0" fontId="15" fillId="0" borderId="12" xfId="0" applyFont="1" applyBorder="1" applyProtection="1">
      <protection locked="0"/>
    </xf>
    <xf numFmtId="0" fontId="4" fillId="5" borderId="185" xfId="0" applyFont="1" applyFill="1" applyBorder="1" applyAlignment="1" applyProtection="1">
      <alignment horizontal="center"/>
      <protection locked="0"/>
    </xf>
    <xf numFmtId="0" fontId="4" fillId="5" borderId="180" xfId="0" applyFont="1" applyFill="1" applyBorder="1" applyAlignment="1" applyProtection="1">
      <alignment horizontal="center"/>
      <protection locked="0"/>
    </xf>
    <xf numFmtId="0" fontId="9" fillId="5" borderId="180" xfId="0" applyFont="1" applyFill="1" applyBorder="1" applyAlignment="1" applyProtection="1">
      <alignment horizontal="center"/>
      <protection locked="0"/>
    </xf>
    <xf numFmtId="165" fontId="9" fillId="5" borderId="189" xfId="1" quotePrefix="1" applyFont="1" applyFill="1" applyBorder="1" applyAlignment="1" applyProtection="1">
      <alignment horizontal="center"/>
      <protection locked="0"/>
    </xf>
    <xf numFmtId="0" fontId="9" fillId="5" borderId="190" xfId="0" quotePrefix="1" applyFont="1" applyFill="1" applyBorder="1" applyAlignment="1" applyProtection="1">
      <alignment horizontal="center"/>
      <protection locked="0"/>
    </xf>
    <xf numFmtId="0" fontId="9" fillId="0" borderId="114" xfId="0" applyFont="1" applyBorder="1" applyAlignment="1" applyProtection="1">
      <alignment horizontal="center"/>
      <protection locked="0"/>
    </xf>
    <xf numFmtId="0" fontId="9" fillId="3" borderId="151" xfId="0" applyFont="1" applyFill="1" applyBorder="1" applyAlignment="1" applyProtection="1">
      <alignment horizontal="left"/>
      <protection locked="0"/>
    </xf>
    <xf numFmtId="0" fontId="9" fillId="3" borderId="156" xfId="0" applyFont="1" applyFill="1" applyBorder="1" applyProtection="1">
      <protection locked="0"/>
    </xf>
    <xf numFmtId="166" fontId="9" fillId="3" borderId="152" xfId="1" applyNumberFormat="1" applyFont="1" applyFill="1" applyBorder="1" applyProtection="1">
      <protection locked="0"/>
    </xf>
    <xf numFmtId="165" fontId="4" fillId="3" borderId="152" xfId="1" applyFont="1" applyFill="1" applyBorder="1" applyAlignment="1" applyProtection="1">
      <alignment horizontal="center"/>
      <protection locked="0"/>
    </xf>
    <xf numFmtId="0" fontId="9" fillId="0" borderId="115" xfId="0" applyFont="1" applyBorder="1" applyAlignment="1" applyProtection="1">
      <alignment horizontal="center"/>
      <protection locked="0"/>
    </xf>
    <xf numFmtId="0" fontId="9" fillId="3" borderId="117" xfId="0" applyFont="1" applyFill="1" applyBorder="1" applyAlignment="1" applyProtection="1">
      <alignment horizontal="left"/>
      <protection locked="0"/>
    </xf>
    <xf numFmtId="166" fontId="9" fillId="3" borderId="113" xfId="1" applyNumberFormat="1" applyFont="1" applyFill="1" applyBorder="1" applyProtection="1">
      <protection locked="0"/>
    </xf>
    <xf numFmtId="165" fontId="4" fillId="3" borderId="113" xfId="1" applyFont="1" applyFill="1" applyBorder="1" applyAlignment="1" applyProtection="1">
      <alignment horizontal="center"/>
      <protection locked="0"/>
    </xf>
    <xf numFmtId="0" fontId="4" fillId="3" borderId="118" xfId="0" applyFont="1" applyFill="1" applyBorder="1" applyProtection="1">
      <protection locked="0"/>
    </xf>
    <xf numFmtId="0" fontId="9" fillId="0" borderId="142" xfId="0" applyFont="1" applyBorder="1" applyAlignment="1" applyProtection="1">
      <alignment horizontal="center"/>
      <protection locked="0"/>
    </xf>
    <xf numFmtId="0" fontId="9" fillId="0" borderId="66" xfId="0" applyFont="1" applyBorder="1" applyProtection="1">
      <protection locked="0"/>
    </xf>
    <xf numFmtId="166" fontId="9" fillId="0" borderId="66" xfId="1" applyNumberFormat="1" applyFont="1" applyBorder="1" applyProtection="1">
      <protection locked="0"/>
    </xf>
    <xf numFmtId="165" fontId="9" fillId="0" borderId="66" xfId="1" applyFont="1" applyBorder="1" applyProtection="1">
      <protection locked="0"/>
    </xf>
    <xf numFmtId="165" fontId="4" fillId="0" borderId="66" xfId="1" applyFont="1" applyBorder="1" applyProtection="1">
      <protection locked="0"/>
    </xf>
    <xf numFmtId="0" fontId="4" fillId="0" borderId="187" xfId="0" applyFont="1" applyBorder="1" applyProtection="1">
      <protection locked="0"/>
    </xf>
    <xf numFmtId="166" fontId="4" fillId="5" borderId="143" xfId="1" applyNumberFormat="1" applyFont="1" applyFill="1" applyBorder="1" applyProtection="1">
      <protection locked="0"/>
    </xf>
    <xf numFmtId="0" fontId="4" fillId="5" borderId="145" xfId="0" applyFont="1" applyFill="1" applyBorder="1" applyProtection="1">
      <protection locked="0"/>
    </xf>
    <xf numFmtId="0" fontId="4" fillId="2" borderId="0" xfId="0" applyFont="1" applyFill="1" applyProtection="1">
      <protection locked="0"/>
    </xf>
    <xf numFmtId="166" fontId="4" fillId="0" borderId="10" xfId="1" applyNumberFormat="1" applyFont="1" applyBorder="1" applyProtection="1">
      <protection locked="0"/>
    </xf>
    <xf numFmtId="0" fontId="4" fillId="0" borderId="11" xfId="0" applyFont="1" applyBorder="1" applyAlignment="1" applyProtection="1">
      <alignment horizontal="left"/>
      <protection locked="0"/>
    </xf>
    <xf numFmtId="0" fontId="9" fillId="0" borderId="11" xfId="0" applyFont="1" applyBorder="1" applyProtection="1">
      <protection locked="0"/>
    </xf>
    <xf numFmtId="165" fontId="4" fillId="0" borderId="11" xfId="1" applyFont="1" applyBorder="1" applyProtection="1">
      <protection locked="0"/>
    </xf>
    <xf numFmtId="165" fontId="9" fillId="0" borderId="11" xfId="1" applyFont="1" applyBorder="1" applyProtection="1">
      <protection locked="0"/>
    </xf>
    <xf numFmtId="165" fontId="4" fillId="4" borderId="143" xfId="0" applyNumberFormat="1" applyFont="1" applyFill="1" applyBorder="1"/>
    <xf numFmtId="0" fontId="4" fillId="0" borderId="0" xfId="9" applyFont="1" applyAlignment="1" applyProtection="1">
      <alignment horizontal="left" vertical="top"/>
      <protection locked="0"/>
    </xf>
    <xf numFmtId="171" fontId="4" fillId="0" borderId="0" xfId="9" applyNumberFormat="1" applyFont="1" applyAlignment="1" applyProtection="1">
      <alignment horizontal="left" vertical="top"/>
      <protection locked="0"/>
    </xf>
    <xf numFmtId="0" fontId="8" fillId="0" borderId="12" xfId="0" applyFont="1" applyBorder="1" applyAlignment="1" applyProtection="1">
      <alignment horizontal="left"/>
      <protection locked="0"/>
    </xf>
    <xf numFmtId="170" fontId="8" fillId="0" borderId="12" xfId="1" applyNumberFormat="1" applyFont="1" applyBorder="1" applyProtection="1">
      <protection locked="0"/>
    </xf>
    <xf numFmtId="165" fontId="4" fillId="5" borderId="167" xfId="1" applyFont="1" applyFill="1" applyBorder="1" applyAlignment="1" applyProtection="1">
      <alignment horizontal="center" vertical="center" wrapText="1"/>
      <protection locked="0"/>
    </xf>
    <xf numFmtId="165" fontId="4" fillId="5" borderId="168" xfId="1" applyFont="1" applyFill="1" applyBorder="1" applyAlignment="1" applyProtection="1">
      <alignment horizontal="center" vertical="center" wrapText="1"/>
      <protection locked="0"/>
    </xf>
    <xf numFmtId="170" fontId="4" fillId="5" borderId="22" xfId="1" applyNumberFormat="1" applyFont="1" applyFill="1" applyBorder="1" applyAlignment="1" applyProtection="1">
      <alignment horizontal="center" vertical="center" wrapText="1"/>
      <protection locked="0"/>
    </xf>
    <xf numFmtId="0" fontId="9" fillId="0" borderId="152" xfId="0" applyFont="1" applyBorder="1" applyAlignment="1" applyProtection="1">
      <alignment horizontal="left"/>
      <protection locked="0"/>
    </xf>
    <xf numFmtId="165" fontId="9" fillId="0" borderId="151" xfId="1" applyFont="1" applyFill="1" applyBorder="1" applyProtection="1">
      <protection locked="0"/>
    </xf>
    <xf numFmtId="165" fontId="9" fillId="0" borderId="120" xfId="1" applyFont="1" applyFill="1" applyBorder="1" applyProtection="1">
      <protection locked="0"/>
    </xf>
    <xf numFmtId="170" fontId="9" fillId="3" borderId="152" xfId="1" applyNumberFormat="1" applyFont="1" applyFill="1" applyBorder="1" applyProtection="1">
      <protection locked="0"/>
    </xf>
    <xf numFmtId="165" fontId="9" fillId="3" borderId="120" xfId="1" applyFont="1" applyFill="1" applyBorder="1" applyProtection="1">
      <protection locked="0"/>
    </xf>
    <xf numFmtId="170" fontId="9" fillId="3" borderId="113" xfId="1" applyNumberFormat="1" applyFont="1" applyFill="1" applyBorder="1" applyProtection="1">
      <protection locked="0"/>
    </xf>
    <xf numFmtId="165" fontId="9" fillId="3" borderId="118" xfId="1" applyFont="1" applyFill="1" applyBorder="1" applyProtection="1">
      <protection locked="0"/>
    </xf>
    <xf numFmtId="0" fontId="4" fillId="0" borderId="154" xfId="0" applyFont="1" applyBorder="1" applyAlignment="1" applyProtection="1">
      <alignment horizontal="left"/>
      <protection locked="0"/>
    </xf>
    <xf numFmtId="170" fontId="9" fillId="0" borderId="113" xfId="1" applyNumberFormat="1" applyFont="1" applyBorder="1" applyProtection="1">
      <protection locked="0"/>
    </xf>
    <xf numFmtId="170" fontId="4" fillId="0" borderId="113" xfId="1" applyNumberFormat="1" applyFont="1" applyBorder="1" applyProtection="1">
      <protection locked="0"/>
    </xf>
    <xf numFmtId="165" fontId="4" fillId="0" borderId="118" xfId="1" applyFont="1" applyBorder="1" applyProtection="1">
      <protection locked="0"/>
    </xf>
    <xf numFmtId="0" fontId="4" fillId="0" borderId="8" xfId="0" applyFont="1" applyBorder="1" applyAlignment="1" applyProtection="1">
      <alignment horizontal="left" indent="8"/>
      <protection locked="0"/>
    </xf>
    <xf numFmtId="165" fontId="4" fillId="0" borderId="8" xfId="1" applyFont="1" applyBorder="1" applyAlignment="1" applyProtection="1">
      <alignment horizontal="left" indent="8"/>
      <protection locked="0"/>
    </xf>
    <xf numFmtId="167" fontId="4" fillId="0" borderId="8" xfId="1" applyNumberFormat="1" applyFont="1" applyBorder="1" applyProtection="1">
      <protection locked="0"/>
    </xf>
    <xf numFmtId="170" fontId="4" fillId="0" borderId="8" xfId="1" applyNumberFormat="1" applyFont="1" applyBorder="1" applyProtection="1">
      <protection locked="0"/>
    </xf>
    <xf numFmtId="165" fontId="4" fillId="0" borderId="9" xfId="1" applyFont="1" applyBorder="1" applyProtection="1">
      <protection locked="0"/>
    </xf>
    <xf numFmtId="0" fontId="4" fillId="5" borderId="191" xfId="0" applyFont="1" applyFill="1" applyBorder="1" applyProtection="1">
      <protection locked="0"/>
    </xf>
    <xf numFmtId="0" fontId="4" fillId="5" borderId="192" xfId="0" applyFont="1" applyFill="1" applyBorder="1" applyAlignment="1" applyProtection="1">
      <alignment horizontal="left"/>
      <protection locked="0"/>
    </xf>
    <xf numFmtId="0" fontId="4" fillId="5" borderId="192" xfId="0" applyFont="1" applyFill="1" applyBorder="1" applyProtection="1">
      <protection locked="0"/>
    </xf>
    <xf numFmtId="167" fontId="9" fillId="5" borderId="192" xfId="1" applyNumberFormat="1" applyFont="1" applyFill="1" applyBorder="1" applyProtection="1">
      <protection locked="0"/>
    </xf>
    <xf numFmtId="14" fontId="9" fillId="5" borderId="192" xfId="0" applyNumberFormat="1" applyFont="1" applyFill="1" applyBorder="1" applyAlignment="1" applyProtection="1">
      <alignment horizontal="center"/>
      <protection locked="0"/>
    </xf>
    <xf numFmtId="170" fontId="9" fillId="5" borderId="192" xfId="1" applyNumberFormat="1" applyFont="1" applyFill="1" applyBorder="1" applyProtection="1">
      <protection locked="0"/>
    </xf>
    <xf numFmtId="165" fontId="9" fillId="5" borderId="192" xfId="1" applyFont="1" applyFill="1" applyBorder="1" applyProtection="1">
      <protection locked="0"/>
    </xf>
    <xf numFmtId="165" fontId="9" fillId="5" borderId="249" xfId="1" applyFont="1" applyFill="1" applyBorder="1" applyProtection="1">
      <protection locked="0"/>
    </xf>
    <xf numFmtId="165" fontId="9" fillId="5" borderId="193" xfId="1" applyFont="1" applyFill="1" applyBorder="1" applyProtection="1">
      <protection locked="0"/>
    </xf>
    <xf numFmtId="0" fontId="9" fillId="0" borderId="10" xfId="0" applyFont="1" applyBorder="1" applyAlignment="1" applyProtection="1">
      <alignment horizontal="left"/>
      <protection locked="0"/>
    </xf>
    <xf numFmtId="170" fontId="9" fillId="0" borderId="10" xfId="1" applyNumberFormat="1" applyFont="1" applyBorder="1" applyProtection="1">
      <protection locked="0"/>
    </xf>
    <xf numFmtId="0" fontId="4" fillId="0" borderId="11" xfId="0" applyFont="1" applyBorder="1" applyProtection="1">
      <protection locked="0"/>
    </xf>
    <xf numFmtId="170" fontId="9" fillId="0" borderId="11" xfId="1" applyNumberFormat="1" applyFont="1" applyBorder="1" applyProtection="1">
      <protection locked="0"/>
    </xf>
    <xf numFmtId="0" fontId="9" fillId="0" borderId="11" xfId="0" applyFont="1" applyBorder="1" applyAlignment="1" applyProtection="1">
      <alignment horizontal="left"/>
      <protection locked="0"/>
    </xf>
    <xf numFmtId="0" fontId="9" fillId="0" borderId="0" xfId="0" applyFont="1" applyAlignment="1" applyProtection="1">
      <alignment horizontal="left"/>
      <protection locked="0"/>
    </xf>
    <xf numFmtId="170" fontId="9" fillId="0" borderId="0" xfId="1" applyNumberFormat="1" applyFont="1" applyBorder="1" applyProtection="1">
      <protection locked="0"/>
    </xf>
    <xf numFmtId="170" fontId="9" fillId="0" borderId="0" xfId="1" applyNumberFormat="1" applyFont="1" applyProtection="1">
      <protection locked="0"/>
    </xf>
    <xf numFmtId="165" fontId="9" fillId="4" borderId="117" xfId="1" applyFont="1" applyFill="1" applyBorder="1" applyAlignment="1" applyProtection="1"/>
    <xf numFmtId="165" fontId="4" fillId="4" borderId="192" xfId="1" applyFont="1" applyFill="1" applyBorder="1" applyProtection="1"/>
    <xf numFmtId="0" fontId="9" fillId="5" borderId="30" xfId="0" applyFont="1" applyFill="1" applyBorder="1" applyAlignment="1" applyProtection="1">
      <alignment horizontal="center"/>
      <protection locked="0"/>
    </xf>
    <xf numFmtId="165" fontId="9" fillId="5" borderId="30" xfId="1" applyFont="1" applyFill="1" applyBorder="1" applyAlignment="1" applyProtection="1">
      <alignment horizontal="center"/>
      <protection locked="0"/>
    </xf>
    <xf numFmtId="165" fontId="9" fillId="5" borderId="30" xfId="1" quotePrefix="1" applyFont="1" applyFill="1" applyBorder="1" applyAlignment="1" applyProtection="1">
      <alignment horizontal="center"/>
      <protection locked="0"/>
    </xf>
    <xf numFmtId="0" fontId="9" fillId="5" borderId="30" xfId="0" quotePrefix="1" applyFont="1" applyFill="1" applyBorder="1" applyAlignment="1" applyProtection="1">
      <alignment horizontal="center"/>
      <protection locked="0"/>
    </xf>
    <xf numFmtId="0" fontId="9" fillId="5" borderId="31" xfId="0" quotePrefix="1" applyFont="1" applyFill="1" applyBorder="1" applyAlignment="1" applyProtection="1">
      <alignment horizontal="center"/>
      <protection locked="0"/>
    </xf>
    <xf numFmtId="0" fontId="9" fillId="0" borderId="62" xfId="0" applyFont="1" applyBorder="1" applyProtection="1">
      <protection locked="0"/>
    </xf>
    <xf numFmtId="0" fontId="9" fillId="0" borderId="63" xfId="0" applyFont="1" applyBorder="1" applyProtection="1">
      <protection locked="0"/>
    </xf>
    <xf numFmtId="0" fontId="9" fillId="0" borderId="34" xfId="0" applyFont="1" applyBorder="1" applyProtection="1">
      <protection locked="0"/>
    </xf>
    <xf numFmtId="165" fontId="9" fillId="0" borderId="34" xfId="1" applyFont="1" applyBorder="1" applyProtection="1">
      <protection locked="0"/>
    </xf>
    <xf numFmtId="0" fontId="9" fillId="0" borderId="35" xfId="0" applyFont="1" applyBorder="1" applyProtection="1">
      <protection locked="0"/>
    </xf>
    <xf numFmtId="0" fontId="12" fillId="0" borderId="36" xfId="0" applyFont="1" applyBorder="1" applyProtection="1">
      <protection locked="0"/>
    </xf>
    <xf numFmtId="0" fontId="12" fillId="0" borderId="64" xfId="0" applyFont="1" applyBorder="1" applyProtection="1">
      <protection locked="0"/>
    </xf>
    <xf numFmtId="0" fontId="9" fillId="0" borderId="37" xfId="0" applyFont="1" applyBorder="1" applyProtection="1">
      <protection locked="0"/>
    </xf>
    <xf numFmtId="165" fontId="9" fillId="0" borderId="37" xfId="1" applyFont="1" applyBorder="1" applyProtection="1">
      <protection locked="0"/>
    </xf>
    <xf numFmtId="0" fontId="9" fillId="0" borderId="38" xfId="0" applyFont="1" applyBorder="1" applyProtection="1">
      <protection locked="0"/>
    </xf>
    <xf numFmtId="0" fontId="9" fillId="0" borderId="36" xfId="0" applyFont="1" applyBorder="1" applyProtection="1">
      <protection locked="0"/>
    </xf>
    <xf numFmtId="0" fontId="9" fillId="3" borderId="39" xfId="0" applyFont="1" applyFill="1" applyBorder="1" applyProtection="1">
      <protection locked="0"/>
    </xf>
    <xf numFmtId="165" fontId="9" fillId="3" borderId="39" xfId="1" applyFont="1" applyFill="1" applyBorder="1" applyProtection="1">
      <protection locked="0"/>
    </xf>
    <xf numFmtId="0" fontId="9" fillId="3" borderId="40" xfId="0" applyFont="1" applyFill="1" applyBorder="1" applyProtection="1">
      <protection locked="0"/>
    </xf>
    <xf numFmtId="0" fontId="9" fillId="3" borderId="41" xfId="0" applyFont="1" applyFill="1" applyBorder="1" applyProtection="1">
      <protection locked="0"/>
    </xf>
    <xf numFmtId="165" fontId="9" fillId="3" borderId="41" xfId="1" applyFont="1" applyFill="1" applyBorder="1" applyProtection="1">
      <protection locked="0"/>
    </xf>
    <xf numFmtId="0" fontId="9" fillId="3" borderId="42" xfId="0" applyFont="1" applyFill="1" applyBorder="1" applyProtection="1">
      <protection locked="0"/>
    </xf>
    <xf numFmtId="0" fontId="9" fillId="0" borderId="64" xfId="0" applyFont="1" applyBorder="1" applyProtection="1">
      <protection locked="0"/>
    </xf>
    <xf numFmtId="165" fontId="9" fillId="0" borderId="43" xfId="1" applyFont="1" applyBorder="1" applyProtection="1">
      <protection locked="0"/>
    </xf>
    <xf numFmtId="0" fontId="4" fillId="0" borderId="36" xfId="0" applyFont="1" applyBorder="1" applyProtection="1">
      <protection locked="0"/>
    </xf>
    <xf numFmtId="0" fontId="4" fillId="0" borderId="64" xfId="0" applyFont="1" applyBorder="1" applyProtection="1">
      <protection locked="0"/>
    </xf>
    <xf numFmtId="0" fontId="4" fillId="0" borderId="46" xfId="0" applyFont="1" applyBorder="1" applyProtection="1">
      <protection locked="0"/>
    </xf>
    <xf numFmtId="0" fontId="4" fillId="0" borderId="82" xfId="0" applyFont="1" applyBorder="1" applyProtection="1">
      <protection locked="0"/>
    </xf>
    <xf numFmtId="0" fontId="9" fillId="0" borderId="47" xfId="0" applyFont="1" applyBorder="1" applyProtection="1">
      <protection locked="0"/>
    </xf>
    <xf numFmtId="165" fontId="9" fillId="3" borderId="58" xfId="1" applyFont="1" applyFill="1" applyBorder="1" applyProtection="1">
      <protection locked="0"/>
    </xf>
    <xf numFmtId="0" fontId="9" fillId="0" borderId="59" xfId="0" applyFont="1" applyBorder="1" applyProtection="1">
      <protection locked="0"/>
    </xf>
    <xf numFmtId="0" fontId="4" fillId="5" borderId="68" xfId="0" applyFont="1" applyFill="1" applyBorder="1" applyProtection="1">
      <protection locked="0"/>
    </xf>
    <xf numFmtId="0" fontId="4" fillId="5" borderId="52" xfId="0" applyFont="1" applyFill="1" applyBorder="1" applyProtection="1">
      <protection locked="0"/>
    </xf>
    <xf numFmtId="0" fontId="9" fillId="5" borderId="44" xfId="0" applyFont="1" applyFill="1" applyBorder="1" applyProtection="1">
      <protection locked="0"/>
    </xf>
    <xf numFmtId="166" fontId="4" fillId="5" borderId="44" xfId="0" applyNumberFormat="1" applyFont="1" applyFill="1" applyBorder="1" applyProtection="1">
      <protection locked="0"/>
    </xf>
    <xf numFmtId="166" fontId="4" fillId="5" borderId="54" xfId="0" applyNumberFormat="1" applyFont="1" applyFill="1" applyBorder="1" applyProtection="1">
      <protection locked="0"/>
    </xf>
    <xf numFmtId="165" fontId="9" fillId="5" borderId="180" xfId="1" quotePrefix="1" applyFont="1" applyFill="1" applyBorder="1" applyAlignment="1" applyProtection="1">
      <alignment horizontal="center"/>
      <protection locked="0"/>
    </xf>
    <xf numFmtId="0" fontId="9" fillId="5" borderId="180" xfId="0" quotePrefix="1" applyFont="1" applyFill="1" applyBorder="1" applyAlignment="1" applyProtection="1">
      <alignment horizontal="center"/>
      <protection locked="0"/>
    </xf>
    <xf numFmtId="0" fontId="9" fillId="5" borderId="181" xfId="0" quotePrefix="1" applyFont="1" applyFill="1" applyBorder="1" applyAlignment="1" applyProtection="1">
      <alignment horizontal="center"/>
      <protection locked="0"/>
    </xf>
    <xf numFmtId="14" fontId="9" fillId="0" borderId="34" xfId="0" applyNumberFormat="1" applyFont="1" applyBorder="1" applyProtection="1">
      <protection locked="0"/>
    </xf>
    <xf numFmtId="0" fontId="4" fillId="0" borderId="37" xfId="0" applyFont="1" applyBorder="1" applyProtection="1">
      <protection locked="0"/>
    </xf>
    <xf numFmtId="0" fontId="4" fillId="0" borderId="38" xfId="0" applyFont="1" applyBorder="1" applyProtection="1">
      <protection locked="0"/>
    </xf>
    <xf numFmtId="0" fontId="4" fillId="0" borderId="47" xfId="0" applyFont="1" applyBorder="1" applyProtection="1">
      <protection locked="0"/>
    </xf>
    <xf numFmtId="165" fontId="4" fillId="3" borderId="58" xfId="1" applyFont="1" applyFill="1" applyBorder="1" applyProtection="1">
      <protection locked="0"/>
    </xf>
    <xf numFmtId="0" fontId="4" fillId="0" borderId="59" xfId="0" applyFont="1" applyBorder="1" applyProtection="1">
      <protection locked="0"/>
    </xf>
    <xf numFmtId="0" fontId="4" fillId="5" borderId="44" xfId="0" applyFont="1" applyFill="1" applyBorder="1" applyProtection="1">
      <protection locked="0"/>
    </xf>
    <xf numFmtId="0" fontId="4" fillId="5" borderId="54" xfId="0" applyFont="1" applyFill="1" applyBorder="1" applyProtection="1">
      <protection locked="0"/>
    </xf>
    <xf numFmtId="165" fontId="9" fillId="4" borderId="45" xfId="1" applyFont="1" applyFill="1" applyBorder="1" applyProtection="1"/>
    <xf numFmtId="165" fontId="4" fillId="4" borderId="53" xfId="1" applyFont="1" applyFill="1" applyBorder="1" applyProtection="1"/>
    <xf numFmtId="165" fontId="4" fillId="4" borderId="45" xfId="1" applyFont="1" applyFill="1" applyBorder="1" applyProtection="1"/>
    <xf numFmtId="165" fontId="9" fillId="5" borderId="104" xfId="1" applyFont="1" applyFill="1" applyBorder="1" applyAlignment="1" applyProtection="1">
      <alignment horizontal="center"/>
      <protection locked="0"/>
    </xf>
    <xf numFmtId="165" fontId="9" fillId="0" borderId="35" xfId="1" applyFont="1" applyBorder="1" applyProtection="1">
      <protection locked="0"/>
    </xf>
    <xf numFmtId="165" fontId="9" fillId="0" borderId="38" xfId="1" applyFont="1" applyBorder="1" applyProtection="1">
      <protection locked="0"/>
    </xf>
    <xf numFmtId="165" fontId="9" fillId="3" borderId="40" xfId="1" applyFont="1" applyFill="1" applyBorder="1" applyProtection="1">
      <protection locked="0"/>
    </xf>
    <xf numFmtId="165" fontId="9" fillId="3" borderId="42" xfId="1" applyFont="1" applyFill="1" applyBorder="1" applyProtection="1">
      <protection locked="0"/>
    </xf>
    <xf numFmtId="0" fontId="9" fillId="0" borderId="43" xfId="0" applyFont="1" applyBorder="1" applyProtection="1">
      <protection locked="0"/>
    </xf>
    <xf numFmtId="165" fontId="9" fillId="0" borderId="65" xfId="1" applyFont="1" applyBorder="1" applyProtection="1">
      <protection locked="0"/>
    </xf>
    <xf numFmtId="166" fontId="9" fillId="3" borderId="58" xfId="1" applyNumberFormat="1" applyFont="1" applyFill="1" applyBorder="1" applyProtection="1">
      <protection locked="0"/>
    </xf>
    <xf numFmtId="165" fontId="9" fillId="3" borderId="104" xfId="1" applyFont="1" applyFill="1" applyBorder="1" applyProtection="1">
      <protection locked="0"/>
    </xf>
    <xf numFmtId="166" fontId="9" fillId="4" borderId="45" xfId="1" applyNumberFormat="1" applyFont="1" applyFill="1" applyBorder="1" applyProtection="1"/>
    <xf numFmtId="165" fontId="9" fillId="4" borderId="101" xfId="1" applyFont="1" applyFill="1" applyBorder="1" applyProtection="1"/>
    <xf numFmtId="166" fontId="4" fillId="4" borderId="53" xfId="0" applyNumberFormat="1" applyFont="1" applyFill="1" applyBorder="1"/>
    <xf numFmtId="165" fontId="4" fillId="4" borderId="106" xfId="1" applyFont="1" applyFill="1" applyBorder="1" applyProtection="1"/>
    <xf numFmtId="0" fontId="13" fillId="0" borderId="0" xfId="0" applyFont="1" applyProtection="1">
      <protection locked="0"/>
    </xf>
    <xf numFmtId="0" fontId="7" fillId="0" borderId="12" xfId="0" applyFont="1" applyBorder="1" applyAlignment="1" applyProtection="1">
      <alignment horizontal="center"/>
      <protection locked="0"/>
    </xf>
    <xf numFmtId="0" fontId="9" fillId="0" borderId="34" xfId="0" applyFont="1" applyBorder="1" applyAlignment="1" applyProtection="1">
      <alignment horizontal="center"/>
      <protection locked="0"/>
    </xf>
    <xf numFmtId="169" fontId="9" fillId="0" borderId="37" xfId="0" applyNumberFormat="1" applyFont="1" applyBorder="1" applyProtection="1">
      <protection locked="0"/>
    </xf>
    <xf numFmtId="166" fontId="9" fillId="0" borderId="37" xfId="1" applyNumberFormat="1" applyFont="1" applyBorder="1" applyProtection="1">
      <protection locked="0"/>
    </xf>
    <xf numFmtId="0" fontId="9" fillId="0" borderId="36" xfId="0" applyFont="1" applyBorder="1" applyAlignment="1" applyProtection="1">
      <alignment horizontal="left"/>
      <protection locked="0"/>
    </xf>
    <xf numFmtId="169" fontId="9" fillId="3" borderId="39" xfId="0" applyNumberFormat="1" applyFont="1" applyFill="1" applyBorder="1" applyProtection="1">
      <protection locked="0"/>
    </xf>
    <xf numFmtId="166" fontId="9" fillId="3" borderId="39" xfId="1" applyNumberFormat="1" applyFont="1" applyFill="1" applyBorder="1" applyProtection="1">
      <protection locked="0"/>
    </xf>
    <xf numFmtId="169" fontId="9" fillId="3" borderId="41" xfId="0" applyNumberFormat="1" applyFont="1" applyFill="1" applyBorder="1" applyProtection="1">
      <protection locked="0"/>
    </xf>
    <xf numFmtId="166" fontId="9" fillId="3" borderId="41" xfId="1" applyNumberFormat="1" applyFont="1" applyFill="1" applyBorder="1" applyProtection="1">
      <protection locked="0"/>
    </xf>
    <xf numFmtId="0" fontId="9" fillId="3" borderId="41" xfId="0" applyFont="1" applyFill="1" applyBorder="1" applyAlignment="1" applyProtection="1">
      <alignment horizontal="left"/>
      <protection locked="0"/>
    </xf>
    <xf numFmtId="0" fontId="9" fillId="0" borderId="34" xfId="0" applyFont="1" applyBorder="1" applyAlignment="1" applyProtection="1">
      <alignment horizontal="left"/>
      <protection locked="0"/>
    </xf>
    <xf numFmtId="166" fontId="9" fillId="0" borderId="34" xfId="1" applyNumberFormat="1" applyFont="1" applyBorder="1" applyProtection="1">
      <protection locked="0"/>
    </xf>
    <xf numFmtId="0" fontId="9" fillId="0" borderId="37" xfId="0" applyFont="1" applyBorder="1" applyAlignment="1" applyProtection="1">
      <alignment horizontal="left"/>
      <protection locked="0"/>
    </xf>
    <xf numFmtId="14" fontId="9" fillId="0" borderId="37" xfId="0" applyNumberFormat="1" applyFont="1" applyBorder="1" applyProtection="1">
      <protection locked="0"/>
    </xf>
    <xf numFmtId="166" fontId="9" fillId="0" borderId="47" xfId="1" applyNumberFormat="1" applyFont="1" applyBorder="1" applyProtection="1">
      <protection locked="0"/>
    </xf>
    <xf numFmtId="165" fontId="9" fillId="0" borderId="47" xfId="1" applyFont="1" applyBorder="1" applyProtection="1">
      <protection locked="0"/>
    </xf>
    <xf numFmtId="0" fontId="9" fillId="5" borderId="185" xfId="0" applyFont="1" applyFill="1" applyBorder="1" applyAlignment="1" applyProtection="1">
      <alignment horizontal="center"/>
      <protection locked="0"/>
    </xf>
    <xf numFmtId="49" fontId="9" fillId="5" borderId="181" xfId="0" applyNumberFormat="1" applyFont="1" applyFill="1" applyBorder="1" applyAlignment="1" applyProtection="1">
      <alignment horizontal="center"/>
      <protection locked="0"/>
    </xf>
    <xf numFmtId="0" fontId="9" fillId="0" borderId="62" xfId="0" applyFont="1" applyBorder="1" applyAlignment="1" applyProtection="1">
      <alignment horizontal="left"/>
      <protection locked="0"/>
    </xf>
    <xf numFmtId="0" fontId="12" fillId="0" borderId="36" xfId="0" applyFont="1" applyBorder="1" applyAlignment="1" applyProtection="1">
      <alignment horizontal="left"/>
      <protection locked="0"/>
    </xf>
    <xf numFmtId="0" fontId="9" fillId="3" borderId="90" xfId="0" applyFont="1" applyFill="1" applyBorder="1" applyProtection="1">
      <protection locked="0"/>
    </xf>
    <xf numFmtId="169" fontId="9" fillId="3" borderId="90" xfId="0" applyNumberFormat="1" applyFont="1" applyFill="1" applyBorder="1" applyProtection="1">
      <protection locked="0"/>
    </xf>
    <xf numFmtId="166" fontId="9" fillId="3" borderId="90" xfId="1" applyNumberFormat="1" applyFont="1" applyFill="1" applyBorder="1" applyProtection="1">
      <protection locked="0"/>
    </xf>
    <xf numFmtId="165" fontId="9" fillId="3" borderId="90" xfId="1" applyFont="1" applyFill="1" applyBorder="1" applyProtection="1">
      <protection locked="0"/>
    </xf>
    <xf numFmtId="0" fontId="9" fillId="3" borderId="38" xfId="0" applyFont="1" applyFill="1" applyBorder="1" applyProtection="1">
      <protection locked="0"/>
    </xf>
    <xf numFmtId="0" fontId="9" fillId="3" borderId="237" xfId="0" applyFont="1" applyFill="1" applyBorder="1" applyProtection="1">
      <protection locked="0"/>
    </xf>
    <xf numFmtId="169" fontId="9" fillId="3" borderId="237" xfId="0" applyNumberFormat="1" applyFont="1" applyFill="1" applyBorder="1" applyProtection="1">
      <protection locked="0"/>
    </xf>
    <xf numFmtId="166" fontId="9" fillId="3" borderId="237" xfId="1" applyNumberFormat="1" applyFont="1" applyFill="1" applyBorder="1" applyProtection="1">
      <protection locked="0"/>
    </xf>
    <xf numFmtId="165" fontId="9" fillId="3" borderId="237" xfId="1" applyFont="1" applyFill="1" applyBorder="1" applyProtection="1">
      <protection locked="0"/>
    </xf>
    <xf numFmtId="0" fontId="9" fillId="3" borderId="237" xfId="0" applyFont="1" applyFill="1" applyBorder="1" applyAlignment="1" applyProtection="1">
      <alignment horizontal="left"/>
      <protection locked="0"/>
    </xf>
    <xf numFmtId="0" fontId="9" fillId="0" borderId="63" xfId="0" applyFont="1" applyBorder="1" applyAlignment="1" applyProtection="1">
      <alignment horizontal="left"/>
      <protection locked="0"/>
    </xf>
    <xf numFmtId="0" fontId="9" fillId="0" borderId="64" xfId="0" applyFont="1" applyBorder="1" applyAlignment="1" applyProtection="1">
      <alignment horizontal="left"/>
      <protection locked="0"/>
    </xf>
    <xf numFmtId="166" fontId="9" fillId="0" borderId="43" xfId="1" applyNumberFormat="1" applyFont="1" applyBorder="1" applyProtection="1">
      <protection locked="0"/>
    </xf>
    <xf numFmtId="0" fontId="4" fillId="0" borderId="36" xfId="0" applyFont="1" applyBorder="1" applyAlignment="1" applyProtection="1">
      <alignment horizontal="left"/>
      <protection locked="0"/>
    </xf>
    <xf numFmtId="0" fontId="4" fillId="0" borderId="46" xfId="0" applyFont="1" applyBorder="1" applyAlignment="1" applyProtection="1">
      <alignment horizontal="left"/>
      <protection locked="0"/>
    </xf>
    <xf numFmtId="0" fontId="4" fillId="5" borderId="68" xfId="0" applyFont="1" applyFill="1" applyBorder="1" applyAlignment="1" applyProtection="1">
      <alignment horizontal="left"/>
      <protection locked="0"/>
    </xf>
    <xf numFmtId="0" fontId="9" fillId="0" borderId="49" xfId="0" applyFont="1" applyBorder="1" applyProtection="1">
      <protection locked="0"/>
    </xf>
    <xf numFmtId="0" fontId="9" fillId="0" borderId="5" xfId="0" applyFont="1" applyBorder="1" applyProtection="1">
      <protection locked="0"/>
    </xf>
    <xf numFmtId="165" fontId="9" fillId="5" borderId="93" xfId="1" applyFont="1" applyFill="1" applyBorder="1" applyAlignment="1" applyProtection="1">
      <alignment horizontal="center"/>
      <protection locked="0"/>
    </xf>
    <xf numFmtId="165" fontId="9" fillId="0" borderId="94" xfId="1" applyFont="1" applyBorder="1" applyProtection="1">
      <protection locked="0"/>
    </xf>
    <xf numFmtId="165" fontId="9" fillId="0" borderId="89" xfId="1" applyFont="1" applyBorder="1" applyProtection="1">
      <protection locked="0"/>
    </xf>
    <xf numFmtId="165" fontId="9" fillId="3" borderId="96" xfId="1" applyFont="1" applyFill="1" applyBorder="1" applyProtection="1">
      <protection locked="0"/>
    </xf>
    <xf numFmtId="165" fontId="9" fillId="3" borderId="97" xfId="1" applyFont="1" applyFill="1" applyBorder="1" applyProtection="1">
      <protection locked="0"/>
    </xf>
    <xf numFmtId="165" fontId="9" fillId="0" borderId="95" xfId="1" applyFont="1" applyBorder="1" applyProtection="1">
      <protection locked="0"/>
    </xf>
    <xf numFmtId="165" fontId="9" fillId="3" borderId="99" xfId="1" applyFont="1" applyFill="1" applyBorder="1" applyProtection="1">
      <protection locked="0"/>
    </xf>
    <xf numFmtId="0" fontId="9" fillId="2" borderId="5" xfId="0" applyFont="1" applyFill="1" applyBorder="1" applyProtection="1">
      <protection locked="0"/>
    </xf>
    <xf numFmtId="165" fontId="9" fillId="4" borderId="105" xfId="1" applyFont="1" applyFill="1" applyBorder="1" applyProtection="1"/>
    <xf numFmtId="0" fontId="9" fillId="0" borderId="32" xfId="0" applyFont="1" applyBorder="1" applyAlignment="1" applyProtection="1">
      <alignment horizontal="left"/>
      <protection locked="0"/>
    </xf>
    <xf numFmtId="0" fontId="9" fillId="0" borderId="84" xfId="0" applyFont="1" applyBorder="1" applyProtection="1">
      <protection locked="0"/>
    </xf>
    <xf numFmtId="0" fontId="9" fillId="0" borderId="33" xfId="0" applyFont="1" applyBorder="1" applyAlignment="1" applyProtection="1">
      <alignment horizontal="center"/>
      <protection locked="0"/>
    </xf>
    <xf numFmtId="0" fontId="9" fillId="0" borderId="33" xfId="0" applyFont="1" applyBorder="1" applyProtection="1">
      <protection locked="0"/>
    </xf>
    <xf numFmtId="165" fontId="9" fillId="0" borderId="33" xfId="1" applyFont="1" applyBorder="1" applyProtection="1">
      <protection locked="0"/>
    </xf>
    <xf numFmtId="165" fontId="9" fillId="0" borderId="98" xfId="1" applyFont="1" applyBorder="1" applyProtection="1">
      <protection locked="0"/>
    </xf>
    <xf numFmtId="165" fontId="9" fillId="0" borderId="107" xfId="1" applyFont="1" applyBorder="1" applyProtection="1">
      <protection locked="0"/>
    </xf>
    <xf numFmtId="165" fontId="9" fillId="5" borderId="194" xfId="1" quotePrefix="1" applyFont="1" applyFill="1" applyBorder="1" applyAlignment="1" applyProtection="1">
      <alignment horizontal="center"/>
      <protection locked="0"/>
    </xf>
    <xf numFmtId="0" fontId="9" fillId="0" borderId="195" xfId="0" applyFont="1" applyBorder="1" applyProtection="1">
      <protection locked="0"/>
    </xf>
    <xf numFmtId="165" fontId="9" fillId="0" borderId="196" xfId="1" applyFont="1" applyBorder="1" applyProtection="1">
      <protection locked="0"/>
    </xf>
    <xf numFmtId="0" fontId="12" fillId="0" borderId="164" xfId="0" applyFont="1" applyBorder="1" applyProtection="1">
      <protection locked="0"/>
    </xf>
    <xf numFmtId="165" fontId="9" fillId="0" borderId="218" xfId="1" applyFont="1" applyBorder="1" applyProtection="1">
      <protection locked="0"/>
    </xf>
    <xf numFmtId="0" fontId="9" fillId="0" borderId="164" xfId="0" applyFont="1" applyBorder="1" applyAlignment="1" applyProtection="1">
      <alignment horizontal="left"/>
      <protection locked="0"/>
    </xf>
    <xf numFmtId="165" fontId="9" fillId="3" borderId="139" xfId="1" applyFont="1" applyFill="1" applyBorder="1" applyProtection="1">
      <protection locked="0"/>
    </xf>
    <xf numFmtId="165" fontId="9" fillId="3" borderId="137" xfId="1" applyFont="1" applyFill="1" applyBorder="1" applyProtection="1">
      <protection locked="0"/>
    </xf>
    <xf numFmtId="0" fontId="9" fillId="3" borderId="57" xfId="0" applyFont="1" applyFill="1" applyBorder="1" applyProtection="1">
      <protection locked="0"/>
    </xf>
    <xf numFmtId="165" fontId="9" fillId="3" borderId="57" xfId="1" applyFont="1" applyFill="1" applyBorder="1" applyProtection="1">
      <protection locked="0"/>
    </xf>
    <xf numFmtId="165" fontId="9" fillId="3" borderId="138" xfId="1" applyFont="1" applyFill="1" applyBorder="1" applyProtection="1">
      <protection locked="0"/>
    </xf>
    <xf numFmtId="0" fontId="9" fillId="0" borderId="164" xfId="0" applyFont="1" applyBorder="1" applyProtection="1">
      <protection locked="0"/>
    </xf>
    <xf numFmtId="165" fontId="9" fillId="0" borderId="219" xfId="1" applyFont="1" applyBorder="1" applyProtection="1">
      <protection locked="0"/>
    </xf>
    <xf numFmtId="0" fontId="4" fillId="0" borderId="164" xfId="0" applyFont="1" applyBorder="1" applyProtection="1">
      <protection locked="0"/>
    </xf>
    <xf numFmtId="0" fontId="4" fillId="0" borderId="142" xfId="0" applyFont="1" applyBorder="1" applyProtection="1">
      <protection locked="0"/>
    </xf>
    <xf numFmtId="0" fontId="4" fillId="0" borderId="221" xfId="0" applyFont="1" applyBorder="1" applyProtection="1">
      <protection locked="0"/>
    </xf>
    <xf numFmtId="165" fontId="9" fillId="3" borderId="222" xfId="1" applyFont="1" applyFill="1" applyBorder="1" applyProtection="1">
      <protection locked="0"/>
    </xf>
    <xf numFmtId="165" fontId="9" fillId="3" borderId="223" xfId="1" applyFont="1" applyFill="1" applyBorder="1" applyProtection="1">
      <protection locked="0"/>
    </xf>
    <xf numFmtId="0" fontId="4" fillId="5" borderId="197" xfId="0" applyFont="1" applyFill="1" applyBorder="1" applyProtection="1">
      <protection locked="0"/>
    </xf>
    <xf numFmtId="0" fontId="4" fillId="5" borderId="216" xfId="0" applyFont="1" applyFill="1" applyBorder="1" applyProtection="1">
      <protection locked="0"/>
    </xf>
    <xf numFmtId="0" fontId="9" fillId="5" borderId="73" xfId="0" applyFont="1" applyFill="1" applyBorder="1" applyProtection="1">
      <protection locked="0"/>
    </xf>
    <xf numFmtId="166" fontId="4" fillId="5" borderId="73" xfId="0" applyNumberFormat="1" applyFont="1" applyFill="1" applyBorder="1" applyProtection="1">
      <protection locked="0"/>
    </xf>
    <xf numFmtId="165" fontId="9" fillId="4" borderId="220" xfId="1" applyFont="1" applyFill="1" applyBorder="1" applyProtection="1"/>
    <xf numFmtId="165" fontId="4" fillId="4" borderId="224" xfId="1" applyFont="1" applyFill="1" applyBorder="1" applyProtection="1"/>
    <xf numFmtId="0" fontId="4" fillId="0" borderId="245" xfId="0" applyFont="1" applyBorder="1" applyProtection="1">
      <protection locked="0"/>
    </xf>
    <xf numFmtId="0" fontId="4" fillId="0" borderId="246" xfId="0" applyFont="1" applyBorder="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165" fontId="7" fillId="0" borderId="0" xfId="1" applyFont="1" applyBorder="1" applyAlignment="1" applyProtection="1">
      <alignment horizontal="center"/>
      <protection locked="0"/>
    </xf>
    <xf numFmtId="165" fontId="7" fillId="5" borderId="225" xfId="1" applyFont="1" applyFill="1" applyBorder="1" applyAlignment="1" applyProtection="1">
      <alignment horizontal="center" vertical="center" wrapText="1"/>
      <protection locked="0"/>
    </xf>
    <xf numFmtId="165" fontId="9" fillId="5" borderId="194" xfId="1" applyFont="1" applyFill="1" applyBorder="1" applyAlignment="1" applyProtection="1">
      <alignment horizontal="center"/>
      <protection locked="0"/>
    </xf>
    <xf numFmtId="0" fontId="9" fillId="0" borderId="195" xfId="0" applyFont="1" applyBorder="1" applyAlignment="1" applyProtection="1">
      <alignment horizontal="left"/>
      <protection locked="0"/>
    </xf>
    <xf numFmtId="0" fontId="12" fillId="0" borderId="164" xfId="0" applyFont="1" applyBorder="1" applyAlignment="1" applyProtection="1">
      <alignment horizontal="left"/>
      <protection locked="0"/>
    </xf>
    <xf numFmtId="166" fontId="9" fillId="0" borderId="37" xfId="0" applyNumberFormat="1" applyFont="1" applyBorder="1" applyProtection="1">
      <protection locked="0"/>
    </xf>
    <xf numFmtId="165" fontId="9" fillId="0" borderId="226" xfId="1" applyFont="1" applyBorder="1" applyAlignment="1" applyProtection="1">
      <alignment horizontal="center"/>
      <protection locked="0"/>
    </xf>
    <xf numFmtId="166" fontId="9" fillId="3" borderId="39" xfId="0" applyNumberFormat="1" applyFont="1" applyFill="1" applyBorder="1" applyProtection="1">
      <protection locked="0"/>
    </xf>
    <xf numFmtId="165" fontId="9" fillId="3" borderId="139" xfId="1" applyFont="1" applyFill="1" applyBorder="1" applyAlignment="1" applyProtection="1">
      <alignment horizontal="center"/>
      <protection locked="0"/>
    </xf>
    <xf numFmtId="166" fontId="9" fillId="3" borderId="41" xfId="0" applyNumberFormat="1" applyFont="1" applyFill="1" applyBorder="1" applyProtection="1">
      <protection locked="0"/>
    </xf>
    <xf numFmtId="165" fontId="9" fillId="3" borderId="137" xfId="1" applyFont="1" applyFill="1" applyBorder="1" applyAlignment="1" applyProtection="1">
      <alignment horizontal="center"/>
      <protection locked="0"/>
    </xf>
    <xf numFmtId="165" fontId="9" fillId="0" borderId="196" xfId="1" applyFont="1" applyBorder="1" applyAlignment="1" applyProtection="1">
      <alignment horizontal="center"/>
      <protection locked="0"/>
    </xf>
    <xf numFmtId="165" fontId="9" fillId="0" borderId="219" xfId="1" applyFont="1" applyBorder="1" applyAlignment="1" applyProtection="1">
      <alignment horizontal="center"/>
      <protection locked="0"/>
    </xf>
    <xf numFmtId="0" fontId="4" fillId="0" borderId="164" xfId="0" applyFont="1" applyBorder="1" applyAlignment="1" applyProtection="1">
      <alignment horizontal="left"/>
      <protection locked="0"/>
    </xf>
    <xf numFmtId="0" fontId="4" fillId="0" borderId="142" xfId="0" applyFont="1" applyBorder="1" applyAlignment="1" applyProtection="1">
      <alignment horizontal="left"/>
      <protection locked="0"/>
    </xf>
    <xf numFmtId="166" fontId="9" fillId="3" borderId="222" xfId="1" applyNumberFormat="1" applyFont="1" applyFill="1" applyBorder="1" applyProtection="1">
      <protection locked="0"/>
    </xf>
    <xf numFmtId="0" fontId="4" fillId="5" borderId="197" xfId="0" applyFont="1" applyFill="1" applyBorder="1" applyAlignment="1" applyProtection="1">
      <alignment horizontal="left"/>
      <protection locked="0"/>
    </xf>
    <xf numFmtId="0" fontId="4" fillId="5" borderId="216" xfId="0" applyFont="1" applyFill="1" applyBorder="1" applyAlignment="1" applyProtection="1">
      <alignment wrapText="1"/>
      <protection locked="0"/>
    </xf>
    <xf numFmtId="166" fontId="4" fillId="4" borderId="106" xfId="0" applyNumberFormat="1" applyFont="1" applyFill="1" applyBorder="1"/>
    <xf numFmtId="0" fontId="12" fillId="0" borderId="36" xfId="0" quotePrefix="1" applyFont="1" applyBorder="1" applyAlignment="1" applyProtection="1">
      <alignment vertical="center"/>
      <protection locked="0"/>
    </xf>
    <xf numFmtId="0" fontId="9" fillId="0" borderId="37" xfId="0" applyFont="1" applyBorder="1" applyAlignment="1" applyProtection="1">
      <alignment vertical="center"/>
      <protection locked="0"/>
    </xf>
    <xf numFmtId="169" fontId="9" fillId="0" borderId="37" xfId="0" applyNumberFormat="1" applyFont="1" applyBorder="1" applyAlignment="1" applyProtection="1">
      <alignment vertical="center"/>
      <protection locked="0"/>
    </xf>
    <xf numFmtId="165" fontId="9" fillId="0" borderId="37" xfId="1" applyFont="1" applyBorder="1" applyAlignment="1" applyProtection="1">
      <alignment vertical="center"/>
      <protection locked="0"/>
    </xf>
    <xf numFmtId="0" fontId="9" fillId="0" borderId="38" xfId="0" applyFont="1" applyBorder="1" applyAlignment="1" applyProtection="1">
      <alignment vertical="center"/>
      <protection locked="0"/>
    </xf>
    <xf numFmtId="0" fontId="9" fillId="0" borderId="36" xfId="0" quotePrefix="1" applyFont="1" applyBorder="1" applyAlignment="1" applyProtection="1">
      <alignment vertical="center" wrapText="1"/>
      <protection locked="0"/>
    </xf>
    <xf numFmtId="0" fontId="9" fillId="3" borderId="39" xfId="0" applyFont="1" applyFill="1" applyBorder="1" applyAlignment="1" applyProtection="1">
      <alignment vertical="center"/>
      <protection locked="0"/>
    </xf>
    <xf numFmtId="169" fontId="9" fillId="3" borderId="39" xfId="0" applyNumberFormat="1" applyFont="1" applyFill="1" applyBorder="1" applyAlignment="1" applyProtection="1">
      <alignment vertical="center"/>
      <protection locked="0"/>
    </xf>
    <xf numFmtId="165" fontId="9" fillId="3" borderId="39" xfId="1" applyFont="1" applyFill="1" applyBorder="1" applyAlignment="1" applyProtection="1">
      <alignment vertical="center"/>
      <protection locked="0"/>
    </xf>
    <xf numFmtId="0" fontId="9" fillId="3" borderId="40" xfId="0" applyFont="1" applyFill="1" applyBorder="1" applyAlignment="1" applyProtection="1">
      <alignment vertical="center"/>
      <protection locked="0"/>
    </xf>
    <xf numFmtId="0" fontId="9" fillId="3" borderId="41" xfId="0" applyFont="1" applyFill="1" applyBorder="1" applyAlignment="1" applyProtection="1">
      <alignment vertical="center"/>
      <protection locked="0"/>
    </xf>
    <xf numFmtId="169" fontId="9" fillId="3" borderId="41" xfId="0" applyNumberFormat="1" applyFont="1" applyFill="1" applyBorder="1" applyAlignment="1" applyProtection="1">
      <alignment vertical="center"/>
      <protection locked="0"/>
    </xf>
    <xf numFmtId="165" fontId="9" fillId="3" borderId="41" xfId="1" applyFont="1" applyFill="1" applyBorder="1" applyAlignment="1" applyProtection="1">
      <alignment vertical="center"/>
      <protection locked="0"/>
    </xf>
    <xf numFmtId="0" fontId="9" fillId="3" borderId="42" xfId="0" applyFont="1" applyFill="1" applyBorder="1" applyAlignment="1" applyProtection="1">
      <alignment vertical="center"/>
      <protection locked="0"/>
    </xf>
    <xf numFmtId="0" fontId="9" fillId="0" borderId="36" xfId="0" applyFont="1" applyBorder="1" applyAlignment="1" applyProtection="1">
      <alignment vertical="center" wrapText="1"/>
      <protection locked="0"/>
    </xf>
    <xf numFmtId="166" fontId="9" fillId="0" borderId="38" xfId="1" applyNumberFormat="1" applyFont="1" applyBorder="1" applyProtection="1">
      <protection locked="0"/>
    </xf>
    <xf numFmtId="165" fontId="9" fillId="3" borderId="85" xfId="1" applyFont="1" applyFill="1" applyBorder="1" applyProtection="1">
      <protection locked="0"/>
    </xf>
    <xf numFmtId="0" fontId="9" fillId="3" borderId="47" xfId="0" applyFont="1" applyFill="1" applyBorder="1" applyProtection="1">
      <protection locked="0"/>
    </xf>
    <xf numFmtId="166" fontId="9" fillId="0" borderId="11" xfId="1" applyNumberFormat="1" applyFont="1" applyBorder="1" applyProtection="1">
      <protection locked="0"/>
    </xf>
    <xf numFmtId="0" fontId="9" fillId="5" borderId="31" xfId="0" applyFont="1" applyFill="1" applyBorder="1" applyAlignment="1" applyProtection="1">
      <alignment horizontal="center"/>
      <protection locked="0"/>
    </xf>
    <xf numFmtId="169" fontId="9" fillId="0" borderId="37" xfId="0" applyNumberFormat="1" applyFont="1" applyBorder="1" applyAlignment="1" applyProtection="1">
      <alignment horizontal="center"/>
      <protection locked="0"/>
    </xf>
    <xf numFmtId="166" fontId="9" fillId="0" borderId="37" xfId="1" applyNumberFormat="1" applyFont="1" applyBorder="1" applyAlignment="1" applyProtection="1">
      <alignment horizontal="right"/>
      <protection locked="0"/>
    </xf>
    <xf numFmtId="0" fontId="9" fillId="0" borderId="37" xfId="0" applyFont="1" applyBorder="1" applyAlignment="1" applyProtection="1">
      <alignment horizontal="center"/>
      <protection locked="0"/>
    </xf>
    <xf numFmtId="169" fontId="9" fillId="3" borderId="39" xfId="0" applyNumberFormat="1" applyFont="1" applyFill="1" applyBorder="1" applyAlignment="1" applyProtection="1">
      <alignment horizontal="center"/>
      <protection locked="0"/>
    </xf>
    <xf numFmtId="9" fontId="9" fillId="3" borderId="39" xfId="2" applyFont="1" applyFill="1" applyBorder="1" applyAlignment="1" applyProtection="1">
      <alignment horizontal="center"/>
      <protection locked="0"/>
    </xf>
    <xf numFmtId="169" fontId="9" fillId="3" borderId="41" xfId="0" applyNumberFormat="1" applyFont="1" applyFill="1" applyBorder="1" applyAlignment="1" applyProtection="1">
      <alignment horizontal="center"/>
      <protection locked="0"/>
    </xf>
    <xf numFmtId="9" fontId="9" fillId="3" borderId="41" xfId="2" applyFont="1" applyFill="1" applyBorder="1" applyAlignment="1" applyProtection="1">
      <alignment horizontal="center"/>
      <protection locked="0"/>
    </xf>
    <xf numFmtId="0" fontId="4" fillId="0" borderId="67" xfId="0" applyFont="1" applyBorder="1" applyProtection="1">
      <protection locked="0"/>
    </xf>
    <xf numFmtId="0" fontId="4" fillId="0" borderId="43" xfId="0" applyFont="1" applyBorder="1" applyProtection="1">
      <protection locked="0"/>
    </xf>
    <xf numFmtId="166" fontId="4" fillId="0" borderId="43" xfId="0" applyNumberFormat="1" applyFont="1" applyBorder="1" applyProtection="1">
      <protection locked="0"/>
    </xf>
    <xf numFmtId="165" fontId="4" fillId="0" borderId="43" xfId="1" applyFont="1" applyFill="1" applyBorder="1" applyProtection="1">
      <protection locked="0"/>
    </xf>
    <xf numFmtId="166" fontId="4" fillId="0" borderId="65" xfId="0" applyNumberFormat="1" applyFont="1" applyBorder="1" applyProtection="1">
      <protection locked="0"/>
    </xf>
    <xf numFmtId="166" fontId="9" fillId="0" borderId="37" xfId="1" applyNumberFormat="1" applyFont="1" applyFill="1" applyBorder="1" applyAlignment="1" applyProtection="1">
      <alignment horizontal="right"/>
      <protection locked="0"/>
    </xf>
    <xf numFmtId="165" fontId="9" fillId="0" borderId="37" xfId="1" applyFont="1" applyFill="1" applyBorder="1" applyProtection="1">
      <protection locked="0"/>
    </xf>
    <xf numFmtId="169" fontId="9" fillId="0" borderId="43" xfId="0" applyNumberFormat="1" applyFont="1" applyBorder="1" applyProtection="1">
      <protection locked="0"/>
    </xf>
    <xf numFmtId="9" fontId="9" fillId="0" borderId="43" xfId="2" applyFont="1" applyBorder="1" applyAlignment="1" applyProtection="1">
      <alignment horizontal="center"/>
      <protection locked="0"/>
    </xf>
    <xf numFmtId="0" fontId="9" fillId="0" borderId="65" xfId="0" applyFont="1" applyBorder="1" applyProtection="1">
      <protection locked="0"/>
    </xf>
    <xf numFmtId="166" fontId="9" fillId="4" borderId="238" xfId="1" applyNumberFormat="1" applyFont="1" applyFill="1" applyBorder="1" applyProtection="1"/>
    <xf numFmtId="165" fontId="9" fillId="4" borderId="238" xfId="1" applyFont="1" applyFill="1" applyBorder="1" applyProtection="1"/>
    <xf numFmtId="166" fontId="9" fillId="4" borderId="57" xfId="1" applyNumberFormat="1" applyFont="1" applyFill="1" applyBorder="1" applyProtection="1"/>
    <xf numFmtId="165" fontId="9" fillId="4" borderId="57" xfId="1" applyFont="1" applyFill="1" applyBorder="1" applyProtection="1"/>
    <xf numFmtId="9" fontId="9" fillId="0" borderId="34" xfId="2" applyFont="1" applyBorder="1" applyAlignment="1" applyProtection="1">
      <alignment horizontal="center"/>
      <protection locked="0"/>
    </xf>
    <xf numFmtId="0" fontId="7" fillId="0" borderId="246" xfId="0" applyFont="1" applyBorder="1" applyProtection="1">
      <protection locked="0"/>
    </xf>
    <xf numFmtId="0" fontId="7" fillId="0" borderId="246" xfId="0" applyFont="1" applyBorder="1" applyAlignment="1" applyProtection="1">
      <alignment horizontal="center"/>
      <protection locked="0"/>
    </xf>
    <xf numFmtId="165" fontId="4" fillId="5" borderId="179" xfId="1" applyFont="1" applyFill="1" applyBorder="1" applyAlignment="1" applyProtection="1">
      <alignment horizontal="center"/>
      <protection locked="0"/>
    </xf>
    <xf numFmtId="167" fontId="9" fillId="5" borderId="180" xfId="1" applyNumberFormat="1" applyFont="1" applyFill="1" applyBorder="1" applyAlignment="1" applyProtection="1">
      <alignment horizontal="center"/>
      <protection locked="0"/>
    </xf>
    <xf numFmtId="165" fontId="9" fillId="0" borderId="151" xfId="1" applyFont="1" applyBorder="1" applyAlignment="1" applyProtection="1">
      <alignment horizontal="center"/>
      <protection locked="0"/>
    </xf>
    <xf numFmtId="165" fontId="9" fillId="0" borderId="120" xfId="1" applyFont="1" applyBorder="1" applyAlignment="1" applyProtection="1">
      <alignment horizontal="center"/>
      <protection locked="0"/>
    </xf>
    <xf numFmtId="165" fontId="9" fillId="0" borderId="117" xfId="1" applyFont="1" applyBorder="1" applyAlignment="1" applyProtection="1">
      <alignment horizontal="center"/>
      <protection locked="0"/>
    </xf>
    <xf numFmtId="165" fontId="9" fillId="0" borderId="118" xfId="1" applyFont="1" applyBorder="1" applyAlignment="1" applyProtection="1">
      <alignment horizontal="center"/>
      <protection locked="0"/>
    </xf>
    <xf numFmtId="0" fontId="9" fillId="0" borderId="228" xfId="0" applyFont="1" applyBorder="1" applyAlignment="1" applyProtection="1">
      <alignment horizontal="center"/>
      <protection locked="0"/>
    </xf>
    <xf numFmtId="165" fontId="9" fillId="0" borderId="227" xfId="1" applyFont="1" applyBorder="1" applyAlignment="1" applyProtection="1">
      <protection locked="0"/>
    </xf>
    <xf numFmtId="165" fontId="9" fillId="0" borderId="144" xfId="1" applyFont="1" applyBorder="1" applyAlignment="1" applyProtection="1">
      <protection locked="0"/>
    </xf>
    <xf numFmtId="0" fontId="9" fillId="0" borderId="227" xfId="0" applyFont="1" applyBorder="1" applyAlignment="1" applyProtection="1">
      <alignment horizontal="center"/>
      <protection locked="0"/>
    </xf>
    <xf numFmtId="14" fontId="9" fillId="0" borderId="143" xfId="0" applyNumberFormat="1" applyFont="1" applyBorder="1" applyAlignment="1" applyProtection="1">
      <alignment horizontal="center"/>
      <protection locked="0"/>
    </xf>
    <xf numFmtId="166" fontId="9" fillId="0" borderId="143" xfId="1" applyNumberFormat="1" applyFont="1" applyBorder="1" applyProtection="1">
      <protection locked="0"/>
    </xf>
    <xf numFmtId="0" fontId="4" fillId="5" borderId="130" xfId="0" applyFont="1" applyFill="1" applyBorder="1" applyAlignment="1" applyProtection="1">
      <alignment horizontal="left" wrapText="1"/>
      <protection locked="0"/>
    </xf>
    <xf numFmtId="167" fontId="4" fillId="5" borderId="130" xfId="1" applyNumberFormat="1" applyFont="1" applyFill="1" applyBorder="1" applyProtection="1">
      <protection locked="0"/>
    </xf>
    <xf numFmtId="165" fontId="4" fillId="5" borderId="132" xfId="1" applyFont="1" applyFill="1" applyBorder="1" applyProtection="1">
      <protection locked="0"/>
    </xf>
    <xf numFmtId="165" fontId="4" fillId="5" borderId="216" xfId="1" applyFont="1" applyFill="1" applyBorder="1" applyProtection="1">
      <protection locked="0"/>
    </xf>
    <xf numFmtId="0" fontId="4" fillId="5" borderId="198" xfId="0" applyFont="1" applyFill="1" applyBorder="1" applyProtection="1">
      <protection locked="0"/>
    </xf>
    <xf numFmtId="14" fontId="9" fillId="0" borderId="11" xfId="0" applyNumberFormat="1" applyFont="1" applyBorder="1" applyProtection="1">
      <protection locked="0"/>
    </xf>
    <xf numFmtId="167" fontId="9" fillId="0" borderId="0" xfId="1" applyNumberFormat="1" applyFont="1" applyBorder="1" applyProtection="1">
      <protection locked="0"/>
    </xf>
    <xf numFmtId="0" fontId="10" fillId="0" borderId="0" xfId="0" applyFont="1" applyProtection="1">
      <protection locked="0"/>
    </xf>
    <xf numFmtId="165" fontId="10" fillId="0" borderId="0" xfId="1" applyFont="1" applyProtection="1">
      <protection locked="0"/>
    </xf>
    <xf numFmtId="0" fontId="9" fillId="0" borderId="0" xfId="0" applyFont="1" applyAlignment="1" applyProtection="1">
      <alignment horizontal="right" textRotation="180"/>
      <protection locked="0"/>
    </xf>
    <xf numFmtId="14" fontId="4" fillId="0" borderId="0" xfId="0" applyNumberFormat="1" applyFont="1" applyProtection="1">
      <protection locked="0"/>
    </xf>
    <xf numFmtId="165" fontId="4" fillId="0" borderId="12" xfId="1" applyFont="1" applyBorder="1" applyProtection="1">
      <protection locked="0"/>
    </xf>
    <xf numFmtId="0" fontId="4" fillId="0" borderId="12" xfId="0" applyFont="1" applyBorder="1" applyProtection="1">
      <protection locked="0"/>
    </xf>
    <xf numFmtId="168" fontId="4" fillId="5" borderId="22" xfId="0" applyNumberFormat="1" applyFont="1" applyFill="1" applyBorder="1" applyAlignment="1" applyProtection="1">
      <alignment horizontal="center" wrapText="1"/>
      <protection locked="0"/>
    </xf>
    <xf numFmtId="165" fontId="4" fillId="5" borderId="161" xfId="1" applyFont="1" applyFill="1" applyBorder="1" applyAlignment="1" applyProtection="1">
      <alignment horizontal="center" wrapText="1"/>
      <protection locked="0"/>
    </xf>
    <xf numFmtId="165" fontId="4" fillId="5" borderId="162" xfId="1" applyFont="1" applyFill="1" applyBorder="1" applyAlignment="1" applyProtection="1">
      <alignment horizontal="center" wrapText="1"/>
      <protection locked="0"/>
    </xf>
    <xf numFmtId="168" fontId="4" fillId="5" borderId="134" xfId="0" quotePrefix="1" applyNumberFormat="1" applyFont="1" applyFill="1" applyBorder="1" applyAlignment="1" applyProtection="1">
      <alignment horizontal="center" wrapText="1"/>
      <protection locked="0"/>
    </xf>
    <xf numFmtId="168" fontId="4" fillId="5" borderId="22" xfId="0" quotePrefix="1" applyNumberFormat="1" applyFont="1" applyFill="1" applyBorder="1" applyAlignment="1" applyProtection="1">
      <alignment horizontal="center" wrapText="1"/>
      <protection locked="0"/>
    </xf>
    <xf numFmtId="165" fontId="4" fillId="5" borderId="22" xfId="1" applyFont="1" applyFill="1" applyBorder="1" applyAlignment="1" applyProtection="1">
      <alignment horizontal="center" wrapText="1"/>
      <protection locked="0"/>
    </xf>
    <xf numFmtId="14" fontId="4" fillId="5" borderId="22" xfId="0" applyNumberFormat="1" applyFont="1" applyFill="1" applyBorder="1" applyAlignment="1" applyProtection="1">
      <alignment horizontal="center" wrapText="1"/>
      <protection locked="0"/>
    </xf>
    <xf numFmtId="165" fontId="4" fillId="5" borderId="22" xfId="1" quotePrefix="1" applyFont="1" applyFill="1" applyBorder="1" applyAlignment="1" applyProtection="1">
      <alignment horizontal="center" wrapText="1"/>
      <protection locked="0"/>
    </xf>
    <xf numFmtId="168" fontId="4" fillId="5" borderId="160" xfId="0" quotePrefix="1" applyNumberFormat="1" applyFont="1" applyFill="1" applyBorder="1" applyAlignment="1" applyProtection="1">
      <alignment horizontal="center" wrapText="1"/>
      <protection locked="0"/>
    </xf>
    <xf numFmtId="0" fontId="4" fillId="0" borderId="151" xfId="0" applyFont="1" applyBorder="1" applyProtection="1">
      <protection locked="0"/>
    </xf>
    <xf numFmtId="14" fontId="4" fillId="0" borderId="113" xfId="0" applyNumberFormat="1" applyFont="1" applyBorder="1" applyProtection="1">
      <protection locked="0"/>
    </xf>
    <xf numFmtId="0" fontId="4" fillId="0" borderId="118" xfId="0" applyFont="1" applyBorder="1" applyProtection="1">
      <protection locked="0"/>
    </xf>
    <xf numFmtId="14" fontId="4" fillId="0" borderId="8" xfId="0" applyNumberFormat="1" applyFont="1" applyBorder="1" applyProtection="1">
      <protection locked="0"/>
    </xf>
    <xf numFmtId="0" fontId="4" fillId="0" borderId="9" xfId="0" applyFont="1" applyBorder="1" applyProtection="1">
      <protection locked="0"/>
    </xf>
    <xf numFmtId="43" fontId="4" fillId="5" borderId="150" xfId="0" applyNumberFormat="1" applyFont="1" applyFill="1" applyBorder="1" applyProtection="1">
      <protection locked="0"/>
    </xf>
    <xf numFmtId="43" fontId="4" fillId="5" borderId="130" xfId="0" applyNumberFormat="1" applyFont="1" applyFill="1" applyBorder="1" applyProtection="1">
      <protection locked="0"/>
    </xf>
    <xf numFmtId="43" fontId="4" fillId="5" borderId="132" xfId="0" applyNumberFormat="1" applyFont="1" applyFill="1" applyBorder="1" applyProtection="1">
      <protection locked="0"/>
    </xf>
    <xf numFmtId="43" fontId="4" fillId="2" borderId="0" xfId="0" applyNumberFormat="1" applyFont="1" applyFill="1" applyProtection="1">
      <protection locked="0"/>
    </xf>
    <xf numFmtId="0" fontId="20" fillId="0" borderId="0" xfId="0" applyFont="1" applyProtection="1">
      <protection locked="0"/>
    </xf>
    <xf numFmtId="43" fontId="4" fillId="0" borderId="0" xfId="0" applyNumberFormat="1" applyFont="1" applyProtection="1">
      <protection locked="0"/>
    </xf>
    <xf numFmtId="0" fontId="9" fillId="0" borderId="12" xfId="0" applyFont="1" applyBorder="1" applyProtection="1">
      <protection locked="0"/>
    </xf>
    <xf numFmtId="0" fontId="9" fillId="5" borderId="29" xfId="0" applyFont="1" applyFill="1" applyBorder="1" applyProtection="1">
      <protection locked="0"/>
    </xf>
    <xf numFmtId="0" fontId="9" fillId="5" borderId="81" xfId="0" applyFont="1" applyFill="1" applyBorder="1" applyProtection="1">
      <protection locked="0"/>
    </xf>
    <xf numFmtId="0" fontId="4" fillId="0" borderId="62" xfId="0" applyFont="1" applyBorder="1" applyAlignment="1" applyProtection="1">
      <alignment horizontal="right"/>
      <protection locked="0"/>
    </xf>
    <xf numFmtId="0" fontId="4" fillId="0" borderId="34" xfId="0" applyFont="1" applyBorder="1" applyProtection="1">
      <protection locked="0"/>
    </xf>
    <xf numFmtId="0" fontId="4" fillId="0" borderId="37" xfId="0" applyFont="1" applyBorder="1" applyAlignment="1" applyProtection="1">
      <alignment horizontal="center"/>
      <protection locked="0"/>
    </xf>
    <xf numFmtId="166" fontId="4" fillId="0" borderId="37" xfId="1" applyNumberFormat="1" applyFont="1" applyBorder="1" applyProtection="1">
      <protection locked="0"/>
    </xf>
    <xf numFmtId="166" fontId="4" fillId="3" borderId="39" xfId="1" applyNumberFormat="1" applyFont="1" applyFill="1" applyBorder="1" applyProtection="1">
      <protection locked="0"/>
    </xf>
    <xf numFmtId="165" fontId="4" fillId="3" borderId="39" xfId="1" applyFont="1" applyFill="1" applyBorder="1" applyProtection="1">
      <protection locked="0"/>
    </xf>
    <xf numFmtId="166" fontId="4" fillId="0" borderId="38" xfId="1" applyNumberFormat="1" applyFont="1" applyBorder="1" applyProtection="1">
      <protection locked="0"/>
    </xf>
    <xf numFmtId="166" fontId="4" fillId="0" borderId="0" xfId="1" applyNumberFormat="1" applyFont="1" applyProtection="1">
      <protection locked="0"/>
    </xf>
    <xf numFmtId="166" fontId="4" fillId="0" borderId="37" xfId="1" applyNumberFormat="1" applyFont="1" applyBorder="1" applyAlignment="1" applyProtection="1">
      <alignment horizontal="center"/>
      <protection locked="0"/>
    </xf>
    <xf numFmtId="166" fontId="4" fillId="3" borderId="41" xfId="1" applyNumberFormat="1" applyFont="1" applyFill="1" applyBorder="1" applyProtection="1">
      <protection locked="0"/>
    </xf>
    <xf numFmtId="165" fontId="4" fillId="3" borderId="41" xfId="1" applyFont="1" applyFill="1" applyBorder="1" applyProtection="1">
      <protection locked="0"/>
    </xf>
    <xf numFmtId="166" fontId="4" fillId="0" borderId="34" xfId="1" applyNumberFormat="1" applyFont="1" applyBorder="1" applyProtection="1">
      <protection locked="0"/>
    </xf>
    <xf numFmtId="165" fontId="4" fillId="0" borderId="34" xfId="1" applyFont="1" applyBorder="1" applyProtection="1">
      <protection locked="0"/>
    </xf>
    <xf numFmtId="166" fontId="9" fillId="3" borderId="39" xfId="1" applyNumberFormat="1" applyFont="1" applyFill="1" applyBorder="1" applyAlignment="1" applyProtection="1">
      <alignment horizontal="center"/>
      <protection locked="0"/>
    </xf>
    <xf numFmtId="166" fontId="9" fillId="3" borderId="40" xfId="1" applyNumberFormat="1" applyFont="1" applyFill="1" applyBorder="1" applyProtection="1">
      <protection locked="0"/>
    </xf>
    <xf numFmtId="166" fontId="9" fillId="0" borderId="0" xfId="1" applyNumberFormat="1" applyFont="1" applyProtection="1">
      <protection locked="0"/>
    </xf>
    <xf numFmtId="0" fontId="9" fillId="3" borderId="41" xfId="0" applyFont="1" applyFill="1" applyBorder="1" applyAlignment="1" applyProtection="1">
      <alignment horizontal="center"/>
      <protection locked="0"/>
    </xf>
    <xf numFmtId="165" fontId="4" fillId="0" borderId="34" xfId="1" applyFont="1" applyBorder="1" applyAlignment="1" applyProtection="1">
      <alignment horizontal="center"/>
      <protection locked="0"/>
    </xf>
    <xf numFmtId="0" fontId="4" fillId="0" borderId="36" xfId="0" applyFont="1" applyBorder="1" applyAlignment="1" applyProtection="1">
      <alignment horizontal="right"/>
      <protection locked="0"/>
    </xf>
    <xf numFmtId="0" fontId="4" fillId="0" borderId="64" xfId="0" applyFont="1" applyBorder="1" applyAlignment="1" applyProtection="1">
      <alignment horizontal="left" vertical="top"/>
      <protection locked="0"/>
    </xf>
    <xf numFmtId="166" fontId="4" fillId="0" borderId="39" xfId="1" applyNumberFormat="1" applyFont="1" applyBorder="1" applyProtection="1">
      <protection locked="0"/>
    </xf>
    <xf numFmtId="165" fontId="4" fillId="0" borderId="39" xfId="1" applyFont="1" applyBorder="1" applyProtection="1">
      <protection locked="0"/>
    </xf>
    <xf numFmtId="166" fontId="4" fillId="3" borderId="37" xfId="1" applyNumberFormat="1" applyFont="1" applyFill="1" applyBorder="1" applyProtection="1">
      <protection locked="0"/>
    </xf>
    <xf numFmtId="165" fontId="4" fillId="3" borderId="37" xfId="1" applyFont="1" applyFill="1" applyBorder="1" applyProtection="1">
      <protection locked="0"/>
    </xf>
    <xf numFmtId="165" fontId="4" fillId="0" borderId="37" xfId="1" applyFont="1" applyBorder="1" applyAlignment="1" applyProtection="1">
      <alignment horizontal="center"/>
      <protection locked="0"/>
    </xf>
    <xf numFmtId="0" fontId="9" fillId="0" borderId="48" xfId="0" applyFont="1" applyBorder="1" applyProtection="1">
      <protection locked="0"/>
    </xf>
    <xf numFmtId="0" fontId="4" fillId="0" borderId="86" xfId="0" applyFont="1" applyBorder="1" applyProtection="1">
      <protection locked="0"/>
    </xf>
    <xf numFmtId="0" fontId="4" fillId="0" borderId="49" xfId="0" applyFont="1" applyBorder="1" applyProtection="1">
      <protection locked="0"/>
    </xf>
    <xf numFmtId="165" fontId="4" fillId="0" borderId="49" xfId="1" applyFont="1" applyBorder="1" applyAlignment="1" applyProtection="1">
      <alignment horizontal="center"/>
      <protection locked="0"/>
    </xf>
    <xf numFmtId="0" fontId="9" fillId="0" borderId="50" xfId="0" applyFont="1" applyBorder="1" applyProtection="1">
      <protection locked="0"/>
    </xf>
    <xf numFmtId="165" fontId="4" fillId="0" borderId="44" xfId="1" applyFont="1" applyBorder="1" applyProtection="1">
      <protection locked="0"/>
    </xf>
    <xf numFmtId="0" fontId="9" fillId="5" borderId="48" xfId="0" applyFont="1" applyFill="1" applyBorder="1" applyProtection="1">
      <protection locked="0"/>
    </xf>
    <xf numFmtId="0" fontId="4" fillId="5" borderId="86" xfId="0" applyFont="1" applyFill="1" applyBorder="1" applyProtection="1">
      <protection locked="0"/>
    </xf>
    <xf numFmtId="0" fontId="4" fillId="5" borderId="49" xfId="0" applyFont="1" applyFill="1" applyBorder="1" applyProtection="1">
      <protection locked="0"/>
    </xf>
    <xf numFmtId="165" fontId="4" fillId="5" borderId="49" xfId="1" applyFont="1" applyFill="1" applyBorder="1" applyAlignment="1" applyProtection="1">
      <alignment horizontal="center"/>
      <protection locked="0"/>
    </xf>
    <xf numFmtId="0" fontId="9" fillId="5" borderId="50" xfId="0" applyFont="1" applyFill="1" applyBorder="1" applyProtection="1">
      <protection locked="0"/>
    </xf>
    <xf numFmtId="165" fontId="4" fillId="4" borderId="44" xfId="1" applyFont="1" applyFill="1" applyBorder="1" applyProtection="1"/>
    <xf numFmtId="167" fontId="4" fillId="0" borderId="246" xfId="1" applyNumberFormat="1" applyFont="1" applyBorder="1" applyAlignment="1" applyProtection="1">
      <protection locked="0"/>
    </xf>
    <xf numFmtId="1" fontId="7" fillId="0" borderId="0" xfId="0" applyNumberFormat="1" applyFont="1" applyAlignment="1" applyProtection="1">
      <alignment horizontal="center"/>
      <protection locked="0"/>
    </xf>
    <xf numFmtId="14" fontId="7" fillId="0" borderId="0" xfId="0" applyNumberFormat="1" applyFont="1" applyAlignment="1" applyProtection="1">
      <alignment horizontal="center"/>
      <protection locked="0"/>
    </xf>
    <xf numFmtId="167" fontId="4" fillId="0" borderId="0" xfId="1" applyNumberFormat="1" applyFont="1" applyBorder="1" applyProtection="1">
      <protection locked="0"/>
    </xf>
    <xf numFmtId="165" fontId="4" fillId="5" borderId="190" xfId="1" applyFont="1" applyFill="1" applyBorder="1" applyAlignment="1" applyProtection="1">
      <alignment horizontal="center"/>
      <protection locked="0"/>
    </xf>
    <xf numFmtId="168" fontId="9" fillId="5" borderId="185" xfId="0" quotePrefix="1" applyNumberFormat="1" applyFont="1" applyFill="1" applyBorder="1" applyAlignment="1" applyProtection="1">
      <alignment horizontal="center"/>
      <protection locked="0"/>
    </xf>
    <xf numFmtId="168" fontId="9" fillId="5" borderId="180" xfId="0" quotePrefix="1" applyNumberFormat="1" applyFont="1" applyFill="1" applyBorder="1" applyAlignment="1" applyProtection="1">
      <alignment horizontal="center"/>
      <protection locked="0"/>
    </xf>
    <xf numFmtId="167" fontId="4" fillId="5" borderId="27" xfId="1" applyNumberFormat="1" applyFont="1" applyFill="1" applyBorder="1" applyAlignment="1" applyProtection="1">
      <alignment vertical="center" wrapText="1"/>
      <protection locked="0"/>
    </xf>
    <xf numFmtId="1" fontId="9" fillId="0" borderId="152" xfId="0" applyNumberFormat="1" applyFont="1" applyBorder="1" applyProtection="1">
      <protection locked="0"/>
    </xf>
    <xf numFmtId="165" fontId="4" fillId="0" borderId="151" xfId="1" applyFont="1" applyBorder="1" applyProtection="1">
      <protection locked="0"/>
    </xf>
    <xf numFmtId="165" fontId="4" fillId="0" borderId="120" xfId="1" applyFont="1" applyBorder="1" applyProtection="1">
      <protection locked="0"/>
    </xf>
    <xf numFmtId="0" fontId="4" fillId="0" borderId="88" xfId="0" applyFont="1" applyBorder="1" applyProtection="1">
      <protection locked="0"/>
    </xf>
    <xf numFmtId="1" fontId="9" fillId="0" borderId="113" xfId="0" applyNumberFormat="1" applyFont="1" applyBorder="1" applyProtection="1">
      <protection locked="0"/>
    </xf>
    <xf numFmtId="165" fontId="4" fillId="0" borderId="117" xfId="1" applyFont="1" applyBorder="1" applyProtection="1">
      <protection locked="0"/>
    </xf>
    <xf numFmtId="167" fontId="4" fillId="4" borderId="113" xfId="1" applyNumberFormat="1" applyFont="1" applyFill="1" applyBorder="1" applyProtection="1">
      <protection locked="0"/>
    </xf>
    <xf numFmtId="1" fontId="4" fillId="0" borderId="113" xfId="0" applyNumberFormat="1" applyFont="1" applyBorder="1" applyProtection="1">
      <protection locked="0"/>
    </xf>
    <xf numFmtId="43" fontId="9" fillId="0" borderId="169" xfId="0" applyNumberFormat="1" applyFont="1" applyBorder="1" applyProtection="1">
      <protection locked="0"/>
    </xf>
    <xf numFmtId="1" fontId="9" fillId="0" borderId="227" xfId="0" applyNumberFormat="1" applyFont="1" applyBorder="1" applyProtection="1">
      <protection locked="0"/>
    </xf>
    <xf numFmtId="43" fontId="9" fillId="0" borderId="227" xfId="0" applyNumberFormat="1" applyFont="1" applyBorder="1" applyProtection="1">
      <protection locked="0"/>
    </xf>
    <xf numFmtId="165" fontId="9" fillId="0" borderId="227" xfId="1" applyFont="1" applyBorder="1" applyProtection="1">
      <protection locked="0"/>
    </xf>
    <xf numFmtId="43" fontId="9" fillId="0" borderId="143" xfId="0" applyNumberFormat="1" applyFont="1" applyBorder="1" applyProtection="1">
      <protection locked="0"/>
    </xf>
    <xf numFmtId="14" fontId="9" fillId="0" borderId="143" xfId="0" applyNumberFormat="1" applyFont="1" applyBorder="1" applyProtection="1">
      <protection locked="0"/>
    </xf>
    <xf numFmtId="43" fontId="9" fillId="0" borderId="145" xfId="0" applyNumberFormat="1" applyFont="1" applyBorder="1" applyProtection="1">
      <protection locked="0"/>
    </xf>
    <xf numFmtId="43" fontId="9" fillId="0" borderId="0" xfId="0" applyNumberFormat="1" applyFont="1" applyProtection="1">
      <protection locked="0"/>
    </xf>
    <xf numFmtId="43" fontId="4" fillId="5" borderId="150" xfId="0" applyNumberFormat="1" applyFont="1" applyFill="1" applyBorder="1" applyAlignment="1" applyProtection="1">
      <alignment horizontal="left" vertical="top"/>
      <protection locked="0"/>
    </xf>
    <xf numFmtId="1" fontId="4" fillId="5" borderId="182" xfId="0" applyNumberFormat="1" applyFont="1" applyFill="1" applyBorder="1" applyAlignment="1" applyProtection="1">
      <alignment horizontal="left" vertical="top"/>
      <protection locked="0"/>
    </xf>
    <xf numFmtId="43" fontId="4" fillId="5" borderId="182" xfId="0" applyNumberFormat="1" applyFont="1" applyFill="1" applyBorder="1" applyAlignment="1" applyProtection="1">
      <alignment horizontal="left"/>
      <protection locked="0"/>
    </xf>
    <xf numFmtId="43" fontId="4" fillId="5" borderId="130" xfId="0" applyNumberFormat="1" applyFont="1" applyFill="1" applyBorder="1" applyAlignment="1" applyProtection="1">
      <alignment horizontal="right"/>
      <protection locked="0"/>
    </xf>
    <xf numFmtId="1" fontId="4" fillId="0" borderId="0" xfId="0" applyNumberFormat="1" applyFont="1" applyProtection="1">
      <protection locked="0"/>
    </xf>
    <xf numFmtId="0" fontId="12" fillId="0" borderId="0" xfId="0" applyFont="1" applyProtection="1">
      <protection locked="0"/>
    </xf>
    <xf numFmtId="167" fontId="4" fillId="4" borderId="152" xfId="1" applyNumberFormat="1" applyFont="1" applyFill="1" applyBorder="1" applyProtection="1"/>
    <xf numFmtId="167" fontId="4" fillId="4" borderId="113" xfId="1" applyNumberFormat="1" applyFont="1" applyFill="1" applyBorder="1" applyProtection="1"/>
    <xf numFmtId="165" fontId="4" fillId="4" borderId="182" xfId="1" applyFont="1" applyFill="1" applyBorder="1" applyAlignment="1" applyProtection="1">
      <alignment horizontal="right"/>
    </xf>
    <xf numFmtId="165" fontId="4" fillId="4" borderId="0" xfId="1" applyFont="1" applyFill="1" applyProtection="1"/>
    <xf numFmtId="165" fontId="24" fillId="0" borderId="0" xfId="1" applyFont="1" applyFill="1" applyProtection="1">
      <protection locked="0"/>
    </xf>
    <xf numFmtId="165" fontId="7" fillId="0" borderId="246" xfId="1" applyFont="1" applyBorder="1" applyAlignment="1" applyProtection="1">
      <protection locked="0"/>
    </xf>
    <xf numFmtId="14" fontId="7" fillId="0" borderId="12" xfId="0" applyNumberFormat="1" applyFont="1" applyBorder="1" applyAlignment="1" applyProtection="1">
      <alignment horizontal="center"/>
      <protection locked="0"/>
    </xf>
    <xf numFmtId="168" fontId="9" fillId="5" borderId="194" xfId="0" quotePrefix="1" applyNumberFormat="1" applyFont="1" applyFill="1" applyBorder="1" applyAlignment="1" applyProtection="1">
      <alignment horizontal="center"/>
      <protection locked="0"/>
    </xf>
    <xf numFmtId="165" fontId="4" fillId="5" borderId="254" xfId="1" quotePrefix="1" applyFont="1" applyFill="1" applyBorder="1" applyAlignment="1" applyProtection="1">
      <alignment horizontal="center"/>
      <protection locked="0"/>
    </xf>
    <xf numFmtId="165" fontId="4" fillId="5" borderId="194" xfId="1" quotePrefix="1" applyFont="1" applyFill="1" applyBorder="1" applyAlignment="1" applyProtection="1">
      <alignment horizontal="center"/>
      <protection locked="0"/>
    </xf>
    <xf numFmtId="168" fontId="9" fillId="5" borderId="81" xfId="0" applyNumberFormat="1" applyFont="1" applyFill="1" applyBorder="1" applyAlignment="1" applyProtection="1">
      <alignment horizontal="center"/>
      <protection locked="0"/>
    </xf>
    <xf numFmtId="168" fontId="9" fillId="5" borderId="30" xfId="0" applyNumberFormat="1" applyFont="1" applyFill="1" applyBorder="1" applyAlignment="1" applyProtection="1">
      <alignment horizontal="center"/>
      <protection locked="0"/>
    </xf>
    <xf numFmtId="14" fontId="9" fillId="5" borderId="30" xfId="0" applyNumberFormat="1" applyFont="1" applyFill="1" applyBorder="1" applyAlignment="1" applyProtection="1">
      <alignment horizontal="center"/>
      <protection locked="0"/>
    </xf>
    <xf numFmtId="168" fontId="9" fillId="5" borderId="31" xfId="0" quotePrefix="1" applyNumberFormat="1" applyFont="1" applyFill="1" applyBorder="1" applyAlignment="1" applyProtection="1">
      <alignment horizontal="center"/>
      <protection locked="0"/>
    </xf>
    <xf numFmtId="1" fontId="9" fillId="0" borderId="36" xfId="0" applyNumberFormat="1" applyFont="1" applyBorder="1" applyProtection="1">
      <protection locked="0"/>
    </xf>
    <xf numFmtId="0" fontId="9" fillId="0" borderId="89" xfId="0" applyFont="1" applyBorder="1" applyProtection="1">
      <protection locked="0"/>
    </xf>
    <xf numFmtId="165" fontId="9" fillId="0" borderId="164" xfId="1" applyFont="1" applyFill="1" applyBorder="1" applyProtection="1">
      <protection locked="0"/>
    </xf>
    <xf numFmtId="165" fontId="9" fillId="0" borderId="226" xfId="1" applyFont="1" applyFill="1" applyBorder="1" applyProtection="1">
      <protection locked="0"/>
    </xf>
    <xf numFmtId="43" fontId="9" fillId="3" borderId="39" xfId="0" applyNumberFormat="1" applyFont="1" applyFill="1" applyBorder="1" applyProtection="1">
      <protection locked="0"/>
    </xf>
    <xf numFmtId="43" fontId="9" fillId="3" borderId="96" xfId="0" applyNumberFormat="1" applyFont="1" applyFill="1" applyBorder="1" applyProtection="1">
      <protection locked="0"/>
    </xf>
    <xf numFmtId="165" fontId="9" fillId="0" borderId="255" xfId="1" applyFont="1" applyFill="1" applyBorder="1" applyProtection="1">
      <protection locked="0"/>
    </xf>
    <xf numFmtId="165" fontId="9" fillId="0" borderId="139" xfId="1" applyFont="1" applyFill="1" applyBorder="1" applyProtection="1">
      <protection locked="0"/>
    </xf>
    <xf numFmtId="43" fontId="9" fillId="3" borderId="252" xfId="0" applyNumberFormat="1" applyFont="1" applyFill="1" applyBorder="1" applyProtection="1">
      <protection locked="0"/>
    </xf>
    <xf numFmtId="14" fontId="9" fillId="3" borderId="39" xfId="0" applyNumberFormat="1" applyFont="1" applyFill="1" applyBorder="1" applyProtection="1">
      <protection locked="0"/>
    </xf>
    <xf numFmtId="43" fontId="9" fillId="3" borderId="40" xfId="0" applyNumberFormat="1" applyFont="1" applyFill="1" applyBorder="1" applyProtection="1">
      <protection locked="0"/>
    </xf>
    <xf numFmtId="43" fontId="9" fillId="3" borderId="41" xfId="0" applyNumberFormat="1" applyFont="1" applyFill="1" applyBorder="1" applyProtection="1">
      <protection locked="0"/>
    </xf>
    <xf numFmtId="43" fontId="9" fillId="3" borderId="97" xfId="0" applyNumberFormat="1" applyFont="1" applyFill="1" applyBorder="1" applyProtection="1">
      <protection locked="0"/>
    </xf>
    <xf numFmtId="165" fontId="9" fillId="0" borderId="256" xfId="1" applyFont="1" applyFill="1" applyBorder="1" applyProtection="1">
      <protection locked="0"/>
    </xf>
    <xf numFmtId="165" fontId="9" fillId="0" borderId="137" xfId="1" applyFont="1" applyFill="1" applyBorder="1" applyProtection="1">
      <protection locked="0"/>
    </xf>
    <xf numFmtId="43" fontId="9" fillId="3" borderId="253" xfId="0" applyNumberFormat="1" applyFont="1" applyFill="1" applyBorder="1" applyProtection="1">
      <protection locked="0"/>
    </xf>
    <xf numFmtId="14" fontId="9" fillId="3" borderId="41" xfId="0" applyNumberFormat="1" applyFont="1" applyFill="1" applyBorder="1" applyProtection="1">
      <protection locked="0"/>
    </xf>
    <xf numFmtId="43" fontId="9" fillId="3" borderId="42" xfId="0" applyNumberFormat="1" applyFont="1" applyFill="1" applyBorder="1" applyProtection="1">
      <protection locked="0"/>
    </xf>
    <xf numFmtId="1" fontId="9" fillId="0" borderId="46" xfId="0" applyNumberFormat="1" applyFont="1" applyBorder="1" applyProtection="1">
      <protection locked="0"/>
    </xf>
    <xf numFmtId="43" fontId="9" fillId="3" borderId="57" xfId="0" applyNumberFormat="1" applyFont="1" applyFill="1" applyBorder="1" applyProtection="1">
      <protection locked="0"/>
    </xf>
    <xf numFmtId="43" fontId="9" fillId="3" borderId="258" xfId="0" applyNumberFormat="1" applyFont="1" applyFill="1" applyBorder="1" applyProtection="1">
      <protection locked="0"/>
    </xf>
    <xf numFmtId="165" fontId="9" fillId="0" borderId="259" xfId="1" applyFont="1" applyFill="1" applyBorder="1" applyProtection="1">
      <protection locked="0"/>
    </xf>
    <xf numFmtId="165" fontId="9" fillId="0" borderId="138" xfId="1" applyFont="1" applyFill="1" applyBorder="1" applyProtection="1">
      <protection locked="0"/>
    </xf>
    <xf numFmtId="43" fontId="9" fillId="3" borderId="260" xfId="0" applyNumberFormat="1" applyFont="1" applyFill="1" applyBorder="1" applyProtection="1">
      <protection locked="0"/>
    </xf>
    <xf numFmtId="14" fontId="9" fillId="3" borderId="57" xfId="0" applyNumberFormat="1" applyFont="1" applyFill="1" applyBorder="1" applyProtection="1">
      <protection locked="0"/>
    </xf>
    <xf numFmtId="43" fontId="9" fillId="3" borderId="257" xfId="0" applyNumberFormat="1" applyFont="1" applyFill="1" applyBorder="1" applyProtection="1">
      <protection locked="0"/>
    </xf>
    <xf numFmtId="43" fontId="9" fillId="0" borderId="43" xfId="0" applyNumberFormat="1" applyFont="1" applyBorder="1" applyProtection="1">
      <protection locked="0"/>
    </xf>
    <xf numFmtId="14" fontId="9" fillId="0" borderId="43" xfId="0" applyNumberFormat="1" applyFont="1" applyBorder="1" applyProtection="1">
      <protection locked="0"/>
    </xf>
    <xf numFmtId="43" fontId="9" fillId="0" borderId="65" xfId="0" applyNumberFormat="1" applyFont="1" applyBorder="1" applyProtection="1">
      <protection locked="0"/>
    </xf>
    <xf numFmtId="1" fontId="4" fillId="5" borderId="150" xfId="0" applyNumberFormat="1" applyFont="1" applyFill="1" applyBorder="1" applyAlignment="1" applyProtection="1">
      <alignment horizontal="left"/>
      <protection locked="0"/>
    </xf>
    <xf numFmtId="43" fontId="4" fillId="5" borderId="130" xfId="0" applyNumberFormat="1" applyFont="1" applyFill="1" applyBorder="1" applyAlignment="1" applyProtection="1">
      <alignment horizontal="left"/>
      <protection locked="0"/>
    </xf>
    <xf numFmtId="14" fontId="4" fillId="5" borderId="130" xfId="0" applyNumberFormat="1" applyFont="1" applyFill="1" applyBorder="1" applyAlignment="1" applyProtection="1">
      <alignment horizontal="left"/>
      <protection locked="0"/>
    </xf>
    <xf numFmtId="43" fontId="4" fillId="5" borderId="132" xfId="0" applyNumberFormat="1" applyFont="1" applyFill="1" applyBorder="1" applyAlignment="1" applyProtection="1">
      <alignment horizontal="left"/>
      <protection locked="0"/>
    </xf>
    <xf numFmtId="165" fontId="7" fillId="0" borderId="12" xfId="1" applyFont="1" applyBorder="1" applyAlignment="1" applyProtection="1">
      <alignment horizontal="center"/>
      <protection locked="0"/>
    </xf>
    <xf numFmtId="165" fontId="4" fillId="5" borderId="153" xfId="1" applyFont="1" applyFill="1" applyBorder="1" applyAlignment="1" applyProtection="1">
      <alignment horizontal="center" vertical="center" wrapText="1"/>
      <protection locked="0"/>
    </xf>
    <xf numFmtId="1" fontId="4" fillId="0" borderId="7" xfId="0" applyNumberFormat="1" applyFont="1" applyBorder="1" applyAlignment="1" applyProtection="1">
      <alignment horizontal="left"/>
      <protection locked="0"/>
    </xf>
    <xf numFmtId="43" fontId="4" fillId="0" borderId="8" xfId="0" applyNumberFormat="1" applyFont="1" applyBorder="1" applyAlignment="1" applyProtection="1">
      <alignment horizontal="left"/>
      <protection locked="0"/>
    </xf>
    <xf numFmtId="165" fontId="4" fillId="3" borderId="8" xfId="1" applyFont="1" applyFill="1" applyBorder="1" applyAlignment="1" applyProtection="1">
      <alignment horizontal="left"/>
      <protection locked="0"/>
    </xf>
    <xf numFmtId="165" fontId="4" fillId="3" borderId="9" xfId="1" applyFont="1" applyFill="1" applyBorder="1" applyAlignment="1" applyProtection="1">
      <alignment horizontal="left"/>
      <protection locked="0"/>
    </xf>
    <xf numFmtId="1" fontId="7" fillId="0" borderId="116" xfId="0" applyNumberFormat="1" applyFont="1" applyBorder="1" applyAlignment="1" applyProtection="1">
      <alignment horizontal="center"/>
      <protection locked="0"/>
    </xf>
    <xf numFmtId="0" fontId="7" fillId="0" borderId="361" xfId="0" applyFont="1" applyBorder="1" applyAlignment="1" applyProtection="1">
      <alignment horizontal="center"/>
      <protection locked="0"/>
    </xf>
    <xf numFmtId="1" fontId="7" fillId="0" borderId="5" xfId="0" applyNumberFormat="1" applyFont="1" applyBorder="1" applyAlignment="1" applyProtection="1">
      <alignment horizontal="center"/>
      <protection locked="0"/>
    </xf>
    <xf numFmtId="0" fontId="7" fillId="0" borderId="6" xfId="0" applyFont="1" applyBorder="1" applyAlignment="1" applyProtection="1">
      <alignment horizontal="center"/>
      <protection locked="0"/>
    </xf>
    <xf numFmtId="43" fontId="9" fillId="0" borderId="117" xfId="0" applyNumberFormat="1" applyFont="1" applyBorder="1" applyProtection="1">
      <protection locked="0"/>
    </xf>
    <xf numFmtId="43" fontId="9" fillId="0" borderId="113" xfId="0" applyNumberFormat="1" applyFont="1" applyBorder="1" applyProtection="1">
      <protection locked="0"/>
    </xf>
    <xf numFmtId="43" fontId="9" fillId="0" borderId="118" xfId="0" applyNumberFormat="1" applyFont="1" applyBorder="1" applyProtection="1">
      <protection locked="0"/>
    </xf>
    <xf numFmtId="43" fontId="4" fillId="0" borderId="117" xfId="0" applyNumberFormat="1" applyFont="1" applyBorder="1" applyAlignment="1" applyProtection="1">
      <alignment horizontal="left"/>
      <protection locked="0"/>
    </xf>
    <xf numFmtId="43" fontId="4" fillId="0" borderId="113" xfId="0" applyNumberFormat="1" applyFont="1" applyBorder="1" applyAlignment="1" applyProtection="1">
      <alignment horizontal="left"/>
      <protection locked="0"/>
    </xf>
    <xf numFmtId="43" fontId="4" fillId="0" borderId="118" xfId="0" applyNumberFormat="1" applyFont="1" applyBorder="1" applyAlignment="1" applyProtection="1">
      <alignment horizontal="left"/>
      <protection locked="0"/>
    </xf>
    <xf numFmtId="0" fontId="16" fillId="0" borderId="0" xfId="0" applyFont="1" applyProtection="1">
      <protection locked="0"/>
    </xf>
    <xf numFmtId="0" fontId="19" fillId="0" borderId="246" xfId="0" applyFont="1" applyBorder="1" applyAlignment="1" applyProtection="1">
      <alignment horizontal="center"/>
      <protection locked="0"/>
    </xf>
    <xf numFmtId="165" fontId="19" fillId="0" borderId="246" xfId="1" applyFont="1" applyBorder="1" applyAlignment="1" applyProtection="1">
      <alignment horizontal="center"/>
      <protection locked="0"/>
    </xf>
    <xf numFmtId="165" fontId="9" fillId="5" borderId="30" xfId="1" quotePrefix="1" applyFont="1" applyFill="1" applyBorder="1" applyAlignment="1" applyProtection="1">
      <alignment horizontal="center" vertical="center"/>
      <protection locked="0"/>
    </xf>
    <xf numFmtId="0" fontId="4" fillId="0" borderId="63" xfId="0" applyFont="1" applyBorder="1" applyAlignment="1" applyProtection="1">
      <alignment horizontal="right"/>
      <protection locked="0"/>
    </xf>
    <xf numFmtId="0" fontId="4" fillId="0" borderId="63" xfId="0" applyFont="1" applyBorder="1" applyAlignment="1" applyProtection="1">
      <alignment horizontal="left"/>
      <protection locked="0"/>
    </xf>
    <xf numFmtId="0" fontId="9" fillId="3" borderId="72" xfId="0" applyFont="1" applyFill="1" applyBorder="1" applyProtection="1">
      <protection locked="0"/>
    </xf>
    <xf numFmtId="0" fontId="4" fillId="0" borderId="34" xfId="0" applyFont="1" applyBorder="1" applyAlignment="1" applyProtection="1">
      <alignment horizontal="center"/>
      <protection locked="0"/>
    </xf>
    <xf numFmtId="0" fontId="4" fillId="0" borderId="54" xfId="0" applyFont="1" applyBorder="1" applyProtection="1">
      <protection locked="0"/>
    </xf>
    <xf numFmtId="0" fontId="4" fillId="0" borderId="35" xfId="0" applyFont="1" applyBorder="1" applyProtection="1">
      <protection locked="0"/>
    </xf>
    <xf numFmtId="0" fontId="4" fillId="0" borderId="64" xfId="0" applyFont="1" applyBorder="1" applyAlignment="1" applyProtection="1">
      <alignment horizontal="left"/>
      <protection locked="0"/>
    </xf>
    <xf numFmtId="0" fontId="9" fillId="0" borderId="92" xfId="0" applyFont="1" applyBorder="1" applyProtection="1">
      <protection locked="0"/>
    </xf>
    <xf numFmtId="0" fontId="12" fillId="0" borderId="37" xfId="0" applyFont="1" applyBorder="1" applyProtection="1">
      <protection locked="0"/>
    </xf>
    <xf numFmtId="0" fontId="4" fillId="0" borderId="37" xfId="0" applyFont="1" applyBorder="1" applyAlignment="1" applyProtection="1">
      <alignment vertical="center"/>
      <protection locked="0"/>
    </xf>
    <xf numFmtId="0" fontId="9" fillId="0" borderId="46" xfId="0" applyFont="1" applyBorder="1" applyProtection="1">
      <protection locked="0"/>
    </xf>
    <xf numFmtId="0" fontId="9" fillId="0" borderId="82" xfId="0" applyFont="1" applyBorder="1" applyProtection="1">
      <protection locked="0"/>
    </xf>
    <xf numFmtId="0" fontId="4" fillId="0" borderId="47" xfId="0" applyFont="1" applyBorder="1" applyAlignment="1" applyProtection="1">
      <alignment vertical="center"/>
      <protection locked="0"/>
    </xf>
    <xf numFmtId="0" fontId="2" fillId="5" borderId="44" xfId="0" applyFont="1" applyFill="1" applyBorder="1" applyProtection="1">
      <protection locked="0"/>
    </xf>
    <xf numFmtId="0" fontId="2" fillId="5" borderId="69" xfId="0" applyFont="1" applyFill="1" applyBorder="1" applyProtection="1">
      <protection locked="0"/>
    </xf>
    <xf numFmtId="165" fontId="2" fillId="4" borderId="53" xfId="1" applyFont="1" applyFill="1" applyBorder="1" applyProtection="1"/>
    <xf numFmtId="0" fontId="8" fillId="0" borderId="246" xfId="0" applyFont="1" applyBorder="1" applyProtection="1">
      <protection locked="0"/>
    </xf>
    <xf numFmtId="0" fontId="7" fillId="0" borderId="10" xfId="0" applyFont="1" applyBorder="1" applyAlignment="1" applyProtection="1">
      <alignment horizontal="center"/>
      <protection locked="0"/>
    </xf>
    <xf numFmtId="165" fontId="7" fillId="0" borderId="246" xfId="1" applyFont="1" applyBorder="1" applyAlignment="1" applyProtection="1">
      <alignment horizontal="center"/>
      <protection locked="0"/>
    </xf>
    <xf numFmtId="0" fontId="8" fillId="0" borderId="0" xfId="0" applyFont="1" applyAlignment="1" applyProtection="1">
      <alignment horizontal="left"/>
      <protection locked="0"/>
    </xf>
    <xf numFmtId="165" fontId="4" fillId="5" borderId="117" xfId="1" applyFont="1" applyFill="1" applyBorder="1" applyAlignment="1" applyProtection="1">
      <alignment horizontal="center" vertical="center"/>
      <protection locked="0"/>
    </xf>
    <xf numFmtId="165" fontId="4" fillId="5" borderId="113" xfId="1" applyFont="1" applyFill="1" applyBorder="1" applyAlignment="1" applyProtection="1">
      <alignment horizontal="center" vertical="center"/>
      <protection locked="0"/>
    </xf>
    <xf numFmtId="165" fontId="4" fillId="5" borderId="118" xfId="1" applyFont="1" applyFill="1" applyBorder="1" applyAlignment="1" applyProtection="1">
      <alignment horizontal="center" vertical="center"/>
      <protection locked="0"/>
    </xf>
    <xf numFmtId="165" fontId="4" fillId="5" borderId="108" xfId="1" applyFont="1" applyFill="1" applyBorder="1" applyAlignment="1" applyProtection="1">
      <alignment horizontal="center" vertical="center"/>
      <protection locked="0"/>
    </xf>
    <xf numFmtId="165" fontId="4" fillId="5" borderId="56" xfId="1" applyFont="1" applyFill="1" applyBorder="1" applyAlignment="1" applyProtection="1">
      <alignment horizontal="center" vertical="center"/>
      <protection locked="0"/>
    </xf>
    <xf numFmtId="165" fontId="4" fillId="5" borderId="229" xfId="1" applyFont="1" applyFill="1" applyBorder="1" applyAlignment="1" applyProtection="1">
      <alignment horizontal="center" vertical="center"/>
      <protection locked="0"/>
    </xf>
    <xf numFmtId="165" fontId="9" fillId="0" borderId="152" xfId="1" applyFont="1" applyBorder="1" applyProtection="1">
      <protection locked="0"/>
    </xf>
    <xf numFmtId="0" fontId="9" fillId="0" borderId="169" xfId="0" applyFont="1" applyBorder="1" applyProtection="1">
      <protection locked="0"/>
    </xf>
    <xf numFmtId="165" fontId="9" fillId="0" borderId="145" xfId="1" applyFont="1" applyBorder="1" applyProtection="1">
      <protection locked="0"/>
    </xf>
    <xf numFmtId="0" fontId="4" fillId="5" borderId="182" xfId="0" applyFont="1" applyFill="1" applyBorder="1" applyAlignment="1" applyProtection="1">
      <alignment horizontal="left"/>
      <protection locked="0"/>
    </xf>
    <xf numFmtId="165" fontId="9" fillId="4" borderId="113" xfId="1" applyFont="1" applyFill="1" applyBorder="1" applyProtection="1"/>
    <xf numFmtId="165" fontId="4" fillId="4" borderId="113" xfId="1" applyFont="1" applyFill="1" applyBorder="1" applyProtection="1"/>
    <xf numFmtId="0" fontId="52" fillId="0" borderId="0" xfId="0" applyFont="1" applyAlignment="1" applyProtection="1">
      <alignment horizontal="left" vertical="center"/>
      <protection locked="0"/>
    </xf>
    <xf numFmtId="0" fontId="16" fillId="0" borderId="0" xfId="0" applyFont="1" applyAlignment="1" applyProtection="1">
      <alignment horizontal="left"/>
      <protection locked="0"/>
    </xf>
    <xf numFmtId="0" fontId="54" fillId="0" borderId="0" xfId="0" applyFont="1" applyAlignment="1" applyProtection="1">
      <alignment horizontal="left" vertical="center"/>
      <protection locked="0"/>
    </xf>
    <xf numFmtId="0" fontId="19" fillId="0" borderId="0" xfId="0" applyFont="1" applyProtection="1">
      <protection locked="0"/>
    </xf>
    <xf numFmtId="0" fontId="2" fillId="0" borderId="0" xfId="0" applyFont="1" applyAlignment="1" applyProtection="1">
      <alignment wrapText="1"/>
      <protection locked="0"/>
    </xf>
    <xf numFmtId="0" fontId="9" fillId="0" borderId="0" xfId="0" applyFont="1" applyAlignment="1" applyProtection="1">
      <alignment horizontal="right"/>
      <protection locked="0"/>
    </xf>
    <xf numFmtId="0" fontId="6" fillId="0" borderId="152" xfId="0" applyFont="1" applyBorder="1" applyAlignment="1" applyProtection="1">
      <alignment horizontal="center" vertical="center"/>
      <protection locked="0"/>
    </xf>
    <xf numFmtId="0" fontId="26" fillId="0" borderId="12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55" fillId="0" borderId="117" xfId="0" applyFont="1" applyBorder="1" applyProtection="1">
      <protection locked="0"/>
    </xf>
    <xf numFmtId="0" fontId="55" fillId="0" borderId="113" xfId="0" applyFont="1" applyBorder="1" applyAlignment="1" applyProtection="1">
      <alignment wrapText="1"/>
      <protection locked="0"/>
    </xf>
    <xf numFmtId="0" fontId="55" fillId="0" borderId="113" xfId="0" applyFont="1" applyBorder="1" applyProtection="1">
      <protection locked="0"/>
    </xf>
    <xf numFmtId="166" fontId="55" fillId="0" borderId="118" xfId="0" applyNumberFormat="1" applyFont="1" applyBorder="1" applyProtection="1">
      <protection locked="0"/>
    </xf>
    <xf numFmtId="165" fontId="55" fillId="0" borderId="113" xfId="5" applyFont="1" applyFill="1" applyBorder="1" applyProtection="1">
      <protection locked="0"/>
    </xf>
    <xf numFmtId="165" fontId="55" fillId="0" borderId="118" xfId="5" applyFont="1" applyFill="1" applyBorder="1" applyProtection="1">
      <protection locked="0"/>
    </xf>
    <xf numFmtId="0" fontId="55" fillId="0" borderId="117" xfId="0" applyFont="1" applyBorder="1" applyAlignment="1" applyProtection="1">
      <alignment horizontal="center"/>
      <protection locked="0"/>
    </xf>
    <xf numFmtId="165" fontId="55" fillId="0" borderId="113" xfId="5" applyFont="1" applyFill="1" applyBorder="1" applyAlignment="1" applyProtection="1">
      <alignment horizontal="center"/>
      <protection locked="0"/>
    </xf>
    <xf numFmtId="0" fontId="19" fillId="0" borderId="121" xfId="0" applyFont="1" applyBorder="1" applyProtection="1">
      <protection locked="0"/>
    </xf>
    <xf numFmtId="0" fontId="3" fillId="0" borderId="122" xfId="0" applyFont="1" applyBorder="1" applyAlignment="1" applyProtection="1">
      <alignment wrapText="1"/>
      <protection locked="0"/>
    </xf>
    <xf numFmtId="165" fontId="56" fillId="0" borderId="122" xfId="5" applyFont="1" applyFill="1" applyBorder="1" applyAlignment="1" applyProtection="1">
      <alignment horizontal="center"/>
      <protection locked="0"/>
    </xf>
    <xf numFmtId="165" fontId="56" fillId="2" borderId="123" xfId="5" applyFont="1" applyFill="1" applyBorder="1" applyProtection="1">
      <protection locked="0"/>
    </xf>
    <xf numFmtId="0" fontId="5" fillId="0" borderId="0" xfId="0" applyFont="1" applyProtection="1">
      <protection locked="0"/>
    </xf>
    <xf numFmtId="0" fontId="57" fillId="0" borderId="0" xfId="0" applyFont="1" applyProtection="1">
      <protection locked="0"/>
    </xf>
    <xf numFmtId="0" fontId="5" fillId="0" borderId="0" xfId="0" applyFont="1" applyAlignment="1" applyProtection="1">
      <alignment wrapText="1"/>
      <protection locked="0"/>
    </xf>
    <xf numFmtId="39" fontId="58" fillId="0" borderId="0" xfId="0" applyNumberFormat="1" applyFont="1" applyProtection="1">
      <protection locked="0"/>
    </xf>
    <xf numFmtId="0" fontId="59" fillId="2" borderId="0" xfId="0" applyFont="1" applyFill="1" applyProtection="1">
      <protection locked="0"/>
    </xf>
    <xf numFmtId="0" fontId="59" fillId="0" borderId="0" xfId="0" applyFont="1" applyProtection="1">
      <protection locked="0"/>
    </xf>
    <xf numFmtId="0" fontId="58" fillId="0" borderId="2" xfId="0" applyFont="1" applyBorder="1" applyProtection="1">
      <protection locked="0"/>
    </xf>
    <xf numFmtId="0" fontId="58" fillId="0" borderId="3" xfId="0" applyFont="1" applyBorder="1" applyProtection="1">
      <protection locked="0"/>
    </xf>
    <xf numFmtId="0" fontId="58" fillId="0" borderId="284" xfId="0" applyFont="1" applyBorder="1" applyProtection="1">
      <protection locked="0"/>
    </xf>
    <xf numFmtId="0" fontId="59" fillId="0" borderId="285" xfId="0" applyFont="1" applyBorder="1" applyAlignment="1" applyProtection="1">
      <alignment horizontal="center" wrapText="1"/>
      <protection locked="0"/>
    </xf>
    <xf numFmtId="0" fontId="59" fillId="0" borderId="284" xfId="0" applyFont="1" applyBorder="1" applyProtection="1">
      <protection locked="0"/>
    </xf>
    <xf numFmtId="0" fontId="59" fillId="0" borderId="289" xfId="0" applyFont="1" applyBorder="1" applyAlignment="1" applyProtection="1">
      <alignment horizontal="center" wrapText="1"/>
      <protection locked="0"/>
    </xf>
    <xf numFmtId="0" fontId="58" fillId="0" borderId="5" xfId="0" applyFont="1" applyBorder="1" applyProtection="1">
      <protection locked="0"/>
    </xf>
    <xf numFmtId="0" fontId="58" fillId="0" borderId="290" xfId="0" applyFont="1" applyBorder="1" applyProtection="1">
      <protection locked="0"/>
    </xf>
    <xf numFmtId="0" fontId="59" fillId="0" borderId="291" xfId="0" applyFont="1" applyBorder="1" applyAlignment="1" applyProtection="1">
      <alignment horizontal="center" wrapText="1"/>
      <protection locked="0"/>
    </xf>
    <xf numFmtId="0" fontId="59" fillId="0" borderId="291" xfId="0" applyFont="1" applyBorder="1" applyAlignment="1" applyProtection="1">
      <alignment horizontal="center"/>
      <protection locked="0"/>
    </xf>
    <xf numFmtId="0" fontId="59" fillId="0" borderId="292" xfId="0" applyFont="1" applyBorder="1" applyAlignment="1" applyProtection="1">
      <alignment horizontal="center" wrapText="1"/>
      <protection locked="0"/>
    </xf>
    <xf numFmtId="0" fontId="59" fillId="0" borderId="293" xfId="0" applyFont="1" applyBorder="1" applyAlignment="1" applyProtection="1">
      <alignment horizontal="center" vertical="center"/>
      <protection locked="0"/>
    </xf>
    <xf numFmtId="0" fontId="59" fillId="0" borderId="88" xfId="0" applyFont="1" applyBorder="1" applyAlignment="1" applyProtection="1">
      <alignment horizontal="left" vertical="center"/>
      <protection locked="0"/>
    </xf>
    <xf numFmtId="0" fontId="58" fillId="0" borderId="294" xfId="0" applyFont="1" applyBorder="1" applyProtection="1">
      <protection locked="0"/>
    </xf>
    <xf numFmtId="168" fontId="59" fillId="0" borderId="295" xfId="0" applyNumberFormat="1" applyFont="1" applyBorder="1" applyAlignment="1" applyProtection="1">
      <alignment horizontal="center"/>
      <protection locked="0"/>
    </xf>
    <xf numFmtId="168" fontId="59" fillId="0" borderId="295" xfId="0" quotePrefix="1" applyNumberFormat="1" applyFont="1" applyBorder="1" applyAlignment="1" applyProtection="1">
      <alignment horizontal="center"/>
      <protection locked="0"/>
    </xf>
    <xf numFmtId="168" fontId="59" fillId="0" borderId="296" xfId="0" applyNumberFormat="1" applyFont="1" applyBorder="1" applyAlignment="1" applyProtection="1">
      <alignment horizontal="center"/>
      <protection locked="0"/>
    </xf>
    <xf numFmtId="0" fontId="58" fillId="2" borderId="0" xfId="0" applyFont="1" applyFill="1" applyAlignment="1" applyProtection="1">
      <alignment horizontal="center" vertical="center"/>
      <protection locked="0"/>
    </xf>
    <xf numFmtId="0" fontId="58" fillId="0" borderId="0" xfId="0" applyFont="1" applyAlignment="1" applyProtection="1">
      <alignment horizontal="center" vertical="center"/>
      <protection locked="0"/>
    </xf>
    <xf numFmtId="0" fontId="59" fillId="0" borderId="319" xfId="0" applyFont="1" applyBorder="1" applyAlignment="1" applyProtection="1">
      <alignment horizontal="center" vertical="center"/>
      <protection locked="0"/>
    </xf>
    <xf numFmtId="166" fontId="59" fillId="0" borderId="322" xfId="5" applyNumberFormat="1" applyFont="1" applyFill="1" applyBorder="1" applyAlignment="1" applyProtection="1">
      <alignment horizontal="center" vertical="center"/>
      <protection locked="0"/>
    </xf>
    <xf numFmtId="166" fontId="59" fillId="0" borderId="323" xfId="5" applyNumberFormat="1" applyFont="1" applyFill="1" applyBorder="1" applyAlignment="1" applyProtection="1">
      <alignment vertical="center"/>
      <protection locked="0"/>
    </xf>
    <xf numFmtId="166" fontId="59" fillId="0" borderId="324" xfId="5" applyNumberFormat="1" applyFont="1" applyFill="1" applyBorder="1" applyAlignment="1" applyProtection="1">
      <alignment vertical="center"/>
      <protection locked="0"/>
    </xf>
    <xf numFmtId="166" fontId="59" fillId="0" borderId="322" xfId="5" applyNumberFormat="1" applyFont="1" applyFill="1" applyBorder="1" applyAlignment="1" applyProtection="1">
      <alignment vertical="center"/>
      <protection locked="0"/>
    </xf>
    <xf numFmtId="166" fontId="59" fillId="0" borderId="325" xfId="5" applyNumberFormat="1" applyFont="1" applyFill="1" applyBorder="1" applyAlignment="1" applyProtection="1">
      <alignment vertical="center"/>
      <protection locked="0"/>
    </xf>
    <xf numFmtId="0" fontId="59" fillId="0" borderId="327" xfId="0" applyFont="1" applyBorder="1" applyAlignment="1" applyProtection="1">
      <alignment horizontal="center" vertical="center"/>
      <protection locked="0"/>
    </xf>
    <xf numFmtId="0" fontId="59" fillId="0" borderId="328" xfId="0" applyFont="1" applyBorder="1" applyProtection="1">
      <protection locked="0"/>
    </xf>
    <xf numFmtId="0" fontId="59" fillId="0" borderId="332" xfId="0" applyFont="1" applyBorder="1" applyProtection="1">
      <protection locked="0"/>
    </xf>
    <xf numFmtId="0" fontId="59" fillId="0" borderId="333" xfId="0" applyFont="1" applyBorder="1" applyAlignment="1" applyProtection="1">
      <alignment horizontal="center"/>
      <protection locked="0"/>
    </xf>
    <xf numFmtId="0" fontId="59" fillId="0" borderId="333" xfId="0" applyFont="1" applyBorder="1" applyAlignment="1" applyProtection="1">
      <alignment horizontal="center" wrapText="1"/>
      <protection locked="0"/>
    </xf>
    <xf numFmtId="0" fontId="59" fillId="0" borderId="336" xfId="0" applyFont="1" applyBorder="1" applyProtection="1">
      <protection locked="0"/>
    </xf>
    <xf numFmtId="0" fontId="59" fillId="0" borderId="336" xfId="0" applyFont="1" applyBorder="1" applyAlignment="1" applyProtection="1">
      <alignment horizontal="center"/>
      <protection locked="0"/>
    </xf>
    <xf numFmtId="0" fontId="59" fillId="0" borderId="338" xfId="0" applyFont="1" applyBorder="1" applyAlignment="1" applyProtection="1">
      <alignment horizontal="center"/>
      <protection locked="0"/>
    </xf>
    <xf numFmtId="0" fontId="59" fillId="0" borderId="295" xfId="0" applyFont="1" applyBorder="1" applyAlignment="1" applyProtection="1">
      <alignment horizontal="center"/>
      <protection locked="0"/>
    </xf>
    <xf numFmtId="168" fontId="59" fillId="0" borderId="339" xfId="0" applyNumberFormat="1" applyFont="1" applyBorder="1" applyAlignment="1" applyProtection="1">
      <alignment horizontal="center"/>
      <protection locked="0"/>
    </xf>
    <xf numFmtId="0" fontId="59" fillId="0" borderId="346" xfId="0" applyFont="1" applyBorder="1" applyAlignment="1" applyProtection="1">
      <alignment horizontal="center"/>
      <protection locked="0"/>
    </xf>
    <xf numFmtId="0" fontId="59" fillId="0" borderId="322" xfId="0" applyFont="1" applyBorder="1" applyAlignment="1" applyProtection="1">
      <alignment vertical="center"/>
      <protection locked="0"/>
    </xf>
    <xf numFmtId="0" fontId="59" fillId="0" borderId="322" xfId="0" applyFont="1" applyBorder="1" applyProtection="1">
      <protection locked="0"/>
    </xf>
    <xf numFmtId="43" fontId="59" fillId="0" borderId="322" xfId="5" applyNumberFormat="1" applyFont="1" applyFill="1" applyBorder="1" applyAlignment="1" applyProtection="1">
      <protection locked="0"/>
    </xf>
    <xf numFmtId="0" fontId="59" fillId="0" borderId="322" xfId="5" applyNumberFormat="1" applyFont="1" applyFill="1" applyBorder="1" applyAlignment="1" applyProtection="1">
      <alignment horizontal="fill"/>
      <protection locked="0"/>
    </xf>
    <xf numFmtId="0" fontId="59" fillId="0" borderId="347" xfId="5" applyNumberFormat="1" applyFont="1" applyFill="1" applyBorder="1" applyAlignment="1" applyProtection="1">
      <alignment horizontal="fill"/>
      <protection locked="0"/>
    </xf>
    <xf numFmtId="0" fontId="59" fillId="0" borderId="348" xfId="0" applyFont="1" applyBorder="1" applyAlignment="1" applyProtection="1">
      <alignment horizontal="center"/>
      <protection locked="0"/>
    </xf>
    <xf numFmtId="0" fontId="59" fillId="0" borderId="349" xfId="0" applyFont="1" applyBorder="1" applyAlignment="1" applyProtection="1">
      <alignment vertical="center"/>
      <protection locked="0"/>
    </xf>
    <xf numFmtId="0" fontId="59" fillId="0" borderId="349" xfId="0" applyFont="1" applyBorder="1" applyProtection="1">
      <protection locked="0"/>
    </xf>
    <xf numFmtId="43" fontId="59" fillId="0" borderId="349" xfId="0" applyNumberFormat="1" applyFont="1" applyBorder="1" applyProtection="1">
      <protection locked="0"/>
    </xf>
    <xf numFmtId="43" fontId="59" fillId="2" borderId="349" xfId="5" applyNumberFormat="1" applyFont="1" applyFill="1" applyBorder="1" applyAlignment="1" applyProtection="1">
      <protection locked="0"/>
    </xf>
    <xf numFmtId="43" fontId="59" fillId="0" borderId="349" xfId="5" applyNumberFormat="1" applyFont="1" applyFill="1" applyBorder="1" applyAlignment="1" applyProtection="1">
      <protection locked="0"/>
    </xf>
    <xf numFmtId="43" fontId="59" fillId="0" borderId="350" xfId="5" applyNumberFormat="1" applyFont="1" applyFill="1" applyBorder="1" applyAlignment="1" applyProtection="1">
      <protection locked="0"/>
    </xf>
    <xf numFmtId="0" fontId="4" fillId="2" borderId="0" xfId="0" applyFont="1" applyFill="1" applyAlignment="1" applyProtection="1">
      <alignment horizontal="center" vertical="center"/>
      <protection locked="0"/>
    </xf>
    <xf numFmtId="0" fontId="42" fillId="2" borderId="0" xfId="0" applyFont="1" applyFill="1" applyProtection="1">
      <protection locked="0"/>
    </xf>
    <xf numFmtId="0" fontId="42" fillId="18" borderId="351" xfId="0" applyFont="1" applyFill="1" applyBorder="1" applyProtection="1">
      <protection locked="0"/>
    </xf>
    <xf numFmtId="0" fontId="42" fillId="18" borderId="352" xfId="0" applyFont="1" applyFill="1" applyBorder="1" applyProtection="1">
      <protection locked="0"/>
    </xf>
    <xf numFmtId="0" fontId="42" fillId="18" borderId="353" xfId="0" applyFont="1" applyFill="1" applyBorder="1" applyProtection="1">
      <protection locked="0"/>
    </xf>
    <xf numFmtId="0" fontId="42" fillId="18" borderId="354" xfId="0" applyFont="1" applyFill="1" applyBorder="1" applyProtection="1">
      <protection locked="0"/>
    </xf>
    <xf numFmtId="0" fontId="42" fillId="18" borderId="355" xfId="0" applyFont="1" applyFill="1" applyBorder="1" applyAlignment="1" applyProtection="1">
      <alignment horizontal="center"/>
      <protection locked="0"/>
    </xf>
    <xf numFmtId="0" fontId="42" fillId="18" borderId="0" xfId="0" applyFont="1" applyFill="1" applyProtection="1">
      <protection locked="0"/>
    </xf>
    <xf numFmtId="166" fontId="42" fillId="18" borderId="322" xfId="5" applyNumberFormat="1" applyFont="1" applyFill="1" applyBorder="1" applyProtection="1">
      <protection locked="0"/>
    </xf>
    <xf numFmtId="0" fontId="42" fillId="18" borderId="356" xfId="0" applyFont="1" applyFill="1" applyBorder="1" applyAlignment="1" applyProtection="1">
      <alignment horizontal="center"/>
      <protection locked="0"/>
    </xf>
    <xf numFmtId="0" fontId="42" fillId="18" borderId="357" xfId="0" applyFont="1" applyFill="1" applyBorder="1" applyProtection="1">
      <protection locked="0"/>
    </xf>
    <xf numFmtId="166" fontId="61" fillId="18" borderId="322" xfId="5" applyNumberFormat="1" applyFont="1" applyFill="1" applyBorder="1" applyProtection="1">
      <protection locked="0"/>
    </xf>
    <xf numFmtId="165" fontId="27" fillId="3" borderId="1" xfId="7" applyFont="1" applyFill="1" applyBorder="1" applyProtection="1">
      <protection locked="0"/>
    </xf>
    <xf numFmtId="165" fontId="27" fillId="3" borderId="240" xfId="7" applyFont="1" applyFill="1" applyBorder="1" applyProtection="1">
      <protection locked="0"/>
    </xf>
    <xf numFmtId="165" fontId="27" fillId="3" borderId="240" xfId="7" applyFont="1" applyFill="1" applyBorder="1" applyAlignment="1" applyProtection="1">
      <alignment horizontal="center"/>
      <protection locked="0"/>
    </xf>
    <xf numFmtId="165" fontId="27" fillId="4" borderId="1" xfId="7" applyFont="1" applyFill="1" applyBorder="1" applyProtection="1">
      <protection locked="0"/>
    </xf>
    <xf numFmtId="0" fontId="26" fillId="0" borderId="118" xfId="0" applyFont="1" applyBorder="1" applyAlignment="1">
      <alignment horizontal="center" vertical="center"/>
    </xf>
    <xf numFmtId="0" fontId="26" fillId="0" borderId="123" xfId="0" applyFont="1" applyBorder="1" applyAlignment="1">
      <alignment horizontal="center" vertical="center"/>
    </xf>
    <xf numFmtId="0" fontId="26" fillId="0" borderId="276" xfId="6" applyFont="1" applyBorder="1" applyAlignment="1">
      <alignment vertical="center"/>
    </xf>
    <xf numFmtId="0" fontId="26" fillId="0" borderId="117" xfId="6" applyFont="1" applyBorder="1" applyAlignment="1">
      <alignment vertical="center"/>
    </xf>
    <xf numFmtId="0" fontId="26" fillId="0" borderId="118" xfId="0" quotePrefix="1" applyFont="1" applyBorder="1" applyAlignment="1">
      <alignment horizontal="center" vertical="center"/>
    </xf>
    <xf numFmtId="0" fontId="26" fillId="0" borderId="123" xfId="0" quotePrefix="1" applyFont="1" applyBorder="1" applyAlignment="1">
      <alignment horizontal="center" vertical="center"/>
    </xf>
    <xf numFmtId="165" fontId="27" fillId="3" borderId="1" xfId="7" applyFont="1" applyFill="1" applyBorder="1" applyAlignment="1" applyProtection="1">
      <alignment horizontal="center"/>
      <protection locked="0"/>
    </xf>
    <xf numFmtId="0" fontId="26" fillId="0" borderId="113" xfId="0" applyFont="1" applyBorder="1" applyAlignment="1">
      <alignment horizontal="center" vertical="center"/>
    </xf>
    <xf numFmtId="165" fontId="9" fillId="3" borderId="264" xfId="7" applyFont="1" applyFill="1" applyBorder="1" applyProtection="1">
      <protection locked="0"/>
    </xf>
    <xf numFmtId="165" fontId="9" fillId="3" borderId="367" xfId="7" applyFont="1" applyFill="1" applyBorder="1" applyProtection="1">
      <protection locked="0"/>
    </xf>
    <xf numFmtId="165" fontId="9" fillId="3" borderId="266" xfId="7" applyFont="1" applyFill="1" applyBorder="1" applyProtection="1">
      <protection locked="0"/>
    </xf>
    <xf numFmtId="165" fontId="9" fillId="3" borderId="368" xfId="7" applyFont="1" applyFill="1" applyBorder="1" applyProtection="1">
      <protection locked="0"/>
    </xf>
    <xf numFmtId="0" fontId="26" fillId="0" borderId="152" xfId="6" applyFont="1" applyBorder="1" applyAlignment="1">
      <alignment horizontal="center" wrapText="1"/>
    </xf>
    <xf numFmtId="0" fontId="26" fillId="0" borderId="152" xfId="6" quotePrefix="1" applyFont="1" applyBorder="1" applyAlignment="1">
      <alignment horizontal="center" wrapText="1"/>
    </xf>
    <xf numFmtId="0" fontId="26" fillId="0" borderId="120" xfId="6" quotePrefix="1" applyFont="1" applyBorder="1" applyAlignment="1">
      <alignment horizontal="center" wrapText="1"/>
    </xf>
    <xf numFmtId="0" fontId="27" fillId="0" borderId="117" xfId="6" applyFont="1" applyBorder="1"/>
    <xf numFmtId="0" fontId="27" fillId="0" borderId="117" xfId="6" quotePrefix="1" applyFont="1" applyBorder="1" applyAlignment="1">
      <alignment horizontal="left"/>
    </xf>
    <xf numFmtId="164" fontId="27" fillId="3" borderId="264" xfId="7" applyNumberFormat="1" applyFont="1" applyFill="1" applyBorder="1" applyProtection="1">
      <protection locked="0"/>
    </xf>
    <xf numFmtId="164" fontId="27" fillId="3" borderId="280" xfId="7" applyNumberFormat="1" applyFont="1" applyFill="1" applyBorder="1" applyProtection="1">
      <protection locked="0"/>
    </xf>
    <xf numFmtId="164" fontId="27" fillId="3" borderId="281" xfId="7" applyNumberFormat="1" applyFont="1" applyFill="1" applyBorder="1" applyProtection="1">
      <protection locked="0"/>
    </xf>
    <xf numFmtId="0" fontId="26" fillId="0" borderId="151" xfId="6" applyFont="1" applyBorder="1" applyAlignment="1">
      <alignment horizontal="center" vertical="center"/>
    </xf>
    <xf numFmtId="0" fontId="26" fillId="5" borderId="247" xfId="6" quotePrefix="1" applyFont="1" applyFill="1" applyBorder="1" applyAlignment="1">
      <alignment horizontal="center" vertical="center" wrapText="1"/>
    </xf>
    <xf numFmtId="0" fontId="26" fillId="5" borderId="247" xfId="6" applyFont="1" applyFill="1" applyBorder="1" applyAlignment="1">
      <alignment horizontal="center" vertical="center" wrapText="1"/>
    </xf>
    <xf numFmtId="0" fontId="26" fillId="5" borderId="244" xfId="6" applyFont="1" applyFill="1" applyBorder="1" applyAlignment="1">
      <alignment horizontal="center" vertical="center" wrapText="1"/>
    </xf>
    <xf numFmtId="0" fontId="26" fillId="5" borderId="6" xfId="6" quotePrefix="1" applyFont="1" applyFill="1" applyBorder="1" applyAlignment="1">
      <alignment horizontal="center" vertical="center" wrapText="1"/>
    </xf>
    <xf numFmtId="0" fontId="67" fillId="5" borderId="247" xfId="6" quotePrefix="1" applyFont="1" applyFill="1" applyBorder="1" applyAlignment="1">
      <alignment horizontal="center" vertical="center" wrapText="1"/>
    </xf>
    <xf numFmtId="164" fontId="27" fillId="3" borderId="264" xfId="7" applyNumberFormat="1" applyFont="1" applyFill="1" applyBorder="1"/>
    <xf numFmtId="0" fontId="26" fillId="0" borderId="153" xfId="6" quotePrefix="1" applyFont="1" applyBorder="1" applyAlignment="1">
      <alignment horizontal="center" wrapText="1"/>
    </xf>
    <xf numFmtId="0" fontId="26" fillId="2" borderId="5" xfId="6" applyFont="1" applyFill="1" applyBorder="1"/>
    <xf numFmtId="0" fontId="6" fillId="0" borderId="113" xfId="0" applyFont="1" applyBorder="1" applyAlignment="1">
      <alignment horizontal="center" vertical="center"/>
    </xf>
    <xf numFmtId="0" fontId="30" fillId="10" borderId="0" xfId="6" applyFont="1" applyFill="1" applyAlignment="1">
      <alignment horizontal="left" indent="5"/>
    </xf>
    <xf numFmtId="14" fontId="38" fillId="13" borderId="0" xfId="6" applyNumberFormat="1" applyFont="1" applyFill="1"/>
    <xf numFmtId="0" fontId="33" fillId="12" borderId="0" xfId="6" applyFont="1" applyFill="1" applyAlignment="1">
      <alignment horizontal="left" vertical="top" wrapText="1" indent="2"/>
    </xf>
    <xf numFmtId="0" fontId="31" fillId="12" borderId="0" xfId="6" applyFont="1" applyFill="1" applyAlignment="1">
      <alignment horizontal="left" vertical="top" wrapText="1"/>
    </xf>
    <xf numFmtId="0" fontId="26" fillId="7" borderId="2" xfId="6" applyFont="1" applyFill="1" applyBorder="1" applyAlignment="1">
      <alignment horizontal="center"/>
    </xf>
    <xf numFmtId="0" fontId="26" fillId="7" borderId="4" xfId="6" applyFont="1" applyFill="1" applyBorder="1" applyAlignment="1">
      <alignment horizontal="center"/>
    </xf>
    <xf numFmtId="0" fontId="26" fillId="3" borderId="154" xfId="6" applyFont="1" applyFill="1" applyBorder="1" applyAlignment="1" applyProtection="1">
      <alignment horizontal="left" vertical="top"/>
      <protection locked="0"/>
    </xf>
    <xf numFmtId="0" fontId="26" fillId="3" borderId="157" xfId="6" applyFont="1" applyFill="1" applyBorder="1" applyAlignment="1" applyProtection="1">
      <alignment horizontal="left" vertical="top"/>
      <protection locked="0"/>
    </xf>
    <xf numFmtId="171" fontId="26" fillId="3" borderId="154" xfId="6" applyNumberFormat="1" applyFont="1" applyFill="1" applyBorder="1" applyAlignment="1" applyProtection="1">
      <alignment horizontal="left" vertical="top"/>
      <protection locked="0"/>
    </xf>
    <xf numFmtId="171" fontId="26" fillId="3" borderId="157" xfId="6" applyNumberFormat="1" applyFont="1" applyFill="1" applyBorder="1" applyAlignment="1" applyProtection="1">
      <alignment horizontal="left" vertical="top"/>
      <protection locked="0"/>
    </xf>
    <xf numFmtId="0" fontId="22" fillId="6" borderId="0" xfId="6" applyFont="1" applyFill="1" applyAlignment="1">
      <alignment horizontal="left"/>
    </xf>
    <xf numFmtId="0" fontId="5" fillId="6" borderId="0" xfId="6" applyFont="1" applyFill="1" applyAlignment="1">
      <alignment horizontal="left"/>
    </xf>
    <xf numFmtId="0" fontId="26" fillId="7" borderId="151" xfId="6" applyFont="1" applyFill="1" applyBorder="1" applyAlignment="1">
      <alignment horizontal="center"/>
    </xf>
    <xf numFmtId="0" fontId="26" fillId="7" borderId="120" xfId="6" applyFont="1" applyFill="1" applyBorder="1" applyAlignment="1">
      <alignment horizontal="center"/>
    </xf>
    <xf numFmtId="0" fontId="4" fillId="4" borderId="154" xfId="6" applyFont="1" applyFill="1" applyBorder="1" applyAlignment="1">
      <alignment horizontal="left" vertical="top"/>
    </xf>
    <xf numFmtId="0" fontId="4" fillId="4" borderId="240" xfId="6" applyFont="1" applyFill="1" applyBorder="1" applyAlignment="1">
      <alignment horizontal="left" vertical="top"/>
    </xf>
    <xf numFmtId="171" fontId="4" fillId="4" borderId="154" xfId="6" applyNumberFormat="1" applyFont="1" applyFill="1" applyBorder="1" applyAlignment="1">
      <alignment horizontal="left" vertical="top"/>
    </xf>
    <xf numFmtId="171" fontId="4" fillId="4" borderId="240" xfId="6" applyNumberFormat="1" applyFont="1" applyFill="1" applyBorder="1" applyAlignment="1">
      <alignment horizontal="left" vertical="top"/>
    </xf>
    <xf numFmtId="0" fontId="18" fillId="6" borderId="0" xfId="6" applyFont="1" applyFill="1" applyAlignment="1">
      <alignment horizontal="left"/>
    </xf>
    <xf numFmtId="0" fontId="42" fillId="2" borderId="0" xfId="6" applyFont="1" applyFill="1" applyAlignment="1">
      <alignment horizontal="center"/>
    </xf>
    <xf numFmtId="0" fontId="26" fillId="0" borderId="151" xfId="6" applyFont="1" applyBorder="1" applyAlignment="1">
      <alignment horizontal="center"/>
    </xf>
    <xf numFmtId="0" fontId="26" fillId="0" borderId="120" xfId="6" applyFont="1" applyBorder="1" applyAlignment="1">
      <alignment horizontal="center"/>
    </xf>
    <xf numFmtId="0" fontId="2" fillId="6" borderId="0" xfId="6" applyFont="1" applyFill="1" applyAlignment="1">
      <alignment horizontal="left"/>
    </xf>
    <xf numFmtId="0" fontId="26" fillId="0" borderId="151" xfId="6" applyFont="1" applyBorder="1" applyAlignment="1">
      <alignment horizontal="center" vertical="center"/>
    </xf>
    <xf numFmtId="0" fontId="26" fillId="0" borderId="120" xfId="6" applyFont="1" applyBorder="1" applyAlignment="1">
      <alignment horizontal="center" vertical="center"/>
    </xf>
    <xf numFmtId="0" fontId="26" fillId="0" borderId="119" xfId="6" applyFont="1" applyBorder="1" applyAlignment="1">
      <alignment horizontal="center"/>
    </xf>
    <xf numFmtId="0" fontId="26" fillId="0" borderId="165" xfId="6" applyFont="1" applyBorder="1" applyAlignment="1">
      <alignment horizontal="center"/>
    </xf>
    <xf numFmtId="0" fontId="26" fillId="4" borderId="202" xfId="6" applyFont="1" applyFill="1" applyBorder="1" applyAlignment="1">
      <alignment horizontal="left" vertical="top"/>
    </xf>
    <xf numFmtId="0" fontId="26" fillId="4" borderId="1" xfId="6" applyFont="1" applyFill="1" applyBorder="1" applyAlignment="1">
      <alignment horizontal="left" vertical="top"/>
    </xf>
    <xf numFmtId="171" fontId="26" fillId="4" borderId="241" xfId="6" applyNumberFormat="1" applyFont="1" applyFill="1" applyBorder="1" applyAlignment="1">
      <alignment horizontal="left" vertical="top"/>
    </xf>
    <xf numFmtId="171" fontId="26" fillId="4" borderId="0" xfId="6" applyNumberFormat="1" applyFont="1" applyFill="1" applyAlignment="1">
      <alignment horizontal="left" vertical="top"/>
    </xf>
    <xf numFmtId="0" fontId="26" fillId="5" borderId="155" xfId="6" applyFont="1" applyFill="1" applyBorder="1" applyAlignment="1">
      <alignment horizontal="center" vertical="center" wrapText="1"/>
    </xf>
    <xf numFmtId="0" fontId="26" fillId="5" borderId="274" xfId="6" applyFont="1" applyFill="1" applyBorder="1" applyAlignment="1">
      <alignment horizontal="center" vertical="center" wrapText="1"/>
    </xf>
    <xf numFmtId="0" fontId="26" fillId="5" borderId="275" xfId="6" applyFont="1" applyFill="1" applyBorder="1" applyAlignment="1">
      <alignment horizontal="center" vertical="center" wrapText="1"/>
    </xf>
    <xf numFmtId="0" fontId="26" fillId="5" borderId="2" xfId="6" applyFont="1" applyFill="1" applyBorder="1" applyAlignment="1">
      <alignment horizontal="center" vertical="center" wrapText="1"/>
    </xf>
    <xf numFmtId="0" fontId="26" fillId="5" borderId="3" xfId="6" applyFont="1" applyFill="1" applyBorder="1" applyAlignment="1">
      <alignment horizontal="center" vertical="center" wrapText="1"/>
    </xf>
    <xf numFmtId="0" fontId="26" fillId="5" borderId="3" xfId="6" applyFont="1" applyFill="1" applyBorder="1" applyAlignment="1">
      <alignment vertical="center" wrapText="1"/>
    </xf>
    <xf numFmtId="0" fontId="26" fillId="5" borderId="4" xfId="6" applyFont="1" applyFill="1" applyBorder="1" applyAlignment="1">
      <alignment vertical="center" wrapText="1"/>
    </xf>
    <xf numFmtId="0" fontId="26" fillId="5" borderId="5" xfId="6" applyFont="1" applyFill="1" applyBorder="1" applyAlignment="1">
      <alignment vertical="center" wrapText="1"/>
    </xf>
    <xf numFmtId="0" fontId="26" fillId="5" borderId="0" xfId="6" applyFont="1" applyFill="1" applyAlignment="1">
      <alignment vertical="center" wrapText="1"/>
    </xf>
    <xf numFmtId="0" fontId="26" fillId="5" borderId="6" xfId="6" applyFont="1" applyFill="1" applyBorder="1" applyAlignment="1">
      <alignment vertical="center" wrapText="1"/>
    </xf>
    <xf numFmtId="0" fontId="26" fillId="5" borderId="7" xfId="6" applyFont="1" applyFill="1" applyBorder="1" applyAlignment="1">
      <alignment vertical="center" wrapText="1"/>
    </xf>
    <xf numFmtId="0" fontId="26" fillId="5" borderId="8" xfId="6" applyFont="1" applyFill="1" applyBorder="1" applyAlignment="1">
      <alignment vertical="center" wrapText="1"/>
    </xf>
    <xf numFmtId="0" fontId="26" fillId="5" borderId="9" xfId="6" applyFont="1" applyFill="1" applyBorder="1" applyAlignment="1">
      <alignment vertical="center" wrapText="1"/>
    </xf>
    <xf numFmtId="0" fontId="26" fillId="5" borderId="128" xfId="6" applyFont="1" applyFill="1" applyBorder="1" applyAlignment="1">
      <alignment horizontal="center" vertical="center" wrapText="1"/>
    </xf>
    <xf numFmtId="0" fontId="26" fillId="5" borderId="129" xfId="6" applyFont="1" applyFill="1" applyBorder="1" applyAlignment="1">
      <alignment horizontal="center" vertical="center" wrapText="1"/>
    </xf>
    <xf numFmtId="0" fontId="26" fillId="5" borderId="239" xfId="6" applyFont="1" applyFill="1" applyBorder="1" applyAlignment="1">
      <alignment horizontal="center" vertical="center" wrapText="1"/>
    </xf>
    <xf numFmtId="0" fontId="26" fillId="5" borderId="276" xfId="6" applyFont="1" applyFill="1" applyBorder="1" applyAlignment="1">
      <alignment horizontal="center" vertical="center" wrapText="1"/>
    </xf>
    <xf numFmtId="0" fontId="26" fillId="5" borderId="243" xfId="6" applyFont="1" applyFill="1" applyBorder="1" applyAlignment="1">
      <alignment horizontal="center" vertical="center" wrapText="1"/>
    </xf>
    <xf numFmtId="0" fontId="26" fillId="5" borderId="277" xfId="6" applyFont="1" applyFill="1" applyBorder="1" applyAlignment="1">
      <alignment horizontal="center" vertical="center" wrapText="1"/>
    </xf>
    <xf numFmtId="0" fontId="26" fillId="5" borderId="8" xfId="6" applyFont="1" applyFill="1" applyBorder="1" applyAlignment="1">
      <alignment horizontal="center" vertical="center" wrapText="1"/>
    </xf>
    <xf numFmtId="0" fontId="26" fillId="5" borderId="9" xfId="6" applyFont="1" applyFill="1" applyBorder="1" applyAlignment="1">
      <alignment horizontal="center" vertical="center" wrapText="1"/>
    </xf>
    <xf numFmtId="0" fontId="26" fillId="5" borderId="4" xfId="6" applyFont="1" applyFill="1" applyBorder="1" applyAlignment="1">
      <alignment horizontal="center" vertical="center" wrapText="1"/>
    </xf>
    <xf numFmtId="0" fontId="26" fillId="5" borderId="5" xfId="6" applyFont="1" applyFill="1" applyBorder="1" applyAlignment="1">
      <alignment horizontal="center" vertical="center" wrapText="1"/>
    </xf>
    <xf numFmtId="0" fontId="26" fillId="5" borderId="0" xfId="6" applyFont="1" applyFill="1" applyAlignment="1">
      <alignment horizontal="center" vertical="center" wrapText="1"/>
    </xf>
    <xf numFmtId="0" fontId="26" fillId="5" borderId="6" xfId="6" applyFont="1" applyFill="1" applyBorder="1" applyAlignment="1">
      <alignment horizontal="center" vertical="center" wrapText="1"/>
    </xf>
    <xf numFmtId="0" fontId="26" fillId="5" borderId="7" xfId="6" applyFont="1" applyFill="1" applyBorder="1" applyAlignment="1">
      <alignment horizontal="center" vertical="center" wrapText="1"/>
    </xf>
    <xf numFmtId="0" fontId="26" fillId="5" borderId="119" xfId="6" applyFont="1" applyFill="1" applyBorder="1" applyAlignment="1">
      <alignment horizontal="center"/>
    </xf>
    <xf numFmtId="0" fontId="26" fillId="5" borderId="231" xfId="6" applyFont="1" applyFill="1" applyBorder="1" applyAlignment="1">
      <alignment horizontal="center"/>
    </xf>
    <xf numFmtId="0" fontId="26" fillId="5" borderId="165" xfId="6" applyFont="1" applyFill="1" applyBorder="1" applyAlignment="1">
      <alignment horizontal="center"/>
    </xf>
    <xf numFmtId="0" fontId="26" fillId="5" borderId="119" xfId="6" applyFont="1" applyFill="1" applyBorder="1" applyAlignment="1">
      <alignment horizontal="center" vertical="center" wrapText="1"/>
    </xf>
    <xf numFmtId="0" fontId="26" fillId="5" borderId="231" xfId="6" applyFont="1" applyFill="1" applyBorder="1" applyAlignment="1">
      <alignment horizontal="center" vertical="center" wrapText="1"/>
    </xf>
    <xf numFmtId="0" fontId="26" fillId="5" borderId="165" xfId="6" applyFont="1" applyFill="1" applyBorder="1" applyAlignment="1">
      <alignment horizontal="center" vertical="center" wrapText="1"/>
    </xf>
    <xf numFmtId="0" fontId="26" fillId="5" borderId="273" xfId="6" applyFont="1" applyFill="1" applyBorder="1" applyAlignment="1">
      <alignment horizontal="center"/>
    </xf>
    <xf numFmtId="0" fontId="26" fillId="5" borderId="274" xfId="6" applyFont="1" applyFill="1" applyBorder="1" applyAlignment="1">
      <alignment horizontal="center"/>
    </xf>
    <xf numFmtId="0" fontId="26" fillId="5" borderId="158" xfId="6" applyFont="1" applyFill="1" applyBorder="1" applyAlignment="1">
      <alignment horizontal="center"/>
    </xf>
    <xf numFmtId="0" fontId="26" fillId="5" borderId="155" xfId="6" applyFont="1" applyFill="1" applyBorder="1" applyAlignment="1">
      <alignment horizontal="center"/>
    </xf>
    <xf numFmtId="0" fontId="26" fillId="5" borderId="275" xfId="6" applyFont="1" applyFill="1" applyBorder="1" applyAlignment="1">
      <alignment horizontal="center"/>
    </xf>
    <xf numFmtId="14" fontId="26" fillId="4" borderId="241" xfId="6" applyNumberFormat="1" applyFont="1" applyFill="1" applyBorder="1" applyAlignment="1">
      <alignment horizontal="left" vertical="top"/>
    </xf>
    <xf numFmtId="14" fontId="26" fillId="4" borderId="0" xfId="6" applyNumberFormat="1" applyFont="1" applyFill="1" applyAlignment="1">
      <alignment horizontal="left" vertical="top"/>
    </xf>
    <xf numFmtId="0" fontId="62" fillId="0" borderId="5" xfId="0" applyFont="1" applyBorder="1" applyAlignment="1" applyProtection="1">
      <alignment horizontal="center"/>
      <protection locked="0"/>
    </xf>
    <xf numFmtId="0" fontId="62" fillId="0" borderId="0" xfId="0" applyFont="1" applyAlignment="1" applyProtection="1">
      <alignment horizontal="center"/>
      <protection locked="0"/>
    </xf>
    <xf numFmtId="0" fontId="62" fillId="0" borderId="6"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6" xfId="0" applyFont="1" applyBorder="1" applyAlignment="1" applyProtection="1">
      <alignment horizontal="center"/>
      <protection locked="0"/>
    </xf>
    <xf numFmtId="0" fontId="2" fillId="0" borderId="2"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4" fillId="4" borderId="113" xfId="9" applyFont="1" applyFill="1" applyBorder="1" applyAlignment="1">
      <alignment horizontal="left" vertical="top"/>
    </xf>
    <xf numFmtId="171" fontId="4" fillId="4" borderId="113" xfId="9" applyNumberFormat="1" applyFont="1" applyFill="1" applyBorder="1" applyAlignment="1">
      <alignment horizontal="left" vertical="top"/>
    </xf>
    <xf numFmtId="168" fontId="9" fillId="5" borderId="140" xfId="0" applyNumberFormat="1" applyFont="1" applyFill="1" applyBorder="1" applyAlignment="1" applyProtection="1">
      <alignment horizontal="center"/>
      <protection locked="0"/>
    </xf>
    <xf numFmtId="168" fontId="9" fillId="5" borderId="133" xfId="0" applyNumberFormat="1" applyFont="1" applyFill="1" applyBorder="1" applyAlignment="1" applyProtection="1">
      <alignment horizontal="center"/>
      <protection locked="0"/>
    </xf>
    <xf numFmtId="168" fontId="9" fillId="5" borderId="134" xfId="0" applyNumberFormat="1" applyFont="1" applyFill="1" applyBorder="1" applyAlignment="1" applyProtection="1">
      <alignment horizontal="center"/>
      <protection locked="0"/>
    </xf>
    <xf numFmtId="0" fontId="4" fillId="5" borderId="16"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165" fontId="4" fillId="5" borderId="2" xfId="1" applyFont="1" applyFill="1" applyBorder="1" applyAlignment="1" applyProtection="1">
      <alignment horizontal="center" vertical="center"/>
      <protection locked="0"/>
    </xf>
    <xf numFmtId="165" fontId="4" fillId="5" borderId="4" xfId="1" applyFont="1" applyFill="1" applyBorder="1" applyAlignment="1" applyProtection="1">
      <alignment horizontal="center" vertical="center"/>
      <protection locked="0"/>
    </xf>
    <xf numFmtId="165" fontId="4" fillId="5" borderId="5" xfId="1" applyFont="1" applyFill="1" applyBorder="1" applyAlignment="1" applyProtection="1">
      <alignment horizontal="center" vertical="center"/>
      <protection locked="0"/>
    </xf>
    <xf numFmtId="165" fontId="4" fillId="5" borderId="6" xfId="1" applyFont="1" applyFill="1" applyBorder="1" applyAlignment="1" applyProtection="1">
      <alignment horizontal="center" vertical="center"/>
      <protection locked="0"/>
    </xf>
    <xf numFmtId="165" fontId="4" fillId="5" borderId="141" xfId="1" applyFont="1" applyFill="1" applyBorder="1" applyAlignment="1" applyProtection="1">
      <alignment horizontal="center" vertical="center"/>
      <protection locked="0"/>
    </xf>
    <xf numFmtId="165" fontId="4" fillId="5" borderId="147" xfId="1"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5" borderId="20"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8" fillId="0" borderId="61" xfId="0" applyFont="1" applyBorder="1" applyAlignment="1" applyProtection="1">
      <alignment horizontal="center"/>
      <protection locked="0"/>
    </xf>
    <xf numFmtId="0" fontId="8" fillId="0" borderId="0" xfId="0" applyFont="1" applyAlignment="1" applyProtection="1">
      <alignment horizontal="center"/>
      <protection locked="0"/>
    </xf>
    <xf numFmtId="0" fontId="4" fillId="5" borderId="18"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14" fontId="4" fillId="5" borderId="22" xfId="0" applyNumberFormat="1" applyFont="1" applyFill="1" applyBorder="1" applyAlignment="1" applyProtection="1">
      <alignment horizontal="center" vertical="center"/>
      <protection locked="0"/>
    </xf>
    <xf numFmtId="14" fontId="4" fillId="5" borderId="27" xfId="0" applyNumberFormat="1"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4" fillId="5" borderId="16"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14" fontId="4" fillId="5" borderId="17" xfId="0" applyNumberFormat="1" applyFont="1" applyFill="1" applyBorder="1" applyAlignment="1" applyProtection="1">
      <alignment horizontal="center" vertical="center"/>
      <protection locked="0"/>
    </xf>
    <xf numFmtId="165" fontId="4" fillId="5" borderId="16" xfId="1" applyFont="1" applyFill="1" applyBorder="1" applyAlignment="1" applyProtection="1">
      <alignment horizontal="center" vertical="center" wrapText="1"/>
      <protection locked="0"/>
    </xf>
    <xf numFmtId="165" fontId="4" fillId="5" borderId="21" xfId="1" applyFont="1" applyFill="1" applyBorder="1" applyAlignment="1" applyProtection="1">
      <alignment horizontal="center" vertical="center" wrapText="1"/>
      <protection locked="0"/>
    </xf>
    <xf numFmtId="165" fontId="4" fillId="5" borderId="27" xfId="1"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4" fillId="5" borderId="120" xfId="0" applyFont="1" applyFill="1" applyBorder="1" applyAlignment="1" applyProtection="1">
      <alignment horizontal="center" vertical="center" wrapText="1"/>
      <protection locked="0"/>
    </xf>
    <xf numFmtId="0" fontId="4" fillId="5" borderId="118" xfId="0" applyFont="1" applyFill="1" applyBorder="1" applyAlignment="1" applyProtection="1">
      <alignment horizontal="center" vertical="center" wrapText="1"/>
      <protection locked="0"/>
    </xf>
    <xf numFmtId="165" fontId="4" fillId="5" borderId="152" xfId="1" applyFont="1" applyFill="1" applyBorder="1" applyAlignment="1" applyProtection="1">
      <alignment horizontal="center" vertical="center" wrapText="1"/>
      <protection locked="0"/>
    </xf>
    <xf numFmtId="165" fontId="4" fillId="5" borderId="113" xfId="1" applyFont="1" applyFill="1" applyBorder="1" applyAlignment="1" applyProtection="1">
      <alignment horizontal="center" vertical="center" wrapText="1"/>
      <protection locked="0"/>
    </xf>
    <xf numFmtId="0" fontId="4" fillId="5" borderId="156" xfId="0" applyFont="1" applyFill="1" applyBorder="1" applyAlignment="1" applyProtection="1">
      <alignment horizontal="center" vertical="center" wrapText="1"/>
      <protection locked="0"/>
    </xf>
    <xf numFmtId="0" fontId="4" fillId="5" borderId="157" xfId="0" applyFont="1" applyFill="1" applyBorder="1" applyAlignment="1" applyProtection="1">
      <alignment horizontal="center" vertical="center" wrapText="1"/>
      <protection locked="0"/>
    </xf>
    <xf numFmtId="0" fontId="4" fillId="5" borderId="152" xfId="0" applyFont="1" applyFill="1" applyBorder="1" applyAlignment="1" applyProtection="1">
      <alignment horizontal="center" vertical="center" wrapText="1"/>
      <protection locked="0"/>
    </xf>
    <xf numFmtId="0" fontId="4" fillId="5" borderId="113" xfId="0" applyFont="1" applyFill="1" applyBorder="1" applyAlignment="1" applyProtection="1">
      <alignment horizontal="center" vertical="center" wrapText="1"/>
      <protection locked="0"/>
    </xf>
    <xf numFmtId="167" fontId="4" fillId="5" borderId="188" xfId="1" applyNumberFormat="1" applyFont="1" applyFill="1" applyBorder="1" applyAlignment="1" applyProtection="1">
      <alignment horizontal="center" vertical="center" wrapText="1"/>
      <protection locked="0"/>
    </xf>
    <xf numFmtId="167" fontId="4" fillId="5" borderId="175" xfId="1" applyNumberFormat="1" applyFont="1" applyFill="1" applyBorder="1" applyAlignment="1" applyProtection="1">
      <alignment horizontal="center" vertical="center" wrapText="1"/>
      <protection locked="0"/>
    </xf>
    <xf numFmtId="167" fontId="4" fillId="5" borderId="71" xfId="1" applyNumberFormat="1" applyFont="1" applyFill="1" applyBorder="1" applyAlignment="1" applyProtection="1">
      <alignment horizontal="center" vertical="center" wrapText="1"/>
      <protection locked="0"/>
    </xf>
    <xf numFmtId="167" fontId="4" fillId="5" borderId="26" xfId="1" applyNumberFormat="1" applyFont="1" applyFill="1" applyBorder="1" applyAlignment="1" applyProtection="1">
      <alignment horizontal="center" vertical="center" wrapText="1"/>
      <protection locked="0"/>
    </xf>
    <xf numFmtId="0" fontId="4" fillId="5" borderId="176" xfId="0" applyFont="1" applyFill="1" applyBorder="1" applyAlignment="1" applyProtection="1">
      <alignment horizontal="center" vertical="center" wrapText="1"/>
      <protection locked="0"/>
    </xf>
    <xf numFmtId="0" fontId="4" fillId="5" borderId="242" xfId="0" applyFont="1" applyFill="1" applyBorder="1" applyAlignment="1" applyProtection="1">
      <alignment horizontal="center" vertical="center" wrapText="1"/>
      <protection locked="0"/>
    </xf>
    <xf numFmtId="0" fontId="4" fillId="5" borderId="248" xfId="0" applyFont="1" applyFill="1" applyBorder="1" applyAlignment="1" applyProtection="1">
      <alignment horizontal="center" vertical="center" wrapText="1"/>
      <protection locked="0"/>
    </xf>
    <xf numFmtId="0" fontId="4" fillId="5" borderId="201" xfId="0" applyFont="1" applyFill="1" applyBorder="1" applyAlignment="1" applyProtection="1">
      <alignment horizontal="center" vertical="center" wrapText="1"/>
      <protection locked="0"/>
    </xf>
    <xf numFmtId="168" fontId="9" fillId="5" borderId="121" xfId="0" applyNumberFormat="1" applyFont="1" applyFill="1" applyBorder="1" applyAlignment="1" applyProtection="1">
      <alignment horizontal="center"/>
      <protection locked="0"/>
    </xf>
    <xf numFmtId="168" fontId="9" fillId="5" borderId="122" xfId="0" applyNumberFormat="1" applyFont="1" applyFill="1" applyBorder="1" applyAlignment="1" applyProtection="1">
      <alignment horizontal="center"/>
      <protection locked="0"/>
    </xf>
    <xf numFmtId="168" fontId="9" fillId="5" borderId="155" xfId="0" applyNumberFormat="1" applyFont="1" applyFill="1" applyBorder="1" applyAlignment="1" applyProtection="1">
      <alignment horizontal="center"/>
      <protection locked="0"/>
    </xf>
    <xf numFmtId="167" fontId="4" fillId="5" borderId="152" xfId="1" applyNumberFormat="1" applyFont="1" applyFill="1" applyBorder="1" applyAlignment="1" applyProtection="1">
      <alignment horizontal="center" vertical="center" wrapText="1"/>
      <protection locked="0"/>
    </xf>
    <xf numFmtId="167" fontId="4" fillId="5" borderId="113" xfId="1" applyNumberFormat="1" applyFont="1" applyFill="1" applyBorder="1" applyAlignment="1" applyProtection="1">
      <alignment horizontal="center" vertical="center" wrapText="1"/>
      <protection locked="0"/>
    </xf>
    <xf numFmtId="165" fontId="4" fillId="5" borderId="151" xfId="1" applyFont="1" applyFill="1" applyBorder="1" applyAlignment="1" applyProtection="1">
      <alignment horizontal="center" vertical="center" wrapText="1"/>
      <protection locked="0"/>
    </xf>
    <xf numFmtId="165" fontId="4" fillId="5" borderId="120" xfId="1" applyFont="1" applyFill="1" applyBorder="1" applyAlignment="1" applyProtection="1">
      <alignment horizontal="center" vertical="center" wrapText="1"/>
      <protection locked="0"/>
    </xf>
    <xf numFmtId="165" fontId="4" fillId="5" borderId="117" xfId="1" applyFont="1" applyFill="1" applyBorder="1" applyAlignment="1" applyProtection="1">
      <alignment horizontal="center" vertical="center" wrapText="1"/>
      <protection locked="0"/>
    </xf>
    <xf numFmtId="165" fontId="4" fillId="5" borderId="118" xfId="1" applyFont="1" applyFill="1" applyBorder="1" applyAlignment="1" applyProtection="1">
      <alignment horizontal="center" vertical="center" wrapText="1"/>
      <protection locked="0"/>
    </xf>
    <xf numFmtId="167" fontId="4" fillId="5" borderId="22" xfId="1" applyNumberFormat="1" applyFont="1" applyFill="1" applyBorder="1" applyAlignment="1" applyProtection="1">
      <alignment horizontal="center" vertical="center" wrapText="1"/>
      <protection locked="0"/>
    </xf>
    <xf numFmtId="167" fontId="4" fillId="5" borderId="21" xfId="1" applyNumberFormat="1" applyFont="1" applyFill="1" applyBorder="1" applyAlignment="1" applyProtection="1">
      <alignment horizontal="center" vertical="center" wrapText="1"/>
      <protection locked="0"/>
    </xf>
    <xf numFmtId="167" fontId="4" fillId="5" borderId="27" xfId="1" applyNumberFormat="1" applyFont="1" applyFill="1" applyBorder="1" applyAlignment="1" applyProtection="1">
      <alignment horizontal="center" vertical="center" wrapText="1"/>
      <protection locked="0"/>
    </xf>
    <xf numFmtId="0" fontId="4" fillId="5" borderId="22" xfId="1" applyNumberFormat="1" applyFont="1" applyFill="1" applyBorder="1" applyAlignment="1" applyProtection="1">
      <alignment horizontal="center" vertical="center" wrapText="1"/>
      <protection locked="0"/>
    </xf>
    <xf numFmtId="0" fontId="4" fillId="5" borderId="21" xfId="1" applyNumberFormat="1" applyFont="1" applyFill="1" applyBorder="1" applyAlignment="1" applyProtection="1">
      <alignment horizontal="center" vertical="center" wrapText="1"/>
      <protection locked="0"/>
    </xf>
    <xf numFmtId="0" fontId="4" fillId="5" borderId="27" xfId="1" applyNumberFormat="1" applyFont="1" applyFill="1" applyBorder="1" applyAlignment="1" applyProtection="1">
      <alignment horizontal="center" vertical="center" wrapText="1"/>
      <protection locked="0"/>
    </xf>
    <xf numFmtId="0" fontId="4" fillId="5" borderId="151" xfId="0" applyFont="1" applyFill="1" applyBorder="1" applyAlignment="1" applyProtection="1">
      <alignment horizontal="center" vertical="center" wrapText="1"/>
      <protection locked="0"/>
    </xf>
    <xf numFmtId="0" fontId="4" fillId="5" borderId="153" xfId="0" applyFont="1" applyFill="1" applyBorder="1" applyAlignment="1" applyProtection="1">
      <alignment horizontal="center" vertical="center" wrapText="1"/>
      <protection locked="0"/>
    </xf>
    <xf numFmtId="0" fontId="4" fillId="5" borderId="117" xfId="0" applyFont="1" applyFill="1" applyBorder="1" applyAlignment="1" applyProtection="1">
      <alignment horizontal="center" vertical="center" wrapText="1"/>
      <protection locked="0"/>
    </xf>
    <xf numFmtId="0" fontId="4" fillId="5" borderId="154" xfId="0" applyFont="1" applyFill="1" applyBorder="1" applyAlignment="1" applyProtection="1">
      <alignment horizontal="center" vertical="center" wrapText="1"/>
      <protection locked="0"/>
    </xf>
    <xf numFmtId="0" fontId="4" fillId="5" borderId="112" xfId="0" applyFont="1" applyFill="1" applyBorder="1" applyAlignment="1" applyProtection="1">
      <alignment horizontal="center" vertical="center" wrapText="1"/>
      <protection locked="0"/>
    </xf>
    <xf numFmtId="0" fontId="4" fillId="5" borderId="102" xfId="0" applyFont="1" applyFill="1" applyBorder="1" applyAlignment="1" applyProtection="1">
      <alignment horizontal="center" vertical="center" wrapText="1"/>
      <protection locked="0"/>
    </xf>
    <xf numFmtId="0" fontId="4" fillId="5" borderId="205" xfId="0"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5" borderId="20" xfId="0" applyFont="1" applyFill="1" applyBorder="1" applyAlignment="1" applyProtection="1">
      <alignment horizontal="center" vertical="center" wrapText="1"/>
      <protection locked="0"/>
    </xf>
    <xf numFmtId="0" fontId="4" fillId="5" borderId="26" xfId="0" applyFont="1" applyFill="1" applyBorder="1" applyAlignment="1" applyProtection="1">
      <alignment horizontal="center" vertical="center" wrapText="1"/>
      <protection locked="0"/>
    </xf>
    <xf numFmtId="165" fontId="4" fillId="5" borderId="16" xfId="1" applyFont="1" applyFill="1" applyBorder="1" applyAlignment="1" applyProtection="1">
      <alignment horizontal="center" vertical="center"/>
      <protection locked="0"/>
    </xf>
    <xf numFmtId="165" fontId="4" fillId="5" borderId="21" xfId="1" applyFont="1" applyFill="1" applyBorder="1" applyAlignment="1" applyProtection="1">
      <alignment horizontal="center" vertical="center"/>
      <protection locked="0"/>
    </xf>
    <xf numFmtId="165" fontId="4" fillId="5" borderId="27" xfId="1" applyFont="1" applyFill="1" applyBorder="1" applyAlignment="1" applyProtection="1">
      <alignment horizontal="center" vertical="center"/>
      <protection locked="0"/>
    </xf>
    <xf numFmtId="0" fontId="4" fillId="5" borderId="100" xfId="0" applyFont="1" applyFill="1" applyBorder="1" applyAlignment="1" applyProtection="1">
      <alignment horizontal="center" vertical="center" wrapText="1"/>
      <protection locked="0"/>
    </xf>
    <xf numFmtId="168" fontId="9" fillId="5" borderId="203" xfId="0" applyNumberFormat="1" applyFont="1" applyFill="1" applyBorder="1" applyAlignment="1" applyProtection="1">
      <alignment horizontal="center"/>
      <protection locked="0"/>
    </xf>
    <xf numFmtId="168" fontId="9" fillId="5" borderId="180" xfId="0" applyNumberFormat="1" applyFont="1" applyFill="1" applyBorder="1" applyAlignment="1" applyProtection="1">
      <alignment horizontal="center"/>
      <protection locked="0"/>
    </xf>
    <xf numFmtId="168" fontId="9" fillId="5" borderId="181" xfId="0" applyNumberFormat="1" applyFont="1" applyFill="1" applyBorder="1" applyAlignment="1" applyProtection="1">
      <alignment horizontal="center"/>
      <protection locked="0"/>
    </xf>
    <xf numFmtId="14" fontId="4" fillId="5" borderId="56" xfId="0" applyNumberFormat="1" applyFont="1" applyFill="1" applyBorder="1" applyAlignment="1" applyProtection="1">
      <alignment horizontal="center" vertical="center"/>
      <protection locked="0"/>
    </xf>
    <xf numFmtId="0" fontId="4" fillId="5" borderId="74"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4" fillId="5" borderId="77" xfId="0" applyFont="1" applyFill="1" applyBorder="1" applyAlignment="1" applyProtection="1">
      <alignment horizontal="center" vertical="center" wrapText="1"/>
      <protection locked="0"/>
    </xf>
    <xf numFmtId="0" fontId="4" fillId="5" borderId="55" xfId="0" applyFont="1" applyFill="1" applyBorder="1" applyAlignment="1" applyProtection="1">
      <alignment horizontal="center" vertical="center" wrapText="1"/>
      <protection locked="0"/>
    </xf>
    <xf numFmtId="0" fontId="4" fillId="5" borderId="56" xfId="0" applyFont="1" applyFill="1" applyBorder="1" applyAlignment="1" applyProtection="1">
      <alignment horizontal="center" vertical="center" wrapText="1"/>
      <protection locked="0"/>
    </xf>
    <xf numFmtId="0" fontId="4" fillId="5" borderId="108" xfId="0" applyFont="1" applyFill="1" applyBorder="1" applyAlignment="1" applyProtection="1">
      <alignment horizontal="center" vertical="center" wrapText="1"/>
      <protection locked="0"/>
    </xf>
    <xf numFmtId="165" fontId="4" fillId="5" borderId="17" xfId="1" applyFont="1" applyFill="1" applyBorder="1" applyAlignment="1" applyProtection="1">
      <alignment horizontal="center" vertical="center" wrapText="1"/>
      <protection locked="0"/>
    </xf>
    <xf numFmtId="165" fontId="4" fillId="5" borderId="56" xfId="1" applyFont="1" applyFill="1" applyBorder="1" applyAlignment="1" applyProtection="1">
      <alignment horizontal="center" vertical="center" wrapText="1"/>
      <protection locked="0"/>
    </xf>
    <xf numFmtId="165" fontId="4" fillId="5" borderId="2" xfId="1" applyFont="1" applyFill="1" applyBorder="1" applyAlignment="1" applyProtection="1">
      <alignment horizontal="center" vertical="center" wrapText="1"/>
      <protection locked="0"/>
    </xf>
    <xf numFmtId="165" fontId="4" fillId="5" borderId="4" xfId="1" applyFont="1" applyFill="1" applyBorder="1" applyAlignment="1" applyProtection="1">
      <alignment horizontal="center" vertical="center" wrapText="1"/>
      <protection locked="0"/>
    </xf>
    <xf numFmtId="165" fontId="4" fillId="5" borderId="5" xfId="1" applyFont="1" applyFill="1" applyBorder="1" applyAlignment="1" applyProtection="1">
      <alignment horizontal="center" vertical="center" wrapText="1"/>
      <protection locked="0"/>
    </xf>
    <xf numFmtId="165" fontId="4" fillId="5" borderId="6" xfId="1" applyFont="1" applyFill="1" applyBorder="1" applyAlignment="1" applyProtection="1">
      <alignment horizontal="center" vertical="center" wrapText="1"/>
      <protection locked="0"/>
    </xf>
    <xf numFmtId="165" fontId="4" fillId="5" borderId="141" xfId="1" applyFont="1" applyFill="1" applyBorder="1" applyAlignment="1" applyProtection="1">
      <alignment horizontal="center" vertical="center" wrapText="1"/>
      <protection locked="0"/>
    </xf>
    <xf numFmtId="165" fontId="4" fillId="5" borderId="147" xfId="1" applyFont="1" applyFill="1" applyBorder="1" applyAlignment="1" applyProtection="1">
      <alignment horizontal="center" vertical="center" wrapText="1"/>
      <protection locked="0"/>
    </xf>
    <xf numFmtId="0" fontId="4" fillId="5" borderId="74" xfId="0" applyFont="1" applyFill="1" applyBorder="1" applyAlignment="1" applyProtection="1">
      <alignment horizontal="center" vertical="center"/>
      <protection locked="0"/>
    </xf>
    <xf numFmtId="0" fontId="4" fillId="5" borderId="17" xfId="0" applyFont="1" applyFill="1" applyBorder="1" applyAlignment="1" applyProtection="1">
      <alignment horizontal="center" vertical="center"/>
      <protection locked="0"/>
    </xf>
    <xf numFmtId="0" fontId="4" fillId="5" borderId="77" xfId="0" applyFont="1" applyFill="1" applyBorder="1" applyAlignment="1" applyProtection="1">
      <alignment horizontal="center" vertical="center"/>
      <protection locked="0"/>
    </xf>
    <xf numFmtId="0" fontId="4" fillId="5" borderId="163"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5" borderId="135" xfId="0" applyFont="1" applyFill="1" applyBorder="1" applyAlignment="1" applyProtection="1">
      <alignment horizontal="center" vertical="center"/>
      <protection locked="0"/>
    </xf>
    <xf numFmtId="165" fontId="4" fillId="5" borderId="119" xfId="1" applyFont="1" applyFill="1" applyBorder="1" applyAlignment="1" applyProtection="1">
      <alignment horizontal="center" vertical="center"/>
      <protection locked="0"/>
    </xf>
    <xf numFmtId="165" fontId="4" fillId="5" borderId="231" xfId="1" applyFont="1" applyFill="1" applyBorder="1" applyAlignment="1" applyProtection="1">
      <alignment horizontal="center" vertical="center"/>
      <protection locked="0"/>
    </xf>
    <xf numFmtId="165" fontId="4" fillId="5" borderId="165" xfId="1" applyFont="1" applyFill="1" applyBorder="1" applyAlignment="1" applyProtection="1">
      <alignment horizontal="center" vertical="center"/>
      <protection locked="0"/>
    </xf>
    <xf numFmtId="167" fontId="4" fillId="5" borderId="16" xfId="1" applyNumberFormat="1" applyFont="1" applyFill="1" applyBorder="1" applyAlignment="1" applyProtection="1">
      <alignment horizontal="center" vertical="center" wrapText="1"/>
      <protection locked="0"/>
    </xf>
    <xf numFmtId="0" fontId="4" fillId="5" borderId="18" xfId="1" applyNumberFormat="1" applyFont="1" applyFill="1" applyBorder="1" applyAlignment="1" applyProtection="1">
      <alignment horizontal="center" vertical="center"/>
      <protection locked="0"/>
    </xf>
    <xf numFmtId="0" fontId="4" fillId="5" borderId="23" xfId="1" applyNumberFormat="1" applyFont="1" applyFill="1" applyBorder="1" applyAlignment="1" applyProtection="1">
      <alignment horizontal="center" vertical="center"/>
      <protection locked="0"/>
    </xf>
    <xf numFmtId="14" fontId="4" fillId="5" borderId="16" xfId="0" applyNumberFormat="1" applyFont="1" applyFill="1" applyBorder="1" applyAlignment="1" applyProtection="1">
      <alignment horizontal="center" vertical="center"/>
      <protection locked="0"/>
    </xf>
    <xf numFmtId="14" fontId="4" fillId="5" borderId="21" xfId="0" applyNumberFormat="1" applyFont="1" applyFill="1" applyBorder="1" applyAlignment="1" applyProtection="1">
      <alignment horizontal="center" vertical="center"/>
      <protection locked="0"/>
    </xf>
    <xf numFmtId="0" fontId="4" fillId="5" borderId="210" xfId="0" applyFont="1" applyFill="1" applyBorder="1" applyAlignment="1" applyProtection="1">
      <alignment horizontal="center" vertical="center" wrapText="1"/>
      <protection locked="0"/>
    </xf>
    <xf numFmtId="0" fontId="4" fillId="5" borderId="83" xfId="0" applyFont="1" applyFill="1" applyBorder="1" applyAlignment="1" applyProtection="1">
      <alignment horizontal="center" vertical="center" wrapText="1"/>
      <protection locked="0"/>
    </xf>
    <xf numFmtId="0" fontId="4" fillId="5" borderId="60" xfId="0" applyFont="1" applyFill="1" applyBorder="1" applyAlignment="1" applyProtection="1">
      <alignment horizontal="center" vertical="center" wrapText="1"/>
      <protection locked="0"/>
    </xf>
    <xf numFmtId="0" fontId="9" fillId="5" borderId="140" xfId="0" applyFont="1" applyFill="1" applyBorder="1" applyAlignment="1" applyProtection="1">
      <alignment horizontal="center"/>
      <protection locked="0"/>
    </xf>
    <xf numFmtId="0" fontId="9" fillId="5" borderId="133" xfId="0" applyFont="1" applyFill="1" applyBorder="1" applyAlignment="1" applyProtection="1">
      <alignment horizontal="center"/>
      <protection locked="0"/>
    </xf>
    <xf numFmtId="0" fontId="4" fillId="5" borderId="173" xfId="0" applyFont="1" applyFill="1" applyBorder="1" applyAlignment="1" applyProtection="1">
      <alignment horizontal="center" vertical="center" wrapText="1"/>
      <protection locked="0"/>
    </xf>
    <xf numFmtId="0" fontId="9" fillId="5" borderId="174" xfId="0" applyFont="1" applyFill="1" applyBorder="1" applyAlignment="1" applyProtection="1">
      <alignment horizontal="center" vertical="center" wrapText="1"/>
      <protection locked="0"/>
    </xf>
    <xf numFmtId="0" fontId="9" fillId="5" borderId="183" xfId="0" applyFont="1" applyFill="1" applyBorder="1" applyAlignment="1" applyProtection="1">
      <alignment horizontal="center" vertical="center" wrapText="1"/>
      <protection locked="0"/>
    </xf>
    <xf numFmtId="0" fontId="9" fillId="5" borderId="178" xfId="0" applyFont="1" applyFill="1" applyBorder="1" applyAlignment="1" applyProtection="1">
      <alignment horizontal="center" vertical="center" wrapText="1"/>
      <protection locked="0"/>
    </xf>
    <xf numFmtId="0" fontId="9" fillId="5" borderId="56" xfId="0" applyFont="1" applyFill="1" applyBorder="1" applyAlignment="1" applyProtection="1">
      <alignment horizontal="center" vertical="center" wrapText="1"/>
      <protection locked="0"/>
    </xf>
    <xf numFmtId="0" fontId="9" fillId="5" borderId="108" xfId="0" applyFont="1" applyFill="1" applyBorder="1" applyAlignment="1" applyProtection="1">
      <alignment horizontal="center" vertical="center" wrapText="1"/>
      <protection locked="0"/>
    </xf>
    <xf numFmtId="0" fontId="9" fillId="5" borderId="179" xfId="0" applyFont="1" applyFill="1" applyBorder="1" applyAlignment="1" applyProtection="1">
      <alignment horizontal="center" vertical="center" wrapText="1"/>
      <protection locked="0"/>
    </xf>
    <xf numFmtId="0" fontId="9" fillId="5" borderId="180" xfId="0" applyFont="1" applyFill="1" applyBorder="1" applyAlignment="1" applyProtection="1">
      <alignment horizontal="center" vertical="center" wrapText="1"/>
      <protection locked="0"/>
    </xf>
    <xf numFmtId="0" fontId="9" fillId="5" borderId="184" xfId="0" applyFont="1" applyFill="1" applyBorder="1" applyAlignment="1" applyProtection="1">
      <alignment horizontal="center" vertical="center" wrapText="1"/>
      <protection locked="0"/>
    </xf>
    <xf numFmtId="165" fontId="4" fillId="5" borderId="176" xfId="1" applyFont="1" applyFill="1" applyBorder="1" applyAlignment="1" applyProtection="1">
      <alignment horizontal="center" vertical="center" wrapText="1"/>
      <protection locked="0"/>
    </xf>
    <xf numFmtId="165" fontId="4" fillId="5" borderId="210" xfId="1" applyFont="1" applyFill="1" applyBorder="1" applyAlignment="1" applyProtection="1">
      <alignment horizontal="center" vertical="center" wrapText="1"/>
      <protection locked="0"/>
    </xf>
    <xf numFmtId="14" fontId="4" fillId="5" borderId="174" xfId="0" applyNumberFormat="1" applyFont="1" applyFill="1" applyBorder="1" applyAlignment="1" applyProtection="1">
      <alignment horizontal="center" vertical="center"/>
      <protection locked="0"/>
    </xf>
    <xf numFmtId="165" fontId="4" fillId="5" borderId="170" xfId="1" applyFont="1" applyFill="1" applyBorder="1" applyAlignment="1" applyProtection="1">
      <alignment horizontal="center" vertical="center" wrapText="1"/>
      <protection locked="0"/>
    </xf>
    <xf numFmtId="165" fontId="4" fillId="5" borderId="171" xfId="1" applyFont="1" applyFill="1" applyBorder="1" applyAlignment="1" applyProtection="1">
      <alignment horizontal="center" vertical="center" wrapText="1"/>
      <protection locked="0"/>
    </xf>
    <xf numFmtId="14" fontId="4" fillId="5" borderId="180" xfId="0" applyNumberFormat="1" applyFont="1" applyFill="1" applyBorder="1" applyAlignment="1" applyProtection="1">
      <alignment horizontal="center" vertical="center"/>
      <protection locked="0"/>
    </xf>
    <xf numFmtId="0" fontId="4" fillId="5" borderId="175" xfId="0" applyFont="1" applyFill="1" applyBorder="1" applyAlignment="1" applyProtection="1">
      <alignment horizontal="center" vertical="center" wrapText="1"/>
      <protection locked="0"/>
    </xf>
    <xf numFmtId="0" fontId="4" fillId="5" borderId="209" xfId="0" applyFont="1" applyFill="1" applyBorder="1" applyAlignment="1" applyProtection="1">
      <alignment horizontal="center" vertical="center" wrapText="1"/>
      <protection locked="0"/>
    </xf>
    <xf numFmtId="0" fontId="4" fillId="5" borderId="177" xfId="0" applyFont="1" applyFill="1" applyBorder="1" applyAlignment="1" applyProtection="1">
      <alignment horizontal="center" vertical="center"/>
      <protection locked="0"/>
    </xf>
    <xf numFmtId="0" fontId="4" fillId="5" borderId="168" xfId="0" applyFont="1" applyFill="1" applyBorder="1" applyAlignment="1" applyProtection="1">
      <alignment horizontal="center" vertical="center"/>
      <protection locked="0"/>
    </xf>
    <xf numFmtId="0" fontId="4" fillId="5" borderId="208" xfId="0" applyFont="1" applyFill="1" applyBorder="1" applyAlignment="1" applyProtection="1">
      <alignment horizontal="center" vertical="center"/>
      <protection locked="0"/>
    </xf>
    <xf numFmtId="165" fontId="4" fillId="5" borderId="174" xfId="1" applyFont="1" applyFill="1" applyBorder="1" applyAlignment="1" applyProtection="1">
      <alignment horizontal="center" vertical="center" wrapText="1"/>
      <protection locked="0"/>
    </xf>
    <xf numFmtId="165" fontId="4" fillId="5" borderId="180" xfId="1" applyFont="1" applyFill="1" applyBorder="1" applyAlignment="1" applyProtection="1">
      <alignment horizontal="center" vertical="center" wrapText="1"/>
      <protection locked="0"/>
    </xf>
    <xf numFmtId="168" fontId="9" fillId="5" borderId="179" xfId="0" applyNumberFormat="1" applyFont="1" applyFill="1" applyBorder="1" applyAlignment="1" applyProtection="1">
      <alignment horizontal="center"/>
      <protection locked="0"/>
    </xf>
    <xf numFmtId="168" fontId="9" fillId="5" borderId="184" xfId="0" applyNumberFormat="1" applyFont="1" applyFill="1" applyBorder="1" applyAlignment="1" applyProtection="1">
      <alignment horizontal="center"/>
      <protection locked="0"/>
    </xf>
    <xf numFmtId="0" fontId="4" fillId="5" borderId="174" xfId="0" applyFont="1" applyFill="1" applyBorder="1" applyAlignment="1" applyProtection="1">
      <alignment horizontal="center" vertical="center" wrapText="1"/>
      <protection locked="0"/>
    </xf>
    <xf numFmtId="0" fontId="4" fillId="5" borderId="183" xfId="0" applyFont="1" applyFill="1" applyBorder="1" applyAlignment="1" applyProtection="1">
      <alignment horizontal="center" vertical="center" wrapText="1"/>
      <protection locked="0"/>
    </xf>
    <xf numFmtId="0" fontId="4" fillId="5" borderId="178" xfId="0" applyFont="1" applyFill="1" applyBorder="1" applyAlignment="1" applyProtection="1">
      <alignment horizontal="center" vertical="center" wrapText="1"/>
      <protection locked="0"/>
    </xf>
    <xf numFmtId="165" fontId="4" fillId="5" borderId="3" xfId="1" applyFont="1" applyFill="1" applyBorder="1" applyAlignment="1" applyProtection="1">
      <alignment horizontal="center" vertical="center" wrapText="1"/>
      <protection locked="0"/>
    </xf>
    <xf numFmtId="165" fontId="4" fillId="5" borderId="0" xfId="1" applyFont="1" applyFill="1" applyBorder="1" applyAlignment="1" applyProtection="1">
      <alignment horizontal="center" vertical="center" wrapText="1"/>
      <protection locked="0"/>
    </xf>
    <xf numFmtId="165" fontId="4" fillId="5" borderId="25" xfId="1" applyFont="1" applyFill="1" applyBorder="1" applyAlignment="1" applyProtection="1">
      <alignment horizontal="center" vertical="center" wrapText="1"/>
      <protection locked="0"/>
    </xf>
    <xf numFmtId="0" fontId="4" fillId="5" borderId="177" xfId="0" applyFont="1" applyFill="1" applyBorder="1" applyAlignment="1" applyProtection="1">
      <alignment horizontal="center" vertical="center" wrapText="1"/>
      <protection locked="0"/>
    </xf>
    <xf numFmtId="0" fontId="4" fillId="5" borderId="168" xfId="0" applyFont="1" applyFill="1" applyBorder="1" applyAlignment="1" applyProtection="1">
      <alignment horizontal="center" vertical="center" wrapText="1"/>
      <protection locked="0"/>
    </xf>
    <xf numFmtId="0" fontId="4" fillId="5" borderId="166" xfId="0" applyFont="1" applyFill="1" applyBorder="1" applyAlignment="1" applyProtection="1">
      <alignment horizontal="center" vertical="center" wrapText="1"/>
      <protection locked="0"/>
    </xf>
    <xf numFmtId="165" fontId="4" fillId="5" borderId="100" xfId="1" applyFont="1" applyFill="1" applyBorder="1" applyAlignment="1" applyProtection="1">
      <alignment horizontal="center" vertical="center" wrapText="1"/>
      <protection locked="0"/>
    </xf>
    <xf numFmtId="0" fontId="4" fillId="5" borderId="366" xfId="0" applyFont="1" applyFill="1" applyBorder="1" applyAlignment="1" applyProtection="1">
      <alignment horizontal="center" vertical="center" wrapText="1"/>
      <protection locked="0"/>
    </xf>
    <xf numFmtId="0" fontId="4" fillId="5" borderId="109" xfId="0" applyFont="1" applyFill="1" applyBorder="1" applyAlignment="1" applyProtection="1">
      <alignment horizontal="center" vertical="center" wrapText="1"/>
      <protection locked="0"/>
    </xf>
    <xf numFmtId="0" fontId="4" fillId="5" borderId="110" xfId="0" applyFont="1" applyFill="1" applyBorder="1" applyAlignment="1" applyProtection="1">
      <alignment horizontal="center" vertical="center" wrapText="1"/>
      <protection locked="0"/>
    </xf>
    <xf numFmtId="0" fontId="9" fillId="5" borderId="179" xfId="0" quotePrefix="1" applyFont="1" applyFill="1" applyBorder="1" applyAlignment="1" applyProtection="1">
      <alignment horizontal="center"/>
      <protection locked="0"/>
    </xf>
    <xf numFmtId="0" fontId="9" fillId="5" borderId="184" xfId="0" applyFont="1" applyFill="1" applyBorder="1" applyAlignment="1" applyProtection="1">
      <alignment horizontal="center"/>
      <protection locked="0"/>
    </xf>
    <xf numFmtId="0" fontId="4" fillId="5" borderId="251" xfId="0" applyFont="1" applyFill="1" applyBorder="1" applyAlignment="1" applyProtection="1">
      <alignment horizontal="center" vertical="center" wrapText="1"/>
      <protection locked="0"/>
    </xf>
    <xf numFmtId="0" fontId="4" fillId="5" borderId="247" xfId="0" applyFont="1" applyFill="1" applyBorder="1" applyAlignment="1" applyProtection="1">
      <alignment horizontal="center" vertical="center" wrapText="1"/>
      <protection locked="0"/>
    </xf>
    <xf numFmtId="165" fontId="4" fillId="5" borderId="119" xfId="1" applyFont="1" applyFill="1" applyBorder="1" applyAlignment="1" applyProtection="1">
      <alignment horizontal="center" vertical="center" wrapText="1"/>
      <protection locked="0"/>
    </xf>
    <xf numFmtId="165" fontId="4" fillId="5" borderId="165" xfId="1" applyFont="1" applyFill="1" applyBorder="1" applyAlignment="1" applyProtection="1">
      <alignment horizontal="center" vertical="center" wrapText="1"/>
      <protection locked="0"/>
    </xf>
    <xf numFmtId="0" fontId="4" fillId="5" borderId="79" xfId="0" applyFont="1" applyFill="1" applyBorder="1" applyAlignment="1" applyProtection="1">
      <alignment horizontal="center" vertical="center" wrapText="1"/>
      <protection locked="0"/>
    </xf>
    <xf numFmtId="0" fontId="4" fillId="5" borderId="163" xfId="0" applyFont="1" applyFill="1" applyBorder="1" applyAlignment="1" applyProtection="1">
      <alignment horizontal="center" vertical="center" wrapText="1"/>
      <protection locked="0"/>
    </xf>
    <xf numFmtId="0" fontId="4" fillId="5" borderId="134" xfId="0" applyFont="1" applyFill="1" applyBorder="1" applyAlignment="1" applyProtection="1">
      <alignment horizontal="center" vertical="center" wrapText="1"/>
      <protection locked="0"/>
    </xf>
    <xf numFmtId="0" fontId="4" fillId="5" borderId="135" xfId="0" applyFont="1" applyFill="1" applyBorder="1" applyAlignment="1" applyProtection="1">
      <alignment horizontal="center" vertical="center" wrapText="1"/>
      <protection locked="0"/>
    </xf>
    <xf numFmtId="165" fontId="4" fillId="5" borderId="22" xfId="1" applyFont="1" applyFill="1" applyBorder="1" applyAlignment="1" applyProtection="1">
      <alignment horizontal="center" vertical="center" wrapText="1"/>
      <protection locked="0"/>
    </xf>
    <xf numFmtId="0" fontId="4" fillId="5" borderId="166" xfId="0" applyFont="1" applyFill="1" applyBorder="1" applyAlignment="1" applyProtection="1">
      <alignment horizontal="center" vertical="center"/>
      <protection locked="0"/>
    </xf>
    <xf numFmtId="0" fontId="9" fillId="5" borderId="215" xfId="0" quotePrefix="1" applyFont="1" applyFill="1" applyBorder="1" applyAlignment="1" applyProtection="1">
      <alignment horizontal="center"/>
      <protection locked="0"/>
    </xf>
    <xf numFmtId="0" fontId="9" fillId="5" borderId="185" xfId="0" quotePrefix="1" applyFont="1" applyFill="1" applyBorder="1" applyAlignment="1" applyProtection="1">
      <alignment horizontal="center"/>
      <protection locked="0"/>
    </xf>
    <xf numFmtId="0" fontId="4" fillId="5" borderId="2" xfId="0" applyFont="1" applyFill="1" applyBorder="1" applyAlignment="1" applyProtection="1">
      <alignment horizontal="center" vertical="center"/>
      <protection locked="0"/>
    </xf>
    <xf numFmtId="0" fontId="4" fillId="5" borderId="175"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141" xfId="0" applyFont="1" applyFill="1" applyBorder="1" applyAlignment="1" applyProtection="1">
      <alignment horizontal="center" vertical="center"/>
      <protection locked="0"/>
    </xf>
    <xf numFmtId="0" fontId="4" fillId="5" borderId="183" xfId="0" applyFont="1" applyFill="1" applyBorder="1" applyAlignment="1" applyProtection="1">
      <alignment horizontal="center" vertical="center"/>
      <protection locked="0"/>
    </xf>
    <xf numFmtId="0" fontId="4" fillId="5" borderId="214" xfId="0" applyFont="1" applyFill="1" applyBorder="1" applyAlignment="1" applyProtection="1">
      <alignment horizontal="center" vertical="center"/>
      <protection locked="0"/>
    </xf>
    <xf numFmtId="0" fontId="9" fillId="5" borderId="80" xfId="0" applyFont="1" applyFill="1" applyBorder="1" applyAlignment="1" applyProtection="1">
      <alignment horizontal="center"/>
      <protection locked="0"/>
    </xf>
    <xf numFmtId="0" fontId="9" fillId="5" borderId="81" xfId="0" applyFont="1" applyFill="1" applyBorder="1" applyAlignment="1" applyProtection="1">
      <alignment horizontal="center"/>
      <protection locked="0"/>
    </xf>
    <xf numFmtId="0" fontId="4" fillId="5" borderId="1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4" fillId="5" borderId="19"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wrapText="1"/>
      <protection locked="0"/>
    </xf>
    <xf numFmtId="165" fontId="4" fillId="5" borderId="111" xfId="1" applyFont="1" applyFill="1" applyBorder="1" applyAlignment="1" applyProtection="1">
      <alignment horizontal="center" vertical="center" wrapText="1"/>
      <protection locked="0"/>
    </xf>
    <xf numFmtId="165" fontId="4" fillId="5" borderId="109" xfId="1" applyFont="1" applyFill="1" applyBorder="1" applyAlignment="1" applyProtection="1">
      <alignment horizontal="center" vertical="center" wrapText="1"/>
      <protection locked="0"/>
    </xf>
    <xf numFmtId="165" fontId="4" fillId="5" borderId="110" xfId="1" applyFont="1" applyFill="1" applyBorder="1" applyAlignment="1" applyProtection="1">
      <alignment horizontal="center" vertical="center" wrapText="1"/>
      <protection locked="0"/>
    </xf>
    <xf numFmtId="165" fontId="4" fillId="5" borderId="112" xfId="1" applyFont="1" applyFill="1" applyBorder="1" applyAlignment="1" applyProtection="1">
      <alignment horizontal="center" vertical="center" wrapText="1"/>
      <protection locked="0"/>
    </xf>
    <xf numFmtId="165" fontId="4" fillId="5" borderId="102" xfId="1" applyFont="1" applyFill="1" applyBorder="1" applyAlignment="1" applyProtection="1">
      <alignment horizontal="center" vertical="center" wrapText="1"/>
      <protection locked="0"/>
    </xf>
    <xf numFmtId="165" fontId="4" fillId="5" borderId="103" xfId="1" applyFont="1" applyFill="1" applyBorder="1" applyAlignment="1" applyProtection="1">
      <alignment horizontal="center" vertical="center" wrapText="1"/>
      <protection locked="0"/>
    </xf>
    <xf numFmtId="0" fontId="9" fillId="5" borderId="80" xfId="0" quotePrefix="1" applyFont="1" applyFill="1" applyBorder="1" applyAlignment="1" applyProtection="1">
      <alignment horizontal="center"/>
      <protection locked="0"/>
    </xf>
    <xf numFmtId="0" fontId="9" fillId="5" borderId="81" xfId="0" quotePrefix="1" applyFont="1" applyFill="1" applyBorder="1" applyAlignment="1" applyProtection="1">
      <alignment horizontal="center"/>
      <protection locked="0"/>
    </xf>
    <xf numFmtId="0" fontId="7" fillId="0" borderId="12" xfId="0" applyFont="1" applyBorder="1" applyAlignment="1" applyProtection="1">
      <alignment horizontal="center"/>
      <protection locked="0"/>
    </xf>
    <xf numFmtId="0" fontId="9" fillId="5" borderId="215" xfId="0" applyFont="1" applyFill="1" applyBorder="1" applyAlignment="1" applyProtection="1">
      <alignment horizontal="center"/>
      <protection locked="0"/>
    </xf>
    <xf numFmtId="0" fontId="9" fillId="5" borderId="185" xfId="0" applyFont="1" applyFill="1" applyBorder="1" applyAlignment="1" applyProtection="1">
      <alignment horizontal="center"/>
      <protection locked="0"/>
    </xf>
    <xf numFmtId="0" fontId="4" fillId="5" borderId="2"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141" xfId="0" applyFont="1" applyFill="1" applyBorder="1" applyAlignment="1" applyProtection="1">
      <alignment horizontal="center" vertical="center" wrapText="1"/>
      <protection locked="0"/>
    </xf>
    <xf numFmtId="0" fontId="7" fillId="0" borderId="11" xfId="0" applyFont="1" applyBorder="1" applyAlignment="1" applyProtection="1">
      <alignment horizontal="center"/>
      <protection locked="0"/>
    </xf>
    <xf numFmtId="0" fontId="4" fillId="5" borderId="17" xfId="0" applyFont="1" applyFill="1" applyBorder="1" applyAlignment="1" applyProtection="1">
      <alignment horizontal="center"/>
      <protection locked="0"/>
    </xf>
    <xf numFmtId="165" fontId="4" fillId="5" borderId="77" xfId="1" applyFont="1" applyFill="1" applyBorder="1" applyAlignment="1" applyProtection="1">
      <alignment horizontal="center" vertical="center" wrapText="1"/>
      <protection locked="0"/>
    </xf>
    <xf numFmtId="165" fontId="4" fillId="5" borderId="78" xfId="1" applyFont="1" applyFill="1" applyBorder="1" applyAlignment="1" applyProtection="1">
      <alignment horizontal="center" vertical="center" wrapText="1"/>
      <protection locked="0"/>
    </xf>
    <xf numFmtId="0" fontId="9" fillId="5" borderId="217" xfId="0" quotePrefix="1" applyFont="1" applyFill="1" applyBorder="1" applyAlignment="1" applyProtection="1">
      <alignment horizontal="center"/>
      <protection locked="0"/>
    </xf>
    <xf numFmtId="165" fontId="4" fillId="5" borderId="183" xfId="1" applyFont="1" applyFill="1" applyBorder="1" applyAlignment="1" applyProtection="1">
      <alignment horizontal="center" vertical="center"/>
      <protection locked="0"/>
    </xf>
    <xf numFmtId="165" fontId="4" fillId="5" borderId="149" xfId="1" applyFont="1" applyFill="1" applyBorder="1" applyAlignment="1" applyProtection="1">
      <alignment horizontal="center" vertical="center"/>
      <protection locked="0"/>
    </xf>
    <xf numFmtId="165" fontId="4" fillId="5" borderId="162" xfId="1" applyFont="1" applyFill="1" applyBorder="1" applyAlignment="1" applyProtection="1">
      <alignment horizontal="center" vertical="center" wrapText="1"/>
      <protection locked="0"/>
    </xf>
    <xf numFmtId="165" fontId="4" fillId="5" borderId="168" xfId="1" applyFont="1" applyFill="1" applyBorder="1" applyAlignment="1" applyProtection="1">
      <alignment horizontal="center" vertical="center" wrapText="1"/>
      <protection locked="0"/>
    </xf>
    <xf numFmtId="165" fontId="4" fillId="5" borderId="166" xfId="1" applyFont="1" applyFill="1" applyBorder="1" applyAlignment="1" applyProtection="1">
      <alignment horizontal="center" vertical="center" wrapText="1"/>
      <protection locked="0"/>
    </xf>
    <xf numFmtId="0" fontId="7" fillId="5" borderId="174" xfId="0" applyFont="1" applyFill="1" applyBorder="1" applyAlignment="1" applyProtection="1">
      <alignment horizontal="center" vertical="center" wrapText="1"/>
      <protection locked="0"/>
    </xf>
    <xf numFmtId="0" fontId="14" fillId="5" borderId="173" xfId="0" applyFont="1" applyFill="1" applyBorder="1" applyAlignment="1" applyProtection="1">
      <alignment horizontal="center" vertical="center" wrapText="1"/>
      <protection locked="0"/>
    </xf>
    <xf numFmtId="0" fontId="4" fillId="5" borderId="51" xfId="0" applyFont="1" applyFill="1" applyBorder="1" applyAlignment="1" applyProtection="1">
      <alignment wrapText="1"/>
      <protection locked="0"/>
    </xf>
    <xf numFmtId="0" fontId="4" fillId="5" borderId="52" xfId="0" applyFont="1" applyFill="1" applyBorder="1" applyAlignment="1" applyProtection="1">
      <alignment wrapText="1"/>
      <protection locked="0"/>
    </xf>
    <xf numFmtId="0" fontId="7" fillId="0" borderId="0" xfId="0" applyFont="1" applyProtection="1">
      <protection locked="0"/>
    </xf>
    <xf numFmtId="0" fontId="7" fillId="0" borderId="12" xfId="0" applyFont="1" applyBorder="1" applyProtection="1">
      <protection locked="0"/>
    </xf>
    <xf numFmtId="0" fontId="9" fillId="5" borderId="179" xfId="0" applyFont="1" applyFill="1" applyBorder="1" applyAlignment="1" applyProtection="1">
      <alignment horizontal="center"/>
      <protection locked="0"/>
    </xf>
    <xf numFmtId="0" fontId="9" fillId="5" borderId="180" xfId="0" applyFont="1" applyFill="1" applyBorder="1" applyAlignment="1" applyProtection="1">
      <alignment horizontal="center"/>
      <protection locked="0"/>
    </xf>
    <xf numFmtId="0" fontId="4" fillId="5" borderId="4"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147" xfId="0" applyFont="1" applyFill="1" applyBorder="1" applyAlignment="1" applyProtection="1">
      <alignment horizontal="center" vertical="center" wrapText="1"/>
      <protection locked="0"/>
    </xf>
    <xf numFmtId="0" fontId="4" fillId="5" borderId="225" xfId="0" applyFont="1" applyFill="1" applyBorder="1" applyAlignment="1" applyProtection="1">
      <alignment horizontal="center" vertical="center" wrapText="1"/>
      <protection locked="0"/>
    </xf>
    <xf numFmtId="0" fontId="4" fillId="5" borderId="229" xfId="0" applyFont="1" applyFill="1" applyBorder="1" applyAlignment="1" applyProtection="1">
      <alignment horizontal="center" vertical="center" wrapText="1"/>
      <protection locked="0"/>
    </xf>
    <xf numFmtId="14" fontId="4" fillId="5" borderId="174" xfId="0" applyNumberFormat="1" applyFont="1" applyFill="1" applyBorder="1" applyAlignment="1" applyProtection="1">
      <alignment horizontal="center" vertical="center" wrapText="1"/>
      <protection locked="0"/>
    </xf>
    <xf numFmtId="14" fontId="4" fillId="5" borderId="56" xfId="0" applyNumberFormat="1" applyFont="1" applyFill="1" applyBorder="1" applyAlignment="1" applyProtection="1">
      <alignment horizontal="center" vertical="center" wrapText="1"/>
      <protection locked="0"/>
    </xf>
    <xf numFmtId="167" fontId="4" fillId="5" borderId="176" xfId="1" applyNumberFormat="1" applyFont="1" applyFill="1" applyBorder="1" applyAlignment="1" applyProtection="1">
      <alignment horizontal="center" vertical="center" wrapText="1"/>
      <protection locked="0"/>
    </xf>
    <xf numFmtId="14" fontId="4" fillId="5" borderId="22" xfId="0" applyNumberFormat="1" applyFont="1" applyFill="1" applyBorder="1" applyAlignment="1" applyProtection="1">
      <alignment horizontal="center" vertical="center" wrapText="1"/>
      <protection locked="0"/>
    </xf>
    <xf numFmtId="14" fontId="4" fillId="5" borderId="21" xfId="0" applyNumberFormat="1" applyFont="1" applyFill="1" applyBorder="1" applyAlignment="1" applyProtection="1">
      <alignment horizontal="center" vertical="center" wrapText="1"/>
      <protection locked="0"/>
    </xf>
    <xf numFmtId="14" fontId="4" fillId="5" borderId="27" xfId="0" applyNumberFormat="1" applyFont="1" applyFill="1" applyBorder="1" applyAlignment="1" applyProtection="1">
      <alignment horizontal="center" vertical="center" wrapText="1"/>
      <protection locked="0"/>
    </xf>
    <xf numFmtId="0" fontId="4" fillId="5" borderId="87" xfId="0" applyFont="1" applyFill="1" applyBorder="1" applyAlignment="1" applyProtection="1">
      <alignment horizontal="center" vertical="center" wrapText="1"/>
      <protection locked="0"/>
    </xf>
    <xf numFmtId="0" fontId="4" fillId="5" borderId="186" xfId="0" applyFont="1" applyFill="1" applyBorder="1" applyAlignment="1" applyProtection="1">
      <alignment horizontal="center" vertical="center" wrapText="1"/>
      <protection locked="0"/>
    </xf>
    <xf numFmtId="0" fontId="4" fillId="5" borderId="76" xfId="0" applyFont="1" applyFill="1" applyBorder="1" applyAlignment="1" applyProtection="1">
      <alignment horizontal="center" vertical="center" wrapText="1"/>
      <protection locked="0"/>
    </xf>
    <xf numFmtId="0" fontId="4" fillId="5" borderId="71" xfId="0" applyFont="1" applyFill="1" applyBorder="1" applyAlignment="1" applyProtection="1">
      <alignment horizontal="center" vertical="center" wrapText="1"/>
      <protection locked="0"/>
    </xf>
    <xf numFmtId="0" fontId="4" fillId="5" borderId="75" xfId="0" applyFont="1" applyFill="1" applyBorder="1" applyAlignment="1" applyProtection="1">
      <alignment horizontal="center" vertical="center" wrapText="1"/>
      <protection locked="0"/>
    </xf>
    <xf numFmtId="0" fontId="4" fillId="5" borderId="70" xfId="0" applyFont="1" applyFill="1" applyBorder="1" applyAlignment="1" applyProtection="1">
      <alignment horizontal="center" vertical="center" wrapText="1"/>
      <protection locked="0"/>
    </xf>
    <xf numFmtId="0" fontId="9" fillId="0" borderId="363" xfId="0" applyFont="1" applyBorder="1" applyAlignment="1" applyProtection="1">
      <alignment horizontal="left" wrapText="1"/>
      <protection locked="0"/>
    </xf>
    <xf numFmtId="0" fontId="9" fillId="0" borderId="364" xfId="0" applyFont="1" applyBorder="1" applyAlignment="1" applyProtection="1">
      <alignment horizontal="left"/>
      <protection locked="0"/>
    </xf>
    <xf numFmtId="0" fontId="9" fillId="0" borderId="365" xfId="0" applyFont="1" applyBorder="1" applyAlignment="1" applyProtection="1">
      <alignment horizontal="left"/>
      <protection locked="0"/>
    </xf>
    <xf numFmtId="0" fontId="9" fillId="0" borderId="241" xfId="0" applyFont="1" applyBorder="1" applyAlignment="1" applyProtection="1">
      <alignment horizontal="left"/>
      <protection locked="0"/>
    </xf>
    <xf numFmtId="0" fontId="9" fillId="0" borderId="0" xfId="0" applyFont="1" applyAlignment="1" applyProtection="1">
      <alignment horizontal="left"/>
      <protection locked="0"/>
    </xf>
    <xf numFmtId="0" fontId="9" fillId="0" borderId="247" xfId="0" applyFont="1" applyBorder="1" applyAlignment="1" applyProtection="1">
      <alignment horizontal="left"/>
      <protection locked="0"/>
    </xf>
    <xf numFmtId="0" fontId="9" fillId="0" borderId="202" xfId="0" applyFont="1" applyBorder="1" applyAlignment="1" applyProtection="1">
      <alignment horizontal="left"/>
      <protection locked="0"/>
    </xf>
    <xf numFmtId="0" fontId="9" fillId="0" borderId="1" xfId="0" applyFont="1" applyBorder="1" applyAlignment="1" applyProtection="1">
      <alignment horizontal="left"/>
      <protection locked="0"/>
    </xf>
    <xf numFmtId="0" fontId="9" fillId="0" borderId="206" xfId="0" applyFont="1" applyBorder="1" applyAlignment="1" applyProtection="1">
      <alignment horizontal="left"/>
      <protection locked="0"/>
    </xf>
    <xf numFmtId="0" fontId="4" fillId="5" borderId="124" xfId="0" applyFont="1" applyFill="1" applyBorder="1" applyAlignment="1" applyProtection="1">
      <alignment horizontal="center" vertical="center" wrapText="1"/>
      <protection locked="0"/>
    </xf>
    <xf numFmtId="0" fontId="4" fillId="5" borderId="125" xfId="0" applyFont="1" applyFill="1" applyBorder="1" applyAlignment="1" applyProtection="1">
      <alignment horizontal="center" vertical="center" wrapText="1"/>
      <protection locked="0"/>
    </xf>
    <xf numFmtId="0" fontId="4" fillId="5" borderId="126" xfId="0" applyFont="1" applyFill="1" applyBorder="1" applyAlignment="1" applyProtection="1">
      <alignment horizontal="center" vertical="center" wrapText="1"/>
      <protection locked="0"/>
    </xf>
    <xf numFmtId="165" fontId="4" fillId="5" borderId="127" xfId="1" applyFont="1" applyFill="1" applyBorder="1" applyAlignment="1" applyProtection="1">
      <alignment horizontal="center" vertical="center" wrapText="1"/>
      <protection locked="0"/>
    </xf>
    <xf numFmtId="14" fontId="4" fillId="5" borderId="127" xfId="0" applyNumberFormat="1" applyFont="1" applyFill="1" applyBorder="1" applyAlignment="1" applyProtection="1">
      <alignment horizontal="center" vertical="center" wrapText="1"/>
      <protection locked="0"/>
    </xf>
    <xf numFmtId="168" fontId="4" fillId="5" borderId="163" xfId="0" quotePrefix="1" applyNumberFormat="1" applyFont="1" applyFill="1" applyBorder="1" applyAlignment="1" applyProtection="1">
      <alignment horizontal="center" wrapText="1"/>
      <protection locked="0"/>
    </xf>
    <xf numFmtId="168" fontId="4" fillId="5" borderId="22" xfId="0" applyNumberFormat="1" applyFont="1" applyFill="1" applyBorder="1" applyAlignment="1" applyProtection="1">
      <alignment horizontal="center" wrapText="1"/>
      <protection locked="0"/>
    </xf>
    <xf numFmtId="168" fontId="4" fillId="5" borderId="135" xfId="0" applyNumberFormat="1" applyFont="1" applyFill="1" applyBorder="1" applyAlignment="1" applyProtection="1">
      <alignment horizontal="center" wrapText="1"/>
      <protection locked="0"/>
    </xf>
    <xf numFmtId="0" fontId="4" fillId="5" borderId="230" xfId="0" applyFont="1" applyFill="1" applyBorder="1" applyAlignment="1" applyProtection="1">
      <alignment horizontal="center" vertical="center" wrapText="1"/>
      <protection locked="0"/>
    </xf>
    <xf numFmtId="0" fontId="4" fillId="5" borderId="231" xfId="0" applyFont="1" applyFill="1" applyBorder="1" applyAlignment="1" applyProtection="1">
      <alignment horizontal="center" vertical="center" wrapText="1"/>
      <protection locked="0"/>
    </xf>
    <xf numFmtId="0" fontId="4" fillId="5" borderId="232" xfId="0" applyFont="1" applyFill="1" applyBorder="1" applyAlignment="1" applyProtection="1">
      <alignment horizontal="center" vertical="center" wrapText="1"/>
      <protection locked="0"/>
    </xf>
    <xf numFmtId="167" fontId="4" fillId="5" borderId="100" xfId="1" applyNumberFormat="1" applyFont="1" applyFill="1" applyBorder="1" applyAlignment="1" applyProtection="1">
      <alignment horizontal="center" vertical="center" wrapText="1"/>
      <protection locked="0"/>
    </xf>
    <xf numFmtId="14" fontId="4" fillId="5" borderId="100" xfId="0"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0" fontId="4" fillId="5" borderId="25" xfId="0" applyFont="1" applyFill="1" applyBorder="1" applyAlignment="1" applyProtection="1">
      <alignment horizontal="center" vertical="center" wrapText="1"/>
      <protection locked="0"/>
    </xf>
    <xf numFmtId="0" fontId="9" fillId="0" borderId="364" xfId="0" applyFont="1" applyBorder="1" applyAlignment="1" applyProtection="1">
      <alignment horizontal="left" wrapText="1"/>
      <protection locked="0"/>
    </xf>
    <xf numFmtId="0" fontId="9" fillId="0" borderId="365" xfId="0" applyFont="1" applyBorder="1" applyAlignment="1" applyProtection="1">
      <alignment horizontal="left" wrapText="1"/>
      <protection locked="0"/>
    </xf>
    <xf numFmtId="0" fontId="9" fillId="0" borderId="241" xfId="0"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9" fillId="0" borderId="247" xfId="0" applyFont="1" applyBorder="1" applyAlignment="1" applyProtection="1">
      <alignment horizontal="left" wrapText="1"/>
      <protection locked="0"/>
    </xf>
    <xf numFmtId="0" fontId="9" fillId="0" borderId="202" xfId="0" applyFont="1" applyBorder="1" applyAlignment="1" applyProtection="1">
      <alignment horizontal="left" wrapText="1"/>
      <protection locked="0"/>
    </xf>
    <xf numFmtId="0" fontId="9" fillId="0" borderId="1" xfId="0" applyFont="1" applyBorder="1" applyAlignment="1" applyProtection="1">
      <alignment horizontal="left" wrapText="1"/>
      <protection locked="0"/>
    </xf>
    <xf numFmtId="0" fontId="9" fillId="0" borderId="206" xfId="0" applyFont="1" applyBorder="1" applyAlignment="1" applyProtection="1">
      <alignment horizontal="left" wrapText="1"/>
      <protection locked="0"/>
    </xf>
    <xf numFmtId="0" fontId="4" fillId="0" borderId="364" xfId="0" applyFont="1" applyBorder="1" applyAlignment="1" applyProtection="1">
      <alignment horizontal="left" wrapText="1"/>
      <protection locked="0"/>
    </xf>
    <xf numFmtId="0" fontId="4" fillId="0" borderId="365" xfId="0" applyFont="1" applyBorder="1" applyAlignment="1" applyProtection="1">
      <alignment horizontal="left" wrapText="1"/>
      <protection locked="0"/>
    </xf>
    <xf numFmtId="0" fontId="4" fillId="0" borderId="241"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4" fillId="0" borderId="247" xfId="0" applyFont="1" applyBorder="1" applyAlignment="1" applyProtection="1">
      <alignment horizontal="left" wrapText="1"/>
      <protection locked="0"/>
    </xf>
    <xf numFmtId="0" fontId="4" fillId="0" borderId="202"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206" xfId="0" applyFont="1" applyBorder="1" applyAlignment="1" applyProtection="1">
      <alignment horizontal="left" wrapText="1"/>
      <protection locked="0"/>
    </xf>
    <xf numFmtId="168" fontId="9" fillId="5" borderId="215" xfId="0" quotePrefix="1" applyNumberFormat="1" applyFont="1" applyFill="1" applyBorder="1" applyAlignment="1" applyProtection="1">
      <alignment horizontal="center"/>
      <protection locked="0"/>
    </xf>
    <xf numFmtId="168" fontId="9" fillId="5" borderId="233" xfId="0" quotePrefix="1" applyNumberFormat="1" applyFont="1" applyFill="1" applyBorder="1" applyAlignment="1" applyProtection="1">
      <alignment horizontal="center"/>
      <protection locked="0"/>
    </xf>
    <xf numFmtId="168" fontId="9" fillId="5" borderId="233" xfId="0" applyNumberFormat="1" applyFont="1" applyFill="1" applyBorder="1" applyAlignment="1" applyProtection="1">
      <alignment horizontal="center"/>
      <protection locked="0"/>
    </xf>
    <xf numFmtId="168" fontId="9" fillId="5" borderId="80" xfId="0" quotePrefix="1" applyNumberFormat="1" applyFont="1" applyFill="1" applyBorder="1" applyAlignment="1" applyProtection="1">
      <alignment horizontal="center"/>
      <protection locked="0"/>
    </xf>
    <xf numFmtId="168" fontId="9" fillId="5" borderId="81" xfId="0" quotePrefix="1" applyNumberFormat="1" applyFont="1" applyFill="1" applyBorder="1" applyAlignment="1" applyProtection="1">
      <alignment horizontal="center"/>
      <protection locked="0"/>
    </xf>
    <xf numFmtId="165" fontId="4" fillId="5" borderId="16" xfId="1" applyFont="1" applyFill="1" applyBorder="1" applyAlignment="1" applyProtection="1">
      <alignment horizontal="center" wrapText="1"/>
      <protection locked="0"/>
    </xf>
    <xf numFmtId="165" fontId="4" fillId="5" borderId="21" xfId="1" applyFont="1" applyFill="1" applyBorder="1" applyAlignment="1" applyProtection="1">
      <alignment horizontal="center" wrapText="1"/>
      <protection locked="0"/>
    </xf>
    <xf numFmtId="165" fontId="4" fillId="5" borderId="27" xfId="1" applyFont="1" applyFill="1" applyBorder="1" applyAlignment="1" applyProtection="1">
      <alignment horizontal="center" wrapText="1"/>
      <protection locked="0"/>
    </xf>
    <xf numFmtId="0" fontId="4" fillId="5" borderId="14" xfId="0" applyFont="1" applyFill="1" applyBorder="1" applyAlignment="1" applyProtection="1">
      <alignment horizontal="center" vertical="center" wrapText="1"/>
      <protection locked="0"/>
    </xf>
    <xf numFmtId="1" fontId="9" fillId="0" borderId="2" xfId="0" applyNumberFormat="1" applyFont="1" applyBorder="1" applyAlignment="1" applyProtection="1">
      <alignment horizontal="center"/>
      <protection locked="0"/>
    </xf>
    <xf numFmtId="1" fontId="9" fillId="0" borderId="3" xfId="0" applyNumberFormat="1" applyFont="1" applyBorder="1" applyAlignment="1" applyProtection="1">
      <alignment horizontal="center"/>
      <protection locked="0"/>
    </xf>
    <xf numFmtId="0" fontId="7" fillId="0" borderId="114" xfId="0" applyFont="1" applyBorder="1" applyAlignment="1">
      <alignment horizontal="center"/>
    </xf>
    <xf numFmtId="0" fontId="7" fillId="0" borderId="358" xfId="0" applyFont="1" applyBorder="1" applyAlignment="1">
      <alignment horizontal="center"/>
    </xf>
    <xf numFmtId="0" fontId="7" fillId="0" borderId="359" xfId="0" applyFont="1" applyBorder="1" applyAlignment="1">
      <alignment horizontal="center"/>
    </xf>
    <xf numFmtId="0" fontId="7" fillId="0" borderId="115" xfId="0" applyFont="1" applyBorder="1" applyAlignment="1" applyProtection="1">
      <alignment horizontal="center"/>
      <protection locked="0"/>
    </xf>
    <xf numFmtId="0" fontId="7" fillId="0" borderId="360" xfId="0" applyFont="1" applyBorder="1" applyAlignment="1" applyProtection="1">
      <alignment horizontal="center"/>
      <protection locked="0"/>
    </xf>
    <xf numFmtId="0" fontId="7" fillId="0" borderId="115" xfId="0" applyFont="1" applyBorder="1" applyAlignment="1">
      <alignment horizontal="center"/>
    </xf>
    <xf numFmtId="0" fontId="7" fillId="0" borderId="11" xfId="0" applyFont="1" applyBorder="1" applyAlignment="1">
      <alignment horizontal="center"/>
    </xf>
    <xf numFmtId="0" fontId="7" fillId="0" borderId="360" xfId="0" applyFont="1" applyBorder="1" applyAlignment="1">
      <alignment horizontal="center"/>
    </xf>
    <xf numFmtId="1" fontId="7" fillId="0" borderId="117" xfId="0" applyNumberFormat="1" applyFont="1" applyBorder="1" applyAlignment="1" applyProtection="1">
      <alignment horizontal="center"/>
      <protection locked="0"/>
    </xf>
    <xf numFmtId="1" fontId="7" fillId="0" borderId="113" xfId="0" applyNumberFormat="1" applyFont="1" applyBorder="1" applyAlignment="1" applyProtection="1">
      <alignment horizontal="center"/>
      <protection locked="0"/>
    </xf>
    <xf numFmtId="1" fontId="7" fillId="0" borderId="118" xfId="0" applyNumberFormat="1" applyFont="1" applyBorder="1" applyAlignment="1" applyProtection="1">
      <alignment horizontal="center"/>
      <protection locked="0"/>
    </xf>
    <xf numFmtId="0" fontId="3" fillId="5" borderId="68" xfId="0" applyFont="1" applyFill="1" applyBorder="1" applyAlignment="1" applyProtection="1">
      <alignment horizontal="left"/>
      <protection locked="0"/>
    </xf>
    <xf numFmtId="0" fontId="3" fillId="5" borderId="52" xfId="0" applyFont="1" applyFill="1" applyBorder="1" applyAlignment="1" applyProtection="1">
      <alignment horizontal="left"/>
      <protection locked="0"/>
    </xf>
    <xf numFmtId="0" fontId="3" fillId="5" borderId="44" xfId="0" applyFont="1" applyFill="1" applyBorder="1" applyAlignment="1" applyProtection="1">
      <alignment horizontal="left"/>
      <protection locked="0"/>
    </xf>
    <xf numFmtId="0" fontId="4" fillId="5" borderId="79" xfId="0" applyFont="1" applyFill="1" applyBorder="1" applyAlignment="1" applyProtection="1">
      <alignment horizontal="center" vertical="center"/>
      <protection locked="0"/>
    </xf>
    <xf numFmtId="0" fontId="4" fillId="5" borderId="55" xfId="0" applyFont="1" applyFill="1" applyBorder="1" applyAlignment="1" applyProtection="1">
      <alignment horizontal="center" vertical="center"/>
      <protection locked="0"/>
    </xf>
    <xf numFmtId="0" fontId="4" fillId="5" borderId="91" xfId="0" applyFont="1" applyFill="1" applyBorder="1" applyAlignment="1" applyProtection="1">
      <alignment horizontal="center" vertical="center"/>
      <protection locked="0"/>
    </xf>
    <xf numFmtId="0" fontId="4" fillId="5" borderId="56" xfId="0" applyFont="1" applyFill="1" applyBorder="1" applyAlignment="1" applyProtection="1">
      <alignment horizontal="center" vertical="center"/>
      <protection locked="0"/>
    </xf>
    <xf numFmtId="0" fontId="4" fillId="5" borderId="83" xfId="0" applyFont="1" applyFill="1" applyBorder="1" applyAlignment="1" applyProtection="1">
      <alignment horizontal="center" vertical="center"/>
      <protection locked="0"/>
    </xf>
    <xf numFmtId="0" fontId="4" fillId="5" borderId="60" xfId="0" applyFont="1" applyFill="1" applyBorder="1" applyAlignment="1" applyProtection="1">
      <alignment horizontal="center" vertical="center"/>
      <protection locked="0"/>
    </xf>
    <xf numFmtId="0" fontId="9" fillId="5" borderId="29" xfId="0" applyFont="1" applyFill="1" applyBorder="1" applyAlignment="1" applyProtection="1">
      <alignment horizontal="center"/>
      <protection locked="0"/>
    </xf>
    <xf numFmtId="0" fontId="9" fillId="5" borderId="30" xfId="0" applyFont="1" applyFill="1" applyBorder="1" applyAlignment="1" applyProtection="1">
      <alignment horizontal="center"/>
      <protection locked="0"/>
    </xf>
    <xf numFmtId="165" fontId="4" fillId="5" borderId="113" xfId="1" applyFont="1" applyFill="1" applyBorder="1" applyAlignment="1" applyProtection="1">
      <alignment horizontal="center" vertical="center"/>
      <protection locked="0"/>
    </xf>
    <xf numFmtId="165" fontId="4" fillId="5" borderId="159" xfId="1" applyFont="1" applyFill="1" applyBorder="1" applyAlignment="1" applyProtection="1">
      <alignment horizontal="center" vertical="center"/>
      <protection locked="0"/>
    </xf>
    <xf numFmtId="165" fontId="4" fillId="5" borderId="117" xfId="1" applyFont="1" applyFill="1" applyBorder="1" applyAlignment="1" applyProtection="1">
      <alignment horizontal="center" vertical="center"/>
      <protection locked="0"/>
    </xf>
    <xf numFmtId="165" fontId="4" fillId="5" borderId="199" xfId="1"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5" borderId="0" xfId="0" applyFont="1" applyFill="1" applyAlignment="1" applyProtection="1">
      <alignment horizontal="center" vertical="center"/>
      <protection locked="0"/>
    </xf>
    <xf numFmtId="165" fontId="4" fillId="5" borderId="234" xfId="1" applyFont="1" applyFill="1" applyBorder="1" applyAlignment="1" applyProtection="1">
      <alignment horizontal="center" vertical="center"/>
      <protection locked="0"/>
    </xf>
    <xf numFmtId="0" fontId="4" fillId="5" borderId="235" xfId="0" applyFont="1" applyFill="1" applyBorder="1" applyAlignment="1" applyProtection="1">
      <alignment horizontal="center" vertical="center" wrapText="1"/>
      <protection locked="0"/>
    </xf>
    <xf numFmtId="0" fontId="4" fillId="5" borderId="236" xfId="0" applyFont="1" applyFill="1" applyBorder="1" applyAlignment="1" applyProtection="1">
      <alignment horizontal="center" vertical="center" wrapText="1"/>
      <protection locked="0"/>
    </xf>
    <xf numFmtId="165" fontId="4" fillId="5" borderId="151" xfId="1" applyFont="1" applyFill="1" applyBorder="1" applyAlignment="1" applyProtection="1">
      <alignment horizontal="center" vertical="center"/>
      <protection locked="0"/>
    </xf>
    <xf numFmtId="165" fontId="4" fillId="5" borderId="152" xfId="1" applyFont="1" applyFill="1" applyBorder="1" applyAlignment="1" applyProtection="1">
      <alignment horizontal="center" vertical="center"/>
      <protection locked="0"/>
    </xf>
    <xf numFmtId="165" fontId="4" fillId="5" borderId="120" xfId="1" applyFont="1" applyFill="1" applyBorder="1" applyAlignment="1" applyProtection="1">
      <alignment horizontal="center" vertical="center"/>
      <protection locked="0"/>
    </xf>
    <xf numFmtId="165" fontId="4" fillId="5" borderId="118" xfId="1" applyFont="1" applyFill="1" applyBorder="1" applyAlignment="1" applyProtection="1">
      <alignment horizontal="center" vertical="center"/>
      <protection locked="0"/>
    </xf>
    <xf numFmtId="165" fontId="4" fillId="5" borderId="200" xfId="1" applyFont="1" applyFill="1" applyBorder="1" applyAlignment="1" applyProtection="1">
      <alignment horizontal="center" vertical="center"/>
      <protection locked="0"/>
    </xf>
    <xf numFmtId="0" fontId="53" fillId="0" borderId="0" xfId="0" applyFont="1" applyAlignment="1">
      <alignment horizontal="center" vertical="center"/>
    </xf>
    <xf numFmtId="0" fontId="53" fillId="0" borderId="0" xfId="0" applyFont="1" applyAlignment="1" applyProtection="1">
      <alignment horizontal="center" vertical="center"/>
      <protection locked="0"/>
    </xf>
    <xf numFmtId="0" fontId="19" fillId="0" borderId="0" xfId="0" applyFont="1" applyAlignment="1" applyProtection="1">
      <alignment horizontal="center"/>
      <protection locked="0"/>
    </xf>
    <xf numFmtId="0" fontId="6" fillId="0" borderId="119" xfId="0" applyFont="1" applyBorder="1" applyAlignment="1" applyProtection="1">
      <alignment horizontal="center" vertical="center"/>
      <protection locked="0"/>
    </xf>
    <xf numFmtId="0" fontId="6" fillId="0" borderId="156" xfId="0" applyFont="1" applyBorder="1" applyAlignment="1" applyProtection="1">
      <alignment horizontal="center" vertical="center"/>
      <protection locked="0"/>
    </xf>
    <xf numFmtId="37" fontId="58" fillId="0" borderId="298" xfId="0" applyNumberFormat="1" applyFont="1" applyBorder="1" applyAlignment="1" applyProtection="1">
      <alignment horizontal="left" vertical="center" wrapText="1"/>
      <protection locked="0"/>
    </xf>
    <xf numFmtId="0" fontId="58" fillId="0" borderId="299" xfId="0" applyFont="1" applyBorder="1" applyAlignment="1" applyProtection="1">
      <alignment horizontal="left" vertical="center" wrapText="1"/>
      <protection locked="0"/>
    </xf>
    <xf numFmtId="0" fontId="59" fillId="0" borderId="0" xfId="0" applyFont="1" applyAlignment="1">
      <alignment horizontal="center"/>
    </xf>
    <xf numFmtId="0" fontId="59" fillId="0" borderId="0" xfId="0" applyFont="1" applyAlignment="1" applyProtection="1">
      <alignment horizontal="center"/>
      <protection locked="0"/>
    </xf>
    <xf numFmtId="0" fontId="59" fillId="0" borderId="286" xfId="0" applyFont="1" applyBorder="1" applyAlignment="1" applyProtection="1">
      <alignment horizontal="center"/>
      <protection locked="0"/>
    </xf>
    <xf numFmtId="0" fontId="59" fillId="0" borderId="287" xfId="0" applyFont="1" applyBorder="1" applyAlignment="1" applyProtection="1">
      <alignment horizontal="center"/>
      <protection locked="0"/>
    </xf>
    <xf numFmtId="0" fontId="59" fillId="0" borderId="288" xfId="0" applyFont="1" applyBorder="1" applyAlignment="1" applyProtection="1">
      <alignment horizontal="center"/>
      <protection locked="0"/>
    </xf>
    <xf numFmtId="0" fontId="58" fillId="0" borderId="315" xfId="0" applyFont="1" applyBorder="1" applyAlignment="1" applyProtection="1">
      <alignment horizontal="left" vertical="center" wrapText="1"/>
      <protection locked="0"/>
    </xf>
    <xf numFmtId="0" fontId="58" fillId="0" borderId="306" xfId="0" applyFont="1" applyBorder="1" applyAlignment="1" applyProtection="1">
      <alignment horizontal="left" vertical="center" wrapText="1"/>
      <protection locked="0"/>
    </xf>
    <xf numFmtId="0" fontId="58" fillId="0" borderId="307" xfId="0" applyFont="1" applyBorder="1" applyAlignment="1" applyProtection="1">
      <alignment horizontal="left" vertical="center" wrapText="1"/>
      <protection locked="0"/>
    </xf>
    <xf numFmtId="0" fontId="58" fillId="0" borderId="306" xfId="0" applyFont="1" applyBorder="1" applyAlignment="1" applyProtection="1">
      <alignment horizontal="left" wrapText="1"/>
      <protection locked="0"/>
    </xf>
    <xf numFmtId="0" fontId="58" fillId="0" borderId="307" xfId="0" applyFont="1" applyBorder="1" applyAlignment="1" applyProtection="1">
      <alignment horizontal="left" wrapText="1"/>
      <protection locked="0"/>
    </xf>
    <xf numFmtId="0" fontId="58" fillId="0" borderId="313" xfId="0" applyFont="1" applyBorder="1" applyAlignment="1" applyProtection="1">
      <alignment horizontal="left" wrapText="1"/>
      <protection locked="0"/>
    </xf>
    <xf numFmtId="0" fontId="58" fillId="0" borderId="314" xfId="0" applyFont="1" applyBorder="1" applyAlignment="1" applyProtection="1">
      <alignment horizontal="left" wrapText="1"/>
      <protection locked="0"/>
    </xf>
    <xf numFmtId="0" fontId="59" fillId="0" borderId="320" xfId="0" applyFont="1" applyBorder="1" applyAlignment="1" applyProtection="1">
      <alignment horizontal="left"/>
      <protection locked="0"/>
    </xf>
    <xf numFmtId="0" fontId="59" fillId="0" borderId="321" xfId="0" applyFont="1" applyBorder="1" applyAlignment="1" applyProtection="1">
      <alignment horizontal="left"/>
      <protection locked="0"/>
    </xf>
    <xf numFmtId="0" fontId="58" fillId="0" borderId="300" xfId="0" applyFont="1" applyBorder="1" applyAlignment="1" applyProtection="1">
      <alignment horizontal="left" vertical="center" wrapText="1"/>
      <protection locked="0"/>
    </xf>
    <xf numFmtId="0" fontId="59" fillId="0" borderId="334" xfId="0" applyFont="1" applyBorder="1" applyAlignment="1" applyProtection="1">
      <alignment horizontal="center" wrapText="1"/>
      <protection locked="0"/>
    </xf>
    <xf numFmtId="0" fontId="59" fillId="0" borderId="333" xfId="0" applyFont="1" applyBorder="1" applyAlignment="1" applyProtection="1">
      <alignment horizontal="center" wrapText="1"/>
      <protection locked="0"/>
    </xf>
    <xf numFmtId="0" fontId="59" fillId="0" borderId="291" xfId="0" applyFont="1" applyBorder="1" applyAlignment="1" applyProtection="1">
      <alignment horizontal="center" wrapText="1"/>
      <protection locked="0"/>
    </xf>
    <xf numFmtId="0" fontId="59" fillId="0" borderId="335" xfId="0" applyFont="1" applyBorder="1" applyAlignment="1" applyProtection="1">
      <alignment horizontal="center" wrapText="1"/>
      <protection locked="0"/>
    </xf>
    <xf numFmtId="0" fontId="59" fillId="0" borderId="337" xfId="0" applyFont="1" applyBorder="1" applyAlignment="1" applyProtection="1">
      <alignment horizontal="center" wrapText="1"/>
      <protection locked="0"/>
    </xf>
    <xf numFmtId="0" fontId="4" fillId="2" borderId="0" xfId="0" applyFont="1" applyFill="1" applyAlignment="1">
      <alignment horizontal="center" vertical="center"/>
    </xf>
    <xf numFmtId="0" fontId="4" fillId="2" borderId="0" xfId="0" applyFont="1" applyFill="1" applyAlignment="1" applyProtection="1">
      <alignment horizontal="center" vertical="center"/>
      <protection locked="0"/>
    </xf>
    <xf numFmtId="0" fontId="60" fillId="18" borderId="0" xfId="0" applyFont="1" applyFill="1" applyAlignment="1" applyProtection="1">
      <alignment horizontal="center" vertical="center"/>
      <protection locked="0"/>
    </xf>
    <xf numFmtId="168" fontId="42" fillId="18" borderId="333" xfId="0" applyNumberFormat="1" applyFont="1" applyFill="1" applyBorder="1" applyAlignment="1" applyProtection="1">
      <alignment horizontal="center" vertical="center"/>
      <protection locked="0"/>
    </xf>
    <xf numFmtId="168" fontId="42" fillId="18" borderId="295" xfId="0" applyNumberFormat="1" applyFont="1" applyFill="1" applyBorder="1" applyAlignment="1" applyProtection="1">
      <alignment horizontal="center" vertical="center"/>
      <protection locked="0"/>
    </xf>
  </cellXfs>
  <cellStyles count="10">
    <cellStyle name="Comma" xfId="1" builtinId="3"/>
    <cellStyle name="Comma 2" xfId="7" xr:uid="{00000000-0005-0000-0000-000001000000}"/>
    <cellStyle name="Comma 2 2" xfId="5" xr:uid="{00000000-0005-0000-0000-000002000000}"/>
    <cellStyle name="Comma 2 2 2" xfId="8" xr:uid="{00000000-0005-0000-0000-000003000000}"/>
    <cellStyle name="Normal" xfId="0" builtinId="0"/>
    <cellStyle name="Normal 2" xfId="3" xr:uid="{00000000-0005-0000-0000-000005000000}"/>
    <cellStyle name="Normal 2 2" xfId="6" xr:uid="{00000000-0005-0000-0000-000006000000}"/>
    <cellStyle name="Normal 2 3" xfId="4" xr:uid="{00000000-0005-0000-0000-000007000000}"/>
    <cellStyle name="Normal 3" xfId="9" xr:uid="{00000000-0005-0000-0000-000008000000}"/>
    <cellStyle name="Percent" xfId="2" builtinId="5"/>
  </cellStyles>
  <dxfs count="31">
    <dxf>
      <fill>
        <patternFill>
          <bgColor rgb="FFFFC000"/>
        </patternFill>
      </fill>
    </dxf>
    <dxf>
      <fill>
        <patternFill>
          <bgColor rgb="FFFFC000"/>
        </patternFill>
      </fill>
    </dxf>
    <dxf>
      <fill>
        <patternFill>
          <bgColor rgb="FFFFC000"/>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externalLink" Target="externalLinks/externalLink8.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6.xml"/><Relationship Id="rId58" Type="http://schemas.openxmlformats.org/officeDocument/2006/relationships/externalLink" Target="externalLinks/externalLink11.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externalLink" Target="externalLinks/externalLink9.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7.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externalLink" Target="externalLinks/externalLink10.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60"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Total Investments</a:t>
            </a:r>
          </a:p>
        </c:rich>
      </c:tx>
      <c:overlay val="0"/>
      <c:spPr>
        <a:noFill/>
        <a:ln>
          <a:noFill/>
        </a:ln>
        <a:effectLst/>
      </c:spPr>
    </c:title>
    <c:autoTitleDeleted val="0"/>
    <c:plotArea>
      <c:layout/>
      <c:barChart>
        <c:barDir val="col"/>
        <c:grouping val="clustered"/>
        <c:varyColors val="0"/>
        <c:ser>
          <c:idx val="3"/>
          <c:order val="3"/>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SPUCRI!$E$23:$E$35</c:f>
              <c:strCache>
                <c:ptCount val="13"/>
                <c:pt idx="0">
                  <c:v>Financial Assets at Fair Value Through Profit or Loss</c:v>
                </c:pt>
                <c:pt idx="1">
                  <c:v>Held-to-Maturity (HTM) Investments</c:v>
                </c:pt>
                <c:pt idx="2">
                  <c:v>Available-for-Sale (AFS) Financial Assets</c:v>
                </c:pt>
                <c:pt idx="3">
                  <c:v>Time Deposits</c:v>
                </c:pt>
                <c:pt idx="4">
                  <c:v>Loans and Receivables</c:v>
                </c:pt>
                <c:pt idx="5">
                  <c:v>Investments in Subsidiaries, Associates and Joint Ventures</c:v>
                </c:pt>
                <c:pt idx="6">
                  <c:v>Property and Equipment</c:v>
                </c:pt>
                <c:pt idx="7">
                  <c:v>Investment Property</c:v>
                </c:pt>
                <c:pt idx="8">
                  <c:v>Non-current Assets Held for Sale</c:v>
                </c:pt>
                <c:pt idx="9">
                  <c:v>Security Fund Contribution</c:v>
                </c:pt>
                <c:pt idx="10">
                  <c:v>Derivative Assets</c:v>
                </c:pt>
                <c:pt idx="11">
                  <c:v>Segregated Fund Assets</c:v>
                </c:pt>
                <c:pt idx="12">
                  <c:v>Other Assets</c:v>
                </c:pt>
              </c:strCache>
            </c:strRef>
          </c:cat>
          <c:val>
            <c:numRef>
              <c:f>SPUCRI!$I$23:$I$35</c:f>
              <c:numCache>
                <c:formatCode>_(* #,##0.00_);_(* \(#,##0.00\);_(* "-"??_);_(@_)</c:formatCode>
                <c:ptCount val="13"/>
                <c:pt idx="0" formatCode="_(&quot;₱&quot;* #,##0.00_);_(&quot;₱&quot;* \(#,##0.00\);_(&quot;₱&quot;* &quot;-&quot;??_);_(@_)">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5B51-A443-A0B5-A03DBA25F510}"/>
            </c:ext>
          </c:extLst>
        </c:ser>
        <c:dLbls>
          <c:showLegendKey val="0"/>
          <c:showVal val="0"/>
          <c:showCatName val="0"/>
          <c:showSerName val="0"/>
          <c:showPercent val="0"/>
          <c:showBubbleSize val="0"/>
        </c:dLbls>
        <c:gapWidth val="100"/>
        <c:overlap val="-24"/>
        <c:axId val="-1806925600"/>
        <c:axId val="-1806925056"/>
        <c:extLst>
          <c:ext xmlns:c15="http://schemas.microsoft.com/office/drawing/2012/chart" uri="{02D57815-91ED-43cb-92C2-25804820EDAC}">
            <c15:filteredBarSeries>
              <c15: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uri="{02D57815-91ED-43cb-92C2-25804820EDAC}">
                        <c15:formulaRef>
                          <c15:sqref>SPUCRI!$E$23:$E$35</c15:sqref>
                        </c15:formulaRef>
                      </c:ext>
                    </c:extLst>
                    <c:strCache>
                      <c:ptCount val="13"/>
                      <c:pt idx="0">
                        <c:v>Financial Assets at Fair Value Through Profit or Loss</c:v>
                      </c:pt>
                      <c:pt idx="1">
                        <c:v>Held-to-Maturity (HTM) Investments</c:v>
                      </c:pt>
                      <c:pt idx="2">
                        <c:v>Available-for-Sale (AFS) Financial Assets</c:v>
                      </c:pt>
                      <c:pt idx="3">
                        <c:v>Time Deposits</c:v>
                      </c:pt>
                      <c:pt idx="4">
                        <c:v>Loans and Receivables</c:v>
                      </c:pt>
                      <c:pt idx="5">
                        <c:v>Investments in Subsidiaries, Associates and Joint Ventures</c:v>
                      </c:pt>
                      <c:pt idx="6">
                        <c:v>Property and Equipment</c:v>
                      </c:pt>
                      <c:pt idx="7">
                        <c:v>Investment Property</c:v>
                      </c:pt>
                      <c:pt idx="8">
                        <c:v>Non-current Assets Held for Sale</c:v>
                      </c:pt>
                      <c:pt idx="9">
                        <c:v>Security Fund Contribution</c:v>
                      </c:pt>
                      <c:pt idx="10">
                        <c:v>Derivative Assets</c:v>
                      </c:pt>
                      <c:pt idx="11">
                        <c:v>Segregated Fund Assets</c:v>
                      </c:pt>
                      <c:pt idx="12">
                        <c:v>Other Assets</c:v>
                      </c:pt>
                    </c:strCache>
                  </c:strRef>
                </c:cat>
                <c:val>
                  <c:numRef>
                    <c:extLst>
                      <c:ext uri="{02D57815-91ED-43cb-92C2-25804820EDAC}">
                        <c15:formulaRef>
                          <c15:sqref>SPUCRI!$F$23:$F$35</c15:sqref>
                        </c15:formulaRef>
                      </c:ext>
                    </c:extLst>
                    <c:numCache>
                      <c:formatCode>General</c:formatCode>
                      <c:ptCount val="13"/>
                    </c:numCache>
                  </c:numRef>
                </c:val>
                <c:extLst>
                  <c:ext xmlns:c16="http://schemas.microsoft.com/office/drawing/2014/chart" uri="{C3380CC4-5D6E-409C-BE32-E72D297353CC}">
                    <c16:uniqueId val="{00000001-5B51-A443-A0B5-A03DBA25F510}"/>
                  </c:ext>
                </c:extLst>
              </c15:ser>
            </c15:filteredBarSeries>
            <c15:filteredBarSeries>
              <c15: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xmlns:c15="http://schemas.microsoft.com/office/drawing/2012/chart">
                      <c:ext xmlns:c15="http://schemas.microsoft.com/office/drawing/2012/chart" uri="{02D57815-91ED-43cb-92C2-25804820EDAC}">
                        <c15:formulaRef>
                          <c15:sqref>SPUCRI!$E$23:$E$35</c15:sqref>
                        </c15:formulaRef>
                      </c:ext>
                    </c:extLst>
                    <c:strCache>
                      <c:ptCount val="13"/>
                      <c:pt idx="0">
                        <c:v>Financial Assets at Fair Value Through Profit or Loss</c:v>
                      </c:pt>
                      <c:pt idx="1">
                        <c:v>Held-to-Maturity (HTM) Investments</c:v>
                      </c:pt>
                      <c:pt idx="2">
                        <c:v>Available-for-Sale (AFS) Financial Assets</c:v>
                      </c:pt>
                      <c:pt idx="3">
                        <c:v>Time Deposits</c:v>
                      </c:pt>
                      <c:pt idx="4">
                        <c:v>Loans and Receivables</c:v>
                      </c:pt>
                      <c:pt idx="5">
                        <c:v>Investments in Subsidiaries, Associates and Joint Ventures</c:v>
                      </c:pt>
                      <c:pt idx="6">
                        <c:v>Property and Equipment</c:v>
                      </c:pt>
                      <c:pt idx="7">
                        <c:v>Investment Property</c:v>
                      </c:pt>
                      <c:pt idx="8">
                        <c:v>Non-current Assets Held for Sale</c:v>
                      </c:pt>
                      <c:pt idx="9">
                        <c:v>Security Fund Contribution</c:v>
                      </c:pt>
                      <c:pt idx="10">
                        <c:v>Derivative Assets</c:v>
                      </c:pt>
                      <c:pt idx="11">
                        <c:v>Segregated Fund Assets</c:v>
                      </c:pt>
                      <c:pt idx="12">
                        <c:v>Other Assets</c:v>
                      </c:pt>
                    </c:strCache>
                  </c:strRef>
                </c:cat>
                <c:val>
                  <c:numRef>
                    <c:extLst xmlns:c15="http://schemas.microsoft.com/office/drawing/2012/chart">
                      <c:ext xmlns:c15="http://schemas.microsoft.com/office/drawing/2012/chart" uri="{02D57815-91ED-43cb-92C2-25804820EDAC}">
                        <c15:formulaRef>
                          <c15:sqref>SPUCRI!$G$23:$G$35</c15:sqref>
                        </c15:formulaRef>
                      </c:ext>
                    </c:extLst>
                    <c:numCache>
                      <c:formatCode>_(* #,##0.00_);_(* \(#,##0.00\);_(* "-"??_);_(@_)</c:formatCode>
                      <c:ptCount val="13"/>
                    </c:numCache>
                  </c:numRef>
                </c:val>
                <c:extLst xmlns:c15="http://schemas.microsoft.com/office/drawing/2012/chart">
                  <c:ext xmlns:c16="http://schemas.microsoft.com/office/drawing/2014/chart" uri="{C3380CC4-5D6E-409C-BE32-E72D297353CC}">
                    <c16:uniqueId val="{00000002-5B51-A443-A0B5-A03DBA25F510}"/>
                  </c:ext>
                </c:extLst>
              </c15:ser>
            </c15:filteredBarSeries>
            <c15:filteredBarSeries>
              <c15:ser>
                <c:idx val="2"/>
                <c:order val="2"/>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xmlns:c15="http://schemas.microsoft.com/office/drawing/2012/chart">
                      <c:ext xmlns:c15="http://schemas.microsoft.com/office/drawing/2012/chart" uri="{02D57815-91ED-43cb-92C2-25804820EDAC}">
                        <c15:formulaRef>
                          <c15:sqref>SPUCRI!$E$23:$E$35</c15:sqref>
                        </c15:formulaRef>
                      </c:ext>
                    </c:extLst>
                    <c:strCache>
                      <c:ptCount val="13"/>
                      <c:pt idx="0">
                        <c:v>Financial Assets at Fair Value Through Profit or Loss</c:v>
                      </c:pt>
                      <c:pt idx="1">
                        <c:v>Held-to-Maturity (HTM) Investments</c:v>
                      </c:pt>
                      <c:pt idx="2">
                        <c:v>Available-for-Sale (AFS) Financial Assets</c:v>
                      </c:pt>
                      <c:pt idx="3">
                        <c:v>Time Deposits</c:v>
                      </c:pt>
                      <c:pt idx="4">
                        <c:v>Loans and Receivables</c:v>
                      </c:pt>
                      <c:pt idx="5">
                        <c:v>Investments in Subsidiaries, Associates and Joint Ventures</c:v>
                      </c:pt>
                      <c:pt idx="6">
                        <c:v>Property and Equipment</c:v>
                      </c:pt>
                      <c:pt idx="7">
                        <c:v>Investment Property</c:v>
                      </c:pt>
                      <c:pt idx="8">
                        <c:v>Non-current Assets Held for Sale</c:v>
                      </c:pt>
                      <c:pt idx="9">
                        <c:v>Security Fund Contribution</c:v>
                      </c:pt>
                      <c:pt idx="10">
                        <c:v>Derivative Assets</c:v>
                      </c:pt>
                      <c:pt idx="11">
                        <c:v>Segregated Fund Assets</c:v>
                      </c:pt>
                      <c:pt idx="12">
                        <c:v>Other Assets</c:v>
                      </c:pt>
                    </c:strCache>
                  </c:strRef>
                </c:cat>
                <c:val>
                  <c:numRef>
                    <c:extLst xmlns:c15="http://schemas.microsoft.com/office/drawing/2012/chart">
                      <c:ext xmlns:c15="http://schemas.microsoft.com/office/drawing/2012/chart" uri="{02D57815-91ED-43cb-92C2-25804820EDAC}">
                        <c15:formulaRef>
                          <c15:sqref>SPUCRI!$H$23:$H$35</c15:sqref>
                        </c15:formulaRef>
                      </c:ext>
                    </c:extLst>
                    <c:numCache>
                      <c:formatCode>_(* #,##0.00_);_(* \(#,##0.00\);_(* "-"??_);_(@_)</c:formatCode>
                      <c:ptCount val="13"/>
                    </c:numCache>
                  </c:numRef>
                </c:val>
                <c:extLst xmlns:c15="http://schemas.microsoft.com/office/drawing/2012/chart">
                  <c:ext xmlns:c16="http://schemas.microsoft.com/office/drawing/2014/chart" uri="{C3380CC4-5D6E-409C-BE32-E72D297353CC}">
                    <c16:uniqueId val="{00000003-5B51-A443-A0B5-A03DBA25F510}"/>
                  </c:ext>
                </c:extLst>
              </c15:ser>
            </c15:filteredBarSeries>
          </c:ext>
        </c:extLst>
      </c:barChart>
      <c:catAx>
        <c:axId val="-18069256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06925056"/>
        <c:crosses val="autoZero"/>
        <c:auto val="1"/>
        <c:lblAlgn val="ctr"/>
        <c:lblOffset val="100"/>
        <c:noMultiLvlLbl val="0"/>
      </c:catAx>
      <c:valAx>
        <c:axId val="-1806925056"/>
        <c:scaling>
          <c:orientation val="minMax"/>
        </c:scaling>
        <c:delete val="0"/>
        <c:axPos val="l"/>
        <c:majorGridlines>
          <c:spPr>
            <a:ln w="9525" cap="flat" cmpd="sng" algn="ctr">
              <a:solidFill>
                <a:schemeClr val="lt1">
                  <a:lumMod val="95000"/>
                  <a:alpha val="10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0692560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242455</xdr:colOff>
      <xdr:row>20</xdr:row>
      <xdr:rowOff>39831</xdr:rowOff>
    </xdr:from>
    <xdr:to>
      <xdr:col>18</xdr:col>
      <xdr:colOff>571500</xdr:colOff>
      <xdr:row>44</xdr:row>
      <xdr:rowOff>69273</xdr:rowOff>
    </xdr:to>
    <xdr:graphicFrame macro="">
      <xdr:nvGraphicFramePr>
        <xdr:cNvPr id="6" name="Chart 5">
          <a:extLst>
            <a:ext uri="{FF2B5EF4-FFF2-40B4-BE49-F238E27FC236}">
              <a16:creationId xmlns:a16="http://schemas.microsoft.com/office/drawing/2014/main" id="{00000000-0008-0000-0700-000006000000}"/>
            </a:ext>
            <a:ext uri="{147F2762-F138-4A5C-976F-8EAC2B608ADB}">
              <a16:predDERef xmlns:a16="http://schemas.microsoft.com/office/drawing/2014/main" pre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CREDO%20FILES%20AND%20DATABASE\MBC%20-%20210%20Program%20Files\Annual%20Statement%20(Insurance%20Commission)\IS%20AS%202002\2000as\WINDOWS\TB96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insurancegovph-my.sharepoint.com/DOCUME~1/alexv/LOCALS~1/Temp/Exhibit%208%209%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insurancegovph-my.sharepoint.com/Rheena/Financials/Final%202001%20from%20Olie/2001%20AS%20(Actuari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insurancegovph-my.sharepoint.com/ACT/Financial%20Reports/Reporting/IC%20Annual%20Statement/Annual%20Statement%202000/Annual%20Statement%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insurancegovph-my.sharepoint.com/personal/re_paguirigan_insurance_gov_ph/Documents/Draft%20Issuances/EQRSFS/Final%20-%2020230117/EQRSFS-Lif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urancegovph-my.sharepoint.com/Users/am.abella/Desktop/AS%20from%20SIR%20Bryanb/Life%20AS%20template%20v2%20Aug2013_FINA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Users\mjg.dimpas\Desktop\mjg.dimpas\Documents\1%20NON-LIFE%20INSURANCE%20COMPANIES\2015\1%20PETROGEN%202015%20VF\wppetrogen2015VF.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surancegovph-my.sharepoint.com/Users/mjg.dimpas/Desktop/mjg.dimpas/Documents/1%20NON-LIFE%20INSURANCE%20COMPANIES/2015/1%20PETROGEN%202015%20VF/wppetrogen2015VF.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Users\jc.manicad\AppData\Local\Microsoft\Windows\Temporary%20Internet%20Files\Content.Outlook\81TWSPZ4\Copy%20of%20000%2020170317%20SEGURO%20template%20%202017.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nsurancegovph-my.sharepoint.com/Users/jc.manicad/AppData/Local/Microsoft/Windows/Temporary%20Internet%20Files/Content.Outlook/81TWSPZ4/Copy%20of%20000%2020170317%20SEGURO%20template%20%202017.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27A3460\2230%20Combined%20Leadsheet%20Detailed%20-%2012.31.04%20(CALTA)_3.21.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nsurancegovph-my.sharepoint.com/Users/em.labrador/Desktop/Annual%20Statements%202015/Life%202015/CLIMBS%20LIFE%202015/Copy%20of%20000%20AS%202012%20life%20climbs%202015-Revised%20.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Life%20Annual%20Statement\CY%202016\05%20BPI-Philam%20Life%20Assurance%20Corporation%20OK\Life\BPLAC%20ANNUAL%20STATEMENT\%2324%202016%20BPLAC%20Annual%20Statement%20v.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OWNLOAD"/>
      <sheetName val="BSIS"/>
      <sheetName val="tb"/>
      <sheetName val="Reference"/>
      <sheetName val="B.1"/>
    </sheetNames>
    <sheetDataSet>
      <sheetData sheetId="0" refreshError="1">
        <row r="5">
          <cell r="K5">
            <v>1</v>
          </cell>
          <cell r="L5" t="str">
            <v>Bonds (Sch A)</v>
          </cell>
        </row>
        <row r="6">
          <cell r="K6">
            <v>1.1000000000000001</v>
          </cell>
          <cell r="L6" t="str">
            <v>Investments in treasury bills (Sch J)</v>
          </cell>
        </row>
        <row r="7">
          <cell r="K7">
            <v>2</v>
          </cell>
          <cell r="L7" t="str">
            <v>Stocks (Sch B)</v>
          </cell>
        </row>
        <row r="8">
          <cell r="K8">
            <v>6</v>
          </cell>
          <cell r="L8" t="str">
            <v>Policy loans (Sch F)</v>
          </cell>
        </row>
        <row r="9">
          <cell r="K9">
            <v>8</v>
          </cell>
          <cell r="L9" t="str">
            <v>Guaranteed loans (Sch H)</v>
          </cell>
        </row>
        <row r="10">
          <cell r="K10">
            <v>11</v>
          </cell>
          <cell r="L10" t="str">
            <v>Security fund</v>
          </cell>
        </row>
        <row r="11">
          <cell r="K11">
            <v>12</v>
          </cell>
          <cell r="L11" t="str">
            <v>Other investments (Sch K)</v>
          </cell>
        </row>
        <row r="12">
          <cell r="K12">
            <v>13</v>
          </cell>
          <cell r="L12" t="str">
            <v>Cash on hand &amp; in banks (Sch L)</v>
          </cell>
        </row>
        <row r="13">
          <cell r="K13">
            <v>18</v>
          </cell>
          <cell r="L13" t="str">
            <v>Net life insurance premiums</v>
          </cell>
        </row>
        <row r="14">
          <cell r="K14">
            <v>20</v>
          </cell>
          <cell r="L14" t="str">
            <v>Investment income due &amp; accrued</v>
          </cell>
        </row>
        <row r="15">
          <cell r="K15">
            <v>22</v>
          </cell>
          <cell r="L15" t="str">
            <v>Receivable from reinsurer</v>
          </cell>
        </row>
        <row r="16">
          <cell r="K16">
            <v>23</v>
          </cell>
          <cell r="L16" t="str">
            <v>Net life ins prems fr employees due &amp; uncollected</v>
          </cell>
        </row>
        <row r="17">
          <cell r="K17">
            <v>24</v>
          </cell>
          <cell r="L17" t="str">
            <v>Head office accounts for foreign currency</v>
          </cell>
        </row>
        <row r="18">
          <cell r="K18">
            <v>25</v>
          </cell>
          <cell r="L18" t="str">
            <v>Disbmts under pols the liab for w/c is still being carried</v>
          </cell>
        </row>
        <row r="19">
          <cell r="K19">
            <v>26</v>
          </cell>
          <cell r="L19" t="str">
            <v>Due to/from head office</v>
          </cell>
        </row>
        <row r="20">
          <cell r="K20">
            <v>101</v>
          </cell>
          <cell r="L20" t="str">
            <v>Aggregate resv for life pols &amp; conts (Exh 8)</v>
          </cell>
        </row>
        <row r="21">
          <cell r="K21">
            <v>103</v>
          </cell>
          <cell r="L21" t="str">
            <v>Supplementary contracts w/out life contingencies</v>
          </cell>
        </row>
        <row r="22">
          <cell r="K22">
            <v>104</v>
          </cell>
          <cell r="L22" t="str">
            <v>Policy &amp; contract claims</v>
          </cell>
        </row>
        <row r="23">
          <cell r="K23">
            <v>105</v>
          </cell>
          <cell r="L23" t="str">
            <v>Policyholders' dividend accumulations</v>
          </cell>
        </row>
        <row r="24">
          <cell r="K24">
            <v>106</v>
          </cell>
          <cell r="L24" t="str">
            <v xml:space="preserve">Policyholders dividends &amp; experience refunds payable </v>
          </cell>
        </row>
        <row r="25">
          <cell r="K25">
            <v>107</v>
          </cell>
          <cell r="L25" t="str">
            <v>Policyholders' divs &amp; expce refunds due &amp; unpaid</v>
          </cell>
        </row>
        <row r="26">
          <cell r="K26">
            <v>109</v>
          </cell>
          <cell r="L26" t="str">
            <v>Prem &amp; ann cons recvd in adv less P disc;incl P acc &amp; hlth prem</v>
          </cell>
        </row>
        <row r="27">
          <cell r="K27">
            <v>111.2</v>
          </cell>
          <cell r="L27" t="str">
            <v>Interest due or accrued on policy or contract funds</v>
          </cell>
        </row>
        <row r="28">
          <cell r="K28">
            <v>114</v>
          </cell>
          <cell r="L28" t="str">
            <v>Commissions to agents due or accrued</v>
          </cell>
        </row>
        <row r="29">
          <cell r="K29">
            <v>115</v>
          </cell>
          <cell r="L29" t="str">
            <v>General expenses due or accrued</v>
          </cell>
        </row>
        <row r="30">
          <cell r="K30">
            <v>116</v>
          </cell>
          <cell r="L30" t="str">
            <v>Taxes, licenses &amp; fees due or accrued</v>
          </cell>
        </row>
        <row r="31">
          <cell r="K31">
            <v>119</v>
          </cell>
          <cell r="L31" t="str">
            <v>Amount w/held or retained by co as agent or trustee</v>
          </cell>
        </row>
        <row r="32">
          <cell r="K32">
            <v>120</v>
          </cell>
          <cell r="L32" t="str">
            <v>Amount held for agents' account</v>
          </cell>
        </row>
        <row r="33">
          <cell r="K33">
            <v>121</v>
          </cell>
          <cell r="L33" t="str">
            <v>Remittances &amp; items not allocated</v>
          </cell>
        </row>
        <row r="34">
          <cell r="K34">
            <v>123</v>
          </cell>
          <cell r="L34" t="str">
            <v>Liab for benefits for employees &amp; agents not incl above</v>
          </cell>
        </row>
        <row r="35">
          <cell r="K35">
            <v>126.2</v>
          </cell>
          <cell r="L35" t="str">
            <v>Outstanding head office expenses</v>
          </cell>
        </row>
        <row r="36">
          <cell r="K36">
            <v>126.3</v>
          </cell>
          <cell r="L36" t="str">
            <v>Reinsurance in unauthorized cos.</v>
          </cell>
        </row>
        <row r="37">
          <cell r="K37">
            <v>126.4</v>
          </cell>
          <cell r="L37" t="str">
            <v>Amts due sundry parties</v>
          </cell>
        </row>
        <row r="38">
          <cell r="K38">
            <v>126.5</v>
          </cell>
          <cell r="L38" t="str">
            <v>Unamort discount - bonds</v>
          </cell>
        </row>
        <row r="39">
          <cell r="K39">
            <v>126.6</v>
          </cell>
          <cell r="L39" t="str">
            <v>Unamort discount - short term investments</v>
          </cell>
        </row>
        <row r="40">
          <cell r="K40">
            <v>126.7</v>
          </cell>
          <cell r="L40" t="str">
            <v>Accounts payable</v>
          </cell>
        </row>
        <row r="41">
          <cell r="K41">
            <v>136</v>
          </cell>
          <cell r="L41" t="str">
            <v>Surplus</v>
          </cell>
        </row>
        <row r="42">
          <cell r="K42">
            <v>201</v>
          </cell>
          <cell r="L42" t="str">
            <v>Premiums</v>
          </cell>
        </row>
        <row r="43">
          <cell r="K43">
            <v>203</v>
          </cell>
          <cell r="L43" t="str">
            <v>Consid for suppl contracts</v>
          </cell>
        </row>
        <row r="44">
          <cell r="K44">
            <v>204</v>
          </cell>
          <cell r="L44" t="str">
            <v>Net investment income</v>
          </cell>
        </row>
        <row r="45">
          <cell r="K45">
            <v>208</v>
          </cell>
          <cell r="L45" t="str">
            <v>Death benefits</v>
          </cell>
        </row>
        <row r="46">
          <cell r="K46">
            <v>209</v>
          </cell>
          <cell r="L46" t="str">
            <v>Matured endowments</v>
          </cell>
        </row>
        <row r="47">
          <cell r="K47">
            <v>210</v>
          </cell>
          <cell r="L47" t="str">
            <v>Annuity benefits</v>
          </cell>
        </row>
        <row r="48">
          <cell r="K48">
            <v>211</v>
          </cell>
          <cell r="L48" t="str">
            <v>Disability benefits</v>
          </cell>
        </row>
        <row r="49">
          <cell r="K49">
            <v>212</v>
          </cell>
          <cell r="L49" t="str">
            <v>Surrender benefits</v>
          </cell>
        </row>
        <row r="50">
          <cell r="K50">
            <v>214</v>
          </cell>
          <cell r="L50" t="str">
            <v>Interest on policy or contract funds</v>
          </cell>
        </row>
        <row r="51">
          <cell r="K51">
            <v>215</v>
          </cell>
          <cell r="L51" t="str">
            <v>Paym on suppl contracts w life cont</v>
          </cell>
        </row>
        <row r="52">
          <cell r="K52">
            <v>216</v>
          </cell>
          <cell r="L52" t="str">
            <v>Paym on suppl contracts w/o life cont</v>
          </cell>
        </row>
        <row r="53">
          <cell r="K53">
            <v>217</v>
          </cell>
          <cell r="L53" t="str">
            <v>Inc in aggregate reserve w life cont</v>
          </cell>
        </row>
        <row r="54">
          <cell r="K54">
            <v>218</v>
          </cell>
          <cell r="L54" t="str">
            <v>Inc in aggregate reserve w/o life cont</v>
          </cell>
        </row>
        <row r="55">
          <cell r="K55">
            <v>221</v>
          </cell>
          <cell r="L55" t="str">
            <v>Commissions on premiums/annuity</v>
          </cell>
        </row>
        <row r="56">
          <cell r="K56">
            <v>223</v>
          </cell>
          <cell r="L56" t="str">
            <v>General insurance expense</v>
          </cell>
        </row>
        <row r="57">
          <cell r="K57">
            <v>224</v>
          </cell>
          <cell r="L57" t="str">
            <v>Taxes,licences and fees</v>
          </cell>
        </row>
        <row r="58">
          <cell r="K58">
            <v>229</v>
          </cell>
          <cell r="L58" t="str">
            <v>Dividends/ERR to life policyholders</v>
          </cell>
        </row>
      </sheetData>
      <sheetData sheetId="1" refreshError="1">
        <row r="3">
          <cell r="A3" t="str">
            <v>0102</v>
          </cell>
          <cell r="B3" t="str">
            <v>0000</v>
          </cell>
          <cell r="C3" t="str">
            <v>BONDS, S/T, GOVT. FED., O/B ACCT</v>
          </cell>
        </row>
        <row r="4">
          <cell r="A4" t="str">
            <v>0102</v>
          </cell>
          <cell r="B4" t="str">
            <v>1000</v>
          </cell>
          <cell r="C4" t="str">
            <v>BONDS, S/T, GOVT FED., ACQU'N</v>
          </cell>
        </row>
        <row r="5">
          <cell r="A5" t="str">
            <v>0102</v>
          </cell>
          <cell r="B5" t="str">
            <v>2000</v>
          </cell>
          <cell r="C5" t="str">
            <v>BONDS, S/T, GOVT FED., DISPOSALS</v>
          </cell>
        </row>
        <row r="6">
          <cell r="A6" t="str">
            <v>0102</v>
          </cell>
          <cell r="B6" t="str">
            <v>2050</v>
          </cell>
          <cell r="C6" t="str">
            <v>BONDS, S/T, GOVT FED., ACCRUAL OF D</v>
          </cell>
        </row>
        <row r="7">
          <cell r="A7" t="str">
            <v>0102</v>
          </cell>
          <cell r="B7" t="str">
            <v>2150</v>
          </cell>
          <cell r="C7" t="str">
            <v>BONDS, S/T, GOVT FED., W/U OF SECUR</v>
          </cell>
        </row>
        <row r="8">
          <cell r="A8" t="str">
            <v>0130</v>
          </cell>
          <cell r="B8" t="str">
            <v>0000</v>
          </cell>
          <cell r="C8" t="str">
            <v>BONDS, L/T, GOVT. FED., O/B ACCT</v>
          </cell>
        </row>
        <row r="9">
          <cell r="A9" t="str">
            <v>0130</v>
          </cell>
          <cell r="B9" t="str">
            <v>1000</v>
          </cell>
          <cell r="C9" t="str">
            <v>BONDS, L/T, GOVT FED., ACQU'N</v>
          </cell>
        </row>
        <row r="10">
          <cell r="A10" t="str">
            <v>0130</v>
          </cell>
          <cell r="B10" t="str">
            <v>2000</v>
          </cell>
          <cell r="C10" t="str">
            <v>BONDS, L/T, GOVT FED., DISPOSALS</v>
          </cell>
        </row>
        <row r="11">
          <cell r="A11" t="str">
            <v>0130</v>
          </cell>
          <cell r="B11" t="str">
            <v>2050</v>
          </cell>
          <cell r="C11" t="str">
            <v>BONDS, L/T, GOVT FED., ACCRUAL OF D</v>
          </cell>
        </row>
        <row r="12">
          <cell r="A12" t="str">
            <v>0130</v>
          </cell>
          <cell r="B12" t="str">
            <v>3050</v>
          </cell>
          <cell r="C12" t="str">
            <v>BONDS, L/T, GOVT FED., ACCRUAL OF D</v>
          </cell>
        </row>
        <row r="13">
          <cell r="A13" t="str">
            <v>0137</v>
          </cell>
          <cell r="B13" t="str">
            <v>0000</v>
          </cell>
          <cell r="C13" t="str">
            <v>BONDS, L/T, PUBLIC UTIL, O/B ACCT</v>
          </cell>
        </row>
        <row r="14">
          <cell r="A14" t="str">
            <v>0137</v>
          </cell>
          <cell r="B14" t="str">
            <v>1000</v>
          </cell>
          <cell r="C14" t="str">
            <v>BONDS, L/T, PUBLIC UTIL, ACQU'N</v>
          </cell>
        </row>
        <row r="15">
          <cell r="A15" t="str">
            <v>0137</v>
          </cell>
          <cell r="B15" t="str">
            <v>2000</v>
          </cell>
          <cell r="C15" t="str">
            <v>BONDS, L/T, PUBLIC UTIL, DISPOSALS</v>
          </cell>
        </row>
        <row r="16">
          <cell r="A16" t="str">
            <v>0137</v>
          </cell>
          <cell r="B16" t="str">
            <v>3050</v>
          </cell>
          <cell r="C16" t="str">
            <v>BONDS, L/T, PUBLIC UTIL, AMORTIZATION</v>
          </cell>
        </row>
        <row r="17">
          <cell r="A17" t="str">
            <v>0138</v>
          </cell>
          <cell r="B17" t="str">
            <v>0000</v>
          </cell>
          <cell r="C17" t="str">
            <v>BONDS, L/T, IND'L, O/B ACCT</v>
          </cell>
        </row>
        <row r="18">
          <cell r="A18" t="str">
            <v>0138</v>
          </cell>
          <cell r="B18" t="str">
            <v>1000</v>
          </cell>
          <cell r="C18" t="str">
            <v>BONDS, L/T, IND'L, ACQU'N</v>
          </cell>
        </row>
        <row r="19">
          <cell r="A19" t="str">
            <v>0138</v>
          </cell>
          <cell r="B19" t="str">
            <v>2000</v>
          </cell>
          <cell r="C19" t="str">
            <v>BONDS, L/T, IND'L, DISPOSALS</v>
          </cell>
        </row>
        <row r="20">
          <cell r="A20" t="str">
            <v>0139</v>
          </cell>
          <cell r="B20" t="str">
            <v>0000</v>
          </cell>
          <cell r="C20" t="str">
            <v>BONDS, L/T, MISC., O/B ACCT</v>
          </cell>
        </row>
        <row r="21">
          <cell r="A21" t="str">
            <v>0139</v>
          </cell>
          <cell r="B21" t="str">
            <v>1000</v>
          </cell>
          <cell r="C21" t="str">
            <v>BONDS, L/T, MISC., ACQU'N</v>
          </cell>
        </row>
        <row r="22">
          <cell r="A22" t="str">
            <v>0139</v>
          </cell>
          <cell r="B22" t="str">
            <v>2000</v>
          </cell>
          <cell r="C22" t="str">
            <v>BONDS, L/T, MISC., DISPOSALS</v>
          </cell>
        </row>
        <row r="23">
          <cell r="A23" t="str">
            <v>0139</v>
          </cell>
          <cell r="B23" t="str">
            <v>2050</v>
          </cell>
          <cell r="C23" t="str">
            <v>BONDS, L/T, MISC., ACCRUAL OF DISC</v>
          </cell>
        </row>
        <row r="24">
          <cell r="A24" t="str">
            <v>0196</v>
          </cell>
          <cell r="B24" t="str">
            <v>0000</v>
          </cell>
          <cell r="C24" t="str">
            <v>BONDS, REAL GAINS UNREPT AS REV., O</v>
          </cell>
        </row>
        <row r="25">
          <cell r="A25" t="str">
            <v>0196</v>
          </cell>
          <cell r="B25" t="str">
            <v>0200</v>
          </cell>
          <cell r="C25" t="str">
            <v>BONDS, REAL GAINS UNREPT AS REV., C</v>
          </cell>
        </row>
        <row r="26">
          <cell r="A26" t="str">
            <v>0196</v>
          </cell>
          <cell r="B26" t="str">
            <v>0300</v>
          </cell>
          <cell r="C26" t="str">
            <v>BONDS, REAL GAINS UNREPT AS REV., C</v>
          </cell>
        </row>
        <row r="27">
          <cell r="A27" t="str">
            <v>0197</v>
          </cell>
          <cell r="B27" t="str">
            <v>0200</v>
          </cell>
          <cell r="C27" t="str">
            <v>BONDS, REAL LOSSES UNREPT AS REV.,</v>
          </cell>
        </row>
        <row r="28">
          <cell r="A28" t="str">
            <v>0197</v>
          </cell>
          <cell r="B28" t="str">
            <v>0300</v>
          </cell>
          <cell r="C28" t="str">
            <v>BONDS, REAL LOSSES UNREPT AS REV.,</v>
          </cell>
        </row>
        <row r="29">
          <cell r="A29" t="str">
            <v>0270</v>
          </cell>
          <cell r="B29" t="str">
            <v>0000</v>
          </cell>
          <cell r="C29" t="str">
            <v>PFD STOCKS, PUBLIC UTIL, O/B ACCT</v>
          </cell>
        </row>
        <row r="30">
          <cell r="A30" t="str">
            <v>0270</v>
          </cell>
          <cell r="B30" t="str">
            <v>1000</v>
          </cell>
          <cell r="C30" t="str">
            <v>PFD STOCKS, PUBLIC UTIL, ACQU'N</v>
          </cell>
        </row>
        <row r="31">
          <cell r="A31" t="str">
            <v>0296</v>
          </cell>
          <cell r="B31" t="str">
            <v>0000</v>
          </cell>
          <cell r="C31" t="str">
            <v>PFD STOCKS, REAL GAINS UNREPT AS RE</v>
          </cell>
        </row>
        <row r="32">
          <cell r="A32" t="str">
            <v>0296</v>
          </cell>
          <cell r="B32" t="str">
            <v>0300</v>
          </cell>
          <cell r="C32" t="str">
            <v>PFD STOCKS, REAL GAINS UNREPT AS RE</v>
          </cell>
        </row>
        <row r="33">
          <cell r="A33" t="str">
            <v>0297</v>
          </cell>
          <cell r="B33" t="str">
            <v>0000</v>
          </cell>
          <cell r="C33" t="str">
            <v>PFD STOCKS, REAL LOSSES UNREPT AS R</v>
          </cell>
        </row>
        <row r="34">
          <cell r="A34" t="str">
            <v>0297</v>
          </cell>
          <cell r="B34" t="str">
            <v>0300</v>
          </cell>
          <cell r="C34" t="str">
            <v>PFD STOCKS, REAL LOSSES UNREPT AS R</v>
          </cell>
        </row>
        <row r="35">
          <cell r="A35" t="str">
            <v>0298</v>
          </cell>
          <cell r="B35" t="str">
            <v>0000</v>
          </cell>
          <cell r="C35" t="str">
            <v>PFD STOCKS, UNREAL GAINS/LOSSES REP</v>
          </cell>
        </row>
        <row r="36">
          <cell r="A36" t="str">
            <v>0298</v>
          </cell>
          <cell r="B36" t="str">
            <v>0200</v>
          </cell>
          <cell r="C36" t="str">
            <v>PFD STOCKS, UNREAL GAINS/LOSSES REP</v>
          </cell>
        </row>
        <row r="37">
          <cell r="A37" t="str">
            <v>0370</v>
          </cell>
          <cell r="B37" t="str">
            <v>0000</v>
          </cell>
          <cell r="C37" t="str">
            <v>COM STOCKS, PUBLIC UTIL, O/B ACCT</v>
          </cell>
        </row>
        <row r="38">
          <cell r="A38" t="str">
            <v>0370</v>
          </cell>
          <cell r="B38" t="str">
            <v>1000</v>
          </cell>
          <cell r="C38" t="str">
            <v>COM STOCKS, PUBLIC UTIL, ACQUISITIONS</v>
          </cell>
        </row>
        <row r="39">
          <cell r="A39" t="str">
            <v>0380</v>
          </cell>
          <cell r="B39" t="str">
            <v>0000</v>
          </cell>
          <cell r="C39" t="str">
            <v>COM STOCKS, IND'L, O/B ACCT</v>
          </cell>
        </row>
        <row r="40">
          <cell r="A40" t="str">
            <v>0380</v>
          </cell>
          <cell r="B40" t="str">
            <v>1000</v>
          </cell>
          <cell r="C40" t="str">
            <v>COM STOCKS, IND'L, ACQUISIITONS</v>
          </cell>
        </row>
        <row r="41">
          <cell r="A41" t="str">
            <v>0380</v>
          </cell>
          <cell r="B41" t="str">
            <v>2000</v>
          </cell>
          <cell r="C41" t="str">
            <v>COM STOCKS, IND'L, DISPOSALS</v>
          </cell>
        </row>
        <row r="42">
          <cell r="A42" t="str">
            <v>0390</v>
          </cell>
          <cell r="B42" t="str">
            <v>0000</v>
          </cell>
          <cell r="C42" t="str">
            <v>COM STOCKS, MISC., O/B ACCT</v>
          </cell>
        </row>
        <row r="43">
          <cell r="A43" t="str">
            <v>0390</v>
          </cell>
          <cell r="B43" t="str">
            <v>1000</v>
          </cell>
          <cell r="C43" t="str">
            <v>COM STOCKS, MISC., ACQU'N</v>
          </cell>
        </row>
        <row r="44">
          <cell r="A44" t="str">
            <v>0390</v>
          </cell>
          <cell r="B44" t="str">
            <v>2000</v>
          </cell>
          <cell r="C44" t="str">
            <v>COM STOCKS, MISC., DISPOSALS</v>
          </cell>
        </row>
        <row r="45">
          <cell r="A45" t="str">
            <v>0396</v>
          </cell>
          <cell r="B45" t="str">
            <v>0000</v>
          </cell>
          <cell r="C45" t="str">
            <v>COM STOCKS, REAL GAINS UNREPT AS RE</v>
          </cell>
        </row>
        <row r="46">
          <cell r="A46" t="str">
            <v>0396</v>
          </cell>
          <cell r="B46" t="str">
            <v>0200</v>
          </cell>
          <cell r="C46" t="str">
            <v>COM STOCKS, REAL GAINS UNREPT AS RE</v>
          </cell>
        </row>
        <row r="47">
          <cell r="A47" t="str">
            <v>0396</v>
          </cell>
          <cell r="B47" t="str">
            <v>0300</v>
          </cell>
          <cell r="C47" t="str">
            <v>COM STOCKS, REAL GAINS UNREPT AS RE</v>
          </cell>
        </row>
        <row r="48">
          <cell r="A48" t="str">
            <v>0397</v>
          </cell>
          <cell r="B48" t="str">
            <v>0000</v>
          </cell>
          <cell r="C48" t="str">
            <v>COM STOCKS, REAL LOSSES UNREPT AS R</v>
          </cell>
        </row>
        <row r="49">
          <cell r="A49" t="str">
            <v>0397</v>
          </cell>
          <cell r="B49" t="str">
            <v>0300</v>
          </cell>
          <cell r="C49" t="str">
            <v>COM STOCKS, REAL LOSSES UNREPT AS R</v>
          </cell>
        </row>
        <row r="50">
          <cell r="A50" t="str">
            <v>0398</v>
          </cell>
          <cell r="B50" t="str">
            <v>0000</v>
          </cell>
          <cell r="C50" t="str">
            <v>COM STOCKS, UNREAL GAINS/LOSSES REP</v>
          </cell>
        </row>
        <row r="51">
          <cell r="A51" t="str">
            <v>0398</v>
          </cell>
          <cell r="B51" t="str">
            <v>0200</v>
          </cell>
          <cell r="C51" t="str">
            <v>COM STOCKS, UNREAL GAINS/LOSSES REP</v>
          </cell>
        </row>
        <row r="52">
          <cell r="A52" t="str">
            <v>0801</v>
          </cell>
          <cell r="B52" t="str">
            <v>0000</v>
          </cell>
          <cell r="C52" t="str">
            <v>POLICY ADVANCES, O/B ACCT</v>
          </cell>
        </row>
        <row r="53">
          <cell r="A53" t="str">
            <v>0801</v>
          </cell>
          <cell r="B53" t="str">
            <v>1000</v>
          </cell>
          <cell r="C53" t="str">
            <v>POLICY ADVANCES, AMOUNTS ADVANCED</v>
          </cell>
        </row>
        <row r="54">
          <cell r="A54" t="str">
            <v>0801</v>
          </cell>
          <cell r="B54" t="str">
            <v>1100</v>
          </cell>
          <cell r="C54" t="str">
            <v>POLICY ADVANCES, AMOUNTS ADVANCED B</v>
          </cell>
        </row>
        <row r="55">
          <cell r="A55" t="str">
            <v>0801</v>
          </cell>
          <cell r="B55" t="str">
            <v>1200</v>
          </cell>
          <cell r="C55" t="str">
            <v>POLICY ADVANCES, INTEREST ADDED</v>
          </cell>
        </row>
        <row r="56">
          <cell r="A56" t="str">
            <v>0801</v>
          </cell>
          <cell r="B56" t="str">
            <v>2000</v>
          </cell>
          <cell r="C56" t="str">
            <v>POLICY ADVANCES, AMOUNTS REPAID</v>
          </cell>
        </row>
        <row r="57">
          <cell r="A57" t="str">
            <v>0801</v>
          </cell>
          <cell r="B57" t="str">
            <v>2100</v>
          </cell>
          <cell r="C57" t="str">
            <v>POLICY ADVANCES, AMOUNTS REPAID BY</v>
          </cell>
        </row>
        <row r="58">
          <cell r="A58" t="str">
            <v>0801</v>
          </cell>
          <cell r="B58" t="str">
            <v>2200</v>
          </cell>
          <cell r="C58" t="str">
            <v>POLICY ADVANCES, AMOUNTS REPAID BY</v>
          </cell>
        </row>
        <row r="59">
          <cell r="A59" t="str">
            <v>0801</v>
          </cell>
          <cell r="B59" t="str">
            <v>2300</v>
          </cell>
          <cell r="C59" t="str">
            <v>POLICY ADVANCES, AMOUNTS REPAID BY</v>
          </cell>
        </row>
        <row r="60">
          <cell r="A60" t="str">
            <v>1010</v>
          </cell>
          <cell r="B60" t="str">
            <v>3212</v>
          </cell>
          <cell r="C60" t="str">
            <v>CASH, BANKING DEPT, ***, WITH *** B</v>
          </cell>
        </row>
        <row r="61">
          <cell r="A61" t="str">
            <v>1010</v>
          </cell>
          <cell r="B61" t="str">
            <v>3502</v>
          </cell>
          <cell r="C61" t="str">
            <v>CASH, BANKING DEPT, ***, WITH *** B</v>
          </cell>
        </row>
        <row r="62">
          <cell r="A62" t="str">
            <v>1010</v>
          </cell>
          <cell r="B62" t="str">
            <v>3504</v>
          </cell>
          <cell r="C62" t="str">
            <v>CASH, BANKING DEPT, ***, WITH *** B</v>
          </cell>
        </row>
        <row r="63">
          <cell r="A63" t="str">
            <v>1010</v>
          </cell>
          <cell r="B63" t="str">
            <v>3505</v>
          </cell>
          <cell r="C63" t="str">
            <v>CASH, BANKING DEPT, ***, WITH *** B</v>
          </cell>
        </row>
        <row r="64">
          <cell r="A64" t="str">
            <v>1010</v>
          </cell>
          <cell r="B64" t="str">
            <v>3553</v>
          </cell>
          <cell r="C64" t="str">
            <v>CASH, BANKING DEPT, ****</v>
          </cell>
        </row>
        <row r="65">
          <cell r="A65" t="str">
            <v>1010</v>
          </cell>
          <cell r="B65" t="str">
            <v>3570</v>
          </cell>
          <cell r="C65" t="str">
            <v>CASH, BANKING DEPT, ****</v>
          </cell>
        </row>
        <row r="66">
          <cell r="A66" t="str">
            <v>1010</v>
          </cell>
          <cell r="B66" t="str">
            <v>4534</v>
          </cell>
          <cell r="C66" t="str">
            <v>CASH, BANKING DEPT, ***, WITH *** B</v>
          </cell>
        </row>
        <row r="67">
          <cell r="A67" t="str">
            <v>1010</v>
          </cell>
          <cell r="B67" t="str">
            <v>5901</v>
          </cell>
          <cell r="C67" t="str">
            <v>CASH, BANKING DEPT, ***, WITH *** B</v>
          </cell>
        </row>
        <row r="68">
          <cell r="A68" t="str">
            <v>1015</v>
          </cell>
          <cell r="B68" t="str">
            <v>9800</v>
          </cell>
          <cell r="C68" t="str">
            <v>PETTY CASH , ***, WITH *** BEING TH</v>
          </cell>
        </row>
        <row r="69">
          <cell r="A69" t="str">
            <v>1020</v>
          </cell>
          <cell r="B69" t="str">
            <v>3507</v>
          </cell>
          <cell r="C69" t="str">
            <v>CASH, INVESTMENT DEPT, ****</v>
          </cell>
        </row>
        <row r="70">
          <cell r="A70" t="str">
            <v>1020</v>
          </cell>
          <cell r="B70" t="str">
            <v>3552</v>
          </cell>
          <cell r="C70" t="str">
            <v>CASH, INVESTMENT DEPT, ***, WITH **</v>
          </cell>
        </row>
        <row r="71">
          <cell r="A71" t="str">
            <v>1020</v>
          </cell>
          <cell r="B71" t="str">
            <v>3560</v>
          </cell>
          <cell r="C71" t="str">
            <v>CASH, INVESTMENT DEPT, ***, WITH **</v>
          </cell>
        </row>
        <row r="72">
          <cell r="A72" t="str">
            <v>1020</v>
          </cell>
          <cell r="B72" t="str">
            <v>3561</v>
          </cell>
          <cell r="C72" t="str">
            <v>CASH, INVESTMENT DEPT, ***, WITH **</v>
          </cell>
        </row>
        <row r="73">
          <cell r="A73" t="str">
            <v>1020</v>
          </cell>
          <cell r="B73" t="str">
            <v>3565</v>
          </cell>
          <cell r="C73" t="str">
            <v>CASH - INVESTMENT DEPT - ****</v>
          </cell>
        </row>
        <row r="74">
          <cell r="A74" t="str">
            <v>1030</v>
          </cell>
          <cell r="B74" t="str">
            <v>3455</v>
          </cell>
          <cell r="C74" t="str">
            <v>CASH, C.S.A., ***, WITH *** BEING T</v>
          </cell>
        </row>
        <row r="75">
          <cell r="A75" t="str">
            <v>1030</v>
          </cell>
          <cell r="B75" t="str">
            <v>3502</v>
          </cell>
          <cell r="C75" t="str">
            <v>CASH, C.S.A., ***, WITH *** BEING T</v>
          </cell>
        </row>
        <row r="76">
          <cell r="A76" t="str">
            <v>1030</v>
          </cell>
          <cell r="B76" t="str">
            <v>3503</v>
          </cell>
          <cell r="C76" t="str">
            <v>CASH, C.S.A., ***, WITH *** BEING T</v>
          </cell>
        </row>
        <row r="77">
          <cell r="A77" t="str">
            <v>1030</v>
          </cell>
          <cell r="B77" t="str">
            <v>3553</v>
          </cell>
          <cell r="C77" t="str">
            <v>CASH, CSA, ****</v>
          </cell>
        </row>
        <row r="78">
          <cell r="A78" t="str">
            <v>1035</v>
          </cell>
          <cell r="B78" t="str">
            <v>0000</v>
          </cell>
          <cell r="C78" t="str">
            <v>CASH ON HAND IN BRANCHES</v>
          </cell>
        </row>
        <row r="79">
          <cell r="A79" t="str">
            <v>1201</v>
          </cell>
          <cell r="B79" t="str">
            <v>0000</v>
          </cell>
          <cell r="C79" t="str">
            <v>INV. INC. DUE, BONDS</v>
          </cell>
        </row>
        <row r="80">
          <cell r="A80" t="str">
            <v>1208</v>
          </cell>
          <cell r="B80" t="str">
            <v>0000</v>
          </cell>
          <cell r="C80" t="str">
            <v>INV. INC. DUE, BANK DEPOSITS</v>
          </cell>
        </row>
        <row r="81">
          <cell r="A81" t="str">
            <v>1241</v>
          </cell>
          <cell r="B81" t="str">
            <v>0000</v>
          </cell>
          <cell r="C81" t="str">
            <v>INV. INC. ACCRUED, BONDS</v>
          </cell>
        </row>
        <row r="82">
          <cell r="A82" t="str">
            <v>1247</v>
          </cell>
          <cell r="B82" t="str">
            <v>0000</v>
          </cell>
          <cell r="C82" t="str">
            <v>INV. INC. ACCRUED, POLICY ADVANCES</v>
          </cell>
        </row>
        <row r="83">
          <cell r="A83" t="str">
            <v>1301</v>
          </cell>
          <cell r="B83" t="str">
            <v>1100</v>
          </cell>
          <cell r="C83" t="str">
            <v>O/S FIRST YEAR PREM., INSURANCE DIR</v>
          </cell>
        </row>
        <row r="84">
          <cell r="A84" t="str">
            <v>1302</v>
          </cell>
          <cell r="B84" t="str">
            <v>1100</v>
          </cell>
          <cell r="C84" t="str">
            <v>O/S RENEWAL PREM., INSURANCE DIRECT</v>
          </cell>
        </row>
        <row r="85">
          <cell r="A85" t="str">
            <v>1304</v>
          </cell>
          <cell r="B85" t="str">
            <v>1100</v>
          </cell>
          <cell r="C85" t="str">
            <v>O/S GROUP PREM., TEMP., INSURANCE D</v>
          </cell>
        </row>
        <row r="86">
          <cell r="A86" t="str">
            <v>1311</v>
          </cell>
          <cell r="B86" t="str">
            <v>1100</v>
          </cell>
          <cell r="C86" t="str">
            <v>COMMISSION LOADING ON O/S FIRST YEA</v>
          </cell>
        </row>
        <row r="87">
          <cell r="A87" t="str">
            <v>1312</v>
          </cell>
          <cell r="B87" t="str">
            <v>1100</v>
          </cell>
          <cell r="C87" t="str">
            <v>COMMISSION LOADING ON O/S RENEWAL P</v>
          </cell>
        </row>
        <row r="88">
          <cell r="A88" t="str">
            <v>1410</v>
          </cell>
          <cell r="B88" t="str">
            <v>0000</v>
          </cell>
          <cell r="C88" t="str">
            <v>A/R, STAFF INSURANCE BALANCES</v>
          </cell>
        </row>
        <row r="89">
          <cell r="A89" t="str">
            <v>1440</v>
          </cell>
          <cell r="B89" t="str">
            <v>0000</v>
          </cell>
          <cell r="C89" t="str">
            <v>A/R FOR INVESTMENT SECURITY TRANSAC</v>
          </cell>
        </row>
        <row r="90">
          <cell r="A90" t="str">
            <v>1445</v>
          </cell>
          <cell r="B90" t="str">
            <v>8100</v>
          </cell>
          <cell r="C90" t="str">
            <v>A/R FROM SUBSIDIARY COMPANIES -MSL</v>
          </cell>
        </row>
        <row r="91">
          <cell r="A91" t="str">
            <v>1491</v>
          </cell>
          <cell r="B91" t="str">
            <v>0000</v>
          </cell>
          <cell r="C91" t="str">
            <v>A/R, MISC.</v>
          </cell>
        </row>
        <row r="92">
          <cell r="A92" t="str">
            <v>1491</v>
          </cell>
          <cell r="B92" t="str">
            <v>4212</v>
          </cell>
          <cell r="C92" t="str">
            <v>A/R, MISC., FD</v>
          </cell>
        </row>
        <row r="93">
          <cell r="A93" t="str">
            <v>1501</v>
          </cell>
          <cell r="B93" t="str">
            <v>1100</v>
          </cell>
          <cell r="C93" t="str">
            <v>DISBURSEMENTS UNDER POLICY FOR WHIC</v>
          </cell>
        </row>
        <row r="94">
          <cell r="A94" t="str">
            <v>1800</v>
          </cell>
          <cell r="B94" t="str">
            <v>0000</v>
          </cell>
          <cell r="C94" t="str">
            <v>SECURITY FUND, PHILIPPINES</v>
          </cell>
        </row>
        <row r="95">
          <cell r="A95" t="str">
            <v>1805</v>
          </cell>
          <cell r="B95" t="str">
            <v>0900</v>
          </cell>
          <cell r="C95" t="str">
            <v>PREPAID EXPENSES, OTHER</v>
          </cell>
        </row>
        <row r="96">
          <cell r="A96" t="str">
            <v>1806</v>
          </cell>
          <cell r="B96" t="str">
            <v>1100</v>
          </cell>
          <cell r="C96" t="str">
            <v>PREPAID COMMISSIONS, INSURANCE DIRE</v>
          </cell>
        </row>
        <row r="97">
          <cell r="A97" t="str">
            <v>1810</v>
          </cell>
          <cell r="B97" t="str">
            <v>1984</v>
          </cell>
          <cell r="C97" t="str">
            <v>MISC. ASSETS, FURNITURE, COST ##</v>
          </cell>
        </row>
        <row r="98">
          <cell r="A98" t="str">
            <v>1810</v>
          </cell>
          <cell r="B98" t="str">
            <v>1985</v>
          </cell>
          <cell r="C98" t="str">
            <v>MISC. ASSETS, FURNITURE, COST ##</v>
          </cell>
        </row>
        <row r="99">
          <cell r="A99" t="str">
            <v>1810</v>
          </cell>
          <cell r="B99" t="str">
            <v>1986</v>
          </cell>
          <cell r="C99" t="str">
            <v>MISC. ASSETS, FURNITURE, COST ##</v>
          </cell>
        </row>
        <row r="100">
          <cell r="A100" t="str">
            <v>1810</v>
          </cell>
          <cell r="B100" t="str">
            <v>1987</v>
          </cell>
          <cell r="C100" t="str">
            <v>MISC. ASSETS, FURNITURE, COST ##</v>
          </cell>
        </row>
        <row r="101">
          <cell r="A101" t="str">
            <v>1810</v>
          </cell>
          <cell r="B101" t="str">
            <v>1988</v>
          </cell>
          <cell r="C101" t="str">
            <v>MISC. ASSETS, FURNITURE, COST ##</v>
          </cell>
        </row>
        <row r="102">
          <cell r="A102" t="str">
            <v>1810</v>
          </cell>
          <cell r="B102" t="str">
            <v>1989</v>
          </cell>
          <cell r="C102" t="str">
            <v>MISC. ASSETS, FURNITURE, COST ##</v>
          </cell>
        </row>
        <row r="103">
          <cell r="A103" t="str">
            <v>1810</v>
          </cell>
          <cell r="B103" t="str">
            <v>1990</v>
          </cell>
          <cell r="C103" t="str">
            <v>MISC. ASSETS, FURNITURE, COST ##</v>
          </cell>
        </row>
        <row r="104">
          <cell r="A104" t="str">
            <v>1810</v>
          </cell>
          <cell r="B104" t="str">
            <v>1991</v>
          </cell>
          <cell r="C104" t="str">
            <v>MISC. ASSETS, FURNITURE, COST ##</v>
          </cell>
        </row>
        <row r="105">
          <cell r="A105" t="str">
            <v>1810</v>
          </cell>
          <cell r="B105" t="str">
            <v>1992</v>
          </cell>
          <cell r="C105" t="str">
            <v>MISC. ASSETS, FURNITURE, COST ##</v>
          </cell>
        </row>
        <row r="106">
          <cell r="A106" t="str">
            <v>1810</v>
          </cell>
          <cell r="B106" t="str">
            <v>1993</v>
          </cell>
          <cell r="C106" t="str">
            <v>MISC. ASSETS, FURNITURE, COST ##</v>
          </cell>
        </row>
        <row r="107">
          <cell r="A107" t="str">
            <v>1810</v>
          </cell>
          <cell r="B107" t="str">
            <v>1994</v>
          </cell>
          <cell r="C107" t="str">
            <v>MISC. ASSETS, FURNITURE, COST ##</v>
          </cell>
        </row>
        <row r="108">
          <cell r="A108" t="str">
            <v>1810</v>
          </cell>
          <cell r="B108" t="str">
            <v>1995</v>
          </cell>
          <cell r="C108" t="str">
            <v>MISC. ASSETS, FURNITURE, COST ##</v>
          </cell>
        </row>
        <row r="109">
          <cell r="A109" t="str">
            <v>1810</v>
          </cell>
          <cell r="B109" t="str">
            <v>1996</v>
          </cell>
          <cell r="C109" t="str">
            <v>MISC. ASSETS, FURNITURE, COST ##</v>
          </cell>
        </row>
        <row r="110">
          <cell r="A110" t="str">
            <v>1811</v>
          </cell>
          <cell r="B110" t="str">
            <v>1984</v>
          </cell>
          <cell r="C110" t="str">
            <v>MISC. ASSETS, FURNITURE, DEPR'N ##</v>
          </cell>
        </row>
        <row r="111">
          <cell r="A111" t="str">
            <v>1811</v>
          </cell>
          <cell r="B111" t="str">
            <v>1985</v>
          </cell>
          <cell r="C111" t="str">
            <v>MISC. ASSETS, FURNITURE, DEPR'N ##</v>
          </cell>
        </row>
        <row r="112">
          <cell r="A112" t="str">
            <v>1811</v>
          </cell>
          <cell r="B112" t="str">
            <v>1986</v>
          </cell>
          <cell r="C112" t="str">
            <v>MISC. ASSETS, FURNITURE, DEPR'N ##</v>
          </cell>
        </row>
        <row r="113">
          <cell r="A113" t="str">
            <v>1811</v>
          </cell>
          <cell r="B113" t="str">
            <v>1987</v>
          </cell>
          <cell r="C113" t="str">
            <v>MISC. ASSETS, FURNITURE, DEPR'N ##</v>
          </cell>
        </row>
        <row r="114">
          <cell r="A114" t="str">
            <v>1811</v>
          </cell>
          <cell r="B114" t="str">
            <v>1988</v>
          </cell>
          <cell r="C114" t="str">
            <v>MISC. ASSETS, FURNITURE, DEPR'N ##</v>
          </cell>
        </row>
        <row r="115">
          <cell r="A115" t="str">
            <v>1811</v>
          </cell>
          <cell r="B115" t="str">
            <v>1989</v>
          </cell>
          <cell r="C115" t="str">
            <v>MISC. ASSETS, FURNITURE, DEPR'N ##</v>
          </cell>
        </row>
        <row r="116">
          <cell r="A116" t="str">
            <v>1811</v>
          </cell>
          <cell r="B116" t="str">
            <v>1990</v>
          </cell>
          <cell r="C116" t="str">
            <v>MISC. ASSETS, FURNITURE, DEPR'N ##</v>
          </cell>
        </row>
        <row r="117">
          <cell r="A117" t="str">
            <v>1811</v>
          </cell>
          <cell r="B117" t="str">
            <v>1991</v>
          </cell>
          <cell r="C117" t="str">
            <v>MISC. ASSETS, FURNITURE, DEPR'N ##</v>
          </cell>
        </row>
        <row r="118">
          <cell r="A118" t="str">
            <v>1811</v>
          </cell>
          <cell r="B118" t="str">
            <v>1992</v>
          </cell>
          <cell r="C118" t="str">
            <v>MISC. ASSETS, FURNITURE, DEPR'N ##</v>
          </cell>
        </row>
        <row r="119">
          <cell r="A119" t="str">
            <v>1811</v>
          </cell>
          <cell r="B119" t="str">
            <v>1993</v>
          </cell>
          <cell r="C119" t="str">
            <v>MISC. ASSETS, FURNITURE, DEPR'N ##</v>
          </cell>
        </row>
        <row r="120">
          <cell r="A120" t="str">
            <v>1811</v>
          </cell>
          <cell r="B120" t="str">
            <v>1994</v>
          </cell>
          <cell r="C120" t="str">
            <v>MISC. ASSETS, FURNITURE, DEPR'N ##</v>
          </cell>
        </row>
        <row r="121">
          <cell r="A121" t="str">
            <v>1811</v>
          </cell>
          <cell r="B121" t="str">
            <v>1995</v>
          </cell>
          <cell r="C121" t="str">
            <v>MISC. ASSETS, FURNITURE, DEPR'N ##</v>
          </cell>
        </row>
        <row r="122">
          <cell r="A122" t="str">
            <v>1811</v>
          </cell>
          <cell r="B122" t="str">
            <v>1996</v>
          </cell>
          <cell r="C122" t="str">
            <v>MISC. ASSETS, FURNITURE, DEPR'N ##</v>
          </cell>
        </row>
        <row r="123">
          <cell r="A123" t="str">
            <v>1820</v>
          </cell>
          <cell r="B123" t="str">
            <v>1989</v>
          </cell>
          <cell r="C123" t="str">
            <v>MISC. ASSETS, OTHER EQUIPMENT, COST</v>
          </cell>
        </row>
        <row r="124">
          <cell r="A124" t="str">
            <v>1820</v>
          </cell>
          <cell r="B124" t="str">
            <v>1990</v>
          </cell>
          <cell r="C124" t="str">
            <v>MISC. ASSETS, OTHER EQUIPMENT, COST</v>
          </cell>
        </row>
        <row r="125">
          <cell r="A125" t="str">
            <v>1820</v>
          </cell>
          <cell r="B125" t="str">
            <v>1991</v>
          </cell>
          <cell r="C125" t="str">
            <v>MISC. ASSETS, OTHER EQUIPMENT, COST</v>
          </cell>
        </row>
        <row r="126">
          <cell r="A126" t="str">
            <v>1820</v>
          </cell>
          <cell r="B126" t="str">
            <v>1992</v>
          </cell>
          <cell r="C126" t="str">
            <v>MISC. ASSETS, OTHER EQUIPMENT, COST</v>
          </cell>
        </row>
        <row r="127">
          <cell r="A127" t="str">
            <v>1820</v>
          </cell>
          <cell r="B127" t="str">
            <v>1993</v>
          </cell>
          <cell r="C127" t="str">
            <v>MISC. ASSETS, OTHER EQUIPMENT, COST</v>
          </cell>
        </row>
        <row r="128">
          <cell r="A128" t="str">
            <v>1820</v>
          </cell>
          <cell r="B128" t="str">
            <v>1994</v>
          </cell>
          <cell r="C128" t="str">
            <v>MISC. ASSETS, OTHER EQUIPMENT, COST</v>
          </cell>
        </row>
        <row r="129">
          <cell r="A129" t="str">
            <v>1820</v>
          </cell>
          <cell r="B129" t="str">
            <v>1995</v>
          </cell>
          <cell r="C129" t="str">
            <v>MISC. ASSETS, OTHER EQUIPMENT, COST</v>
          </cell>
        </row>
        <row r="130">
          <cell r="A130" t="str">
            <v>1820</v>
          </cell>
          <cell r="B130" t="str">
            <v>1996</v>
          </cell>
          <cell r="C130" t="str">
            <v>MISC. ASSETS, OTHER EQUIPMENT, COST</v>
          </cell>
        </row>
        <row r="131">
          <cell r="A131" t="str">
            <v>1821</v>
          </cell>
          <cell r="B131" t="str">
            <v>1989</v>
          </cell>
          <cell r="C131" t="str">
            <v>MISC. ASSETS, OTHER EQUIPMENT, DEPR</v>
          </cell>
        </row>
        <row r="132">
          <cell r="A132" t="str">
            <v>1821</v>
          </cell>
          <cell r="B132" t="str">
            <v>1990</v>
          </cell>
          <cell r="C132" t="str">
            <v>MISC. ASSETS, OTHER EQUIPMENT, DEPR</v>
          </cell>
        </row>
        <row r="133">
          <cell r="A133" t="str">
            <v>1821</v>
          </cell>
          <cell r="B133" t="str">
            <v>1991</v>
          </cell>
          <cell r="C133" t="str">
            <v>MISC. ASSETS, OTHER EQUIPMENT, DEPR</v>
          </cell>
        </row>
        <row r="134">
          <cell r="A134" t="str">
            <v>1821</v>
          </cell>
          <cell r="B134" t="str">
            <v>1992</v>
          </cell>
          <cell r="C134" t="str">
            <v>MISC. ASSETS, OTHER EQUIPMENT, DEPR</v>
          </cell>
        </row>
        <row r="135">
          <cell r="A135" t="str">
            <v>1821</v>
          </cell>
          <cell r="B135" t="str">
            <v>1993</v>
          </cell>
          <cell r="C135" t="str">
            <v>MISC. ASSETS, OTHER EQUIPMENT, DEPR</v>
          </cell>
        </row>
        <row r="136">
          <cell r="A136" t="str">
            <v>1821</v>
          </cell>
          <cell r="B136" t="str">
            <v>1994</v>
          </cell>
          <cell r="C136" t="str">
            <v>MISC. ASSETS, OTHER EQUIPMENT, DEPR</v>
          </cell>
        </row>
        <row r="137">
          <cell r="A137" t="str">
            <v>1821</v>
          </cell>
          <cell r="B137" t="str">
            <v>1995</v>
          </cell>
          <cell r="C137" t="str">
            <v>MISC. ASSETS, OTHER EQUIPMENT, DEPR</v>
          </cell>
        </row>
        <row r="138">
          <cell r="A138" t="str">
            <v>1821</v>
          </cell>
          <cell r="B138" t="str">
            <v>1996</v>
          </cell>
          <cell r="C138" t="str">
            <v>MISC. ASSETS, OTHER EQUIPMENT, DEPR</v>
          </cell>
        </row>
        <row r="139">
          <cell r="A139" t="str">
            <v>1822</v>
          </cell>
          <cell r="B139" t="str">
            <v>1990</v>
          </cell>
          <cell r="C139" t="str">
            <v>MISC ASSETS-EDP EQUIP-COST##</v>
          </cell>
        </row>
        <row r="140">
          <cell r="A140" t="str">
            <v>1822</v>
          </cell>
          <cell r="B140" t="str">
            <v>1991</v>
          </cell>
          <cell r="C140" t="str">
            <v>MISC. ASSETS, E.D.P. EQUIPMENT, COS</v>
          </cell>
        </row>
        <row r="141">
          <cell r="A141" t="str">
            <v>1822</v>
          </cell>
          <cell r="B141" t="str">
            <v>1992</v>
          </cell>
          <cell r="C141" t="str">
            <v>MISC. ASSETS, E.D.P. EQUIPMENT, COS</v>
          </cell>
        </row>
        <row r="142">
          <cell r="A142" t="str">
            <v>1822</v>
          </cell>
          <cell r="B142" t="str">
            <v>1993</v>
          </cell>
          <cell r="C142" t="str">
            <v>MISC. ASSETS, E.D.P. EQUIPMENT, COS</v>
          </cell>
        </row>
        <row r="143">
          <cell r="A143" t="str">
            <v>1822</v>
          </cell>
          <cell r="B143" t="str">
            <v>1994</v>
          </cell>
          <cell r="C143" t="str">
            <v>MISC. ASSETS, E.D.P. EQUIPMENT, COS</v>
          </cell>
        </row>
        <row r="144">
          <cell r="A144" t="str">
            <v>1822</v>
          </cell>
          <cell r="B144" t="str">
            <v>1995</v>
          </cell>
          <cell r="C144" t="str">
            <v>MISC. ASSETS, E.D.P. EQUIPMENT, COS</v>
          </cell>
        </row>
        <row r="145">
          <cell r="A145" t="str">
            <v>1822</v>
          </cell>
          <cell r="B145" t="str">
            <v>1996</v>
          </cell>
          <cell r="C145" t="str">
            <v>MISC. ASSETS, E.D.P. EQUIPMENT, COS</v>
          </cell>
        </row>
        <row r="146">
          <cell r="A146" t="str">
            <v>1823</v>
          </cell>
          <cell r="B146" t="str">
            <v>1990</v>
          </cell>
          <cell r="C146" t="str">
            <v>MISC. ASSETS, E.D.P. EQUIPMENT, DEP</v>
          </cell>
        </row>
        <row r="147">
          <cell r="A147" t="str">
            <v>1823</v>
          </cell>
          <cell r="B147" t="str">
            <v>1991</v>
          </cell>
          <cell r="C147" t="str">
            <v>MISC. ASSETS, E.D.P. EQUIPMENT, DEP</v>
          </cell>
        </row>
        <row r="148">
          <cell r="A148" t="str">
            <v>1823</v>
          </cell>
          <cell r="B148" t="str">
            <v>1992</v>
          </cell>
          <cell r="C148" t="str">
            <v>MISC. ASSETS, E.D.P. EQUIPMENT, DEP</v>
          </cell>
        </row>
        <row r="149">
          <cell r="A149" t="str">
            <v>1823</v>
          </cell>
          <cell r="B149" t="str">
            <v>1993</v>
          </cell>
          <cell r="C149" t="str">
            <v>MISC. ASSETS, E.D.P. EQUIPMENT, DEP</v>
          </cell>
        </row>
        <row r="150">
          <cell r="A150" t="str">
            <v>1823</v>
          </cell>
          <cell r="B150" t="str">
            <v>1994</v>
          </cell>
          <cell r="C150" t="str">
            <v>MISC. ASSETS, E.D.P. EQUIPMENT, DEP</v>
          </cell>
        </row>
        <row r="151">
          <cell r="A151" t="str">
            <v>1823</v>
          </cell>
          <cell r="B151" t="str">
            <v>1995</v>
          </cell>
          <cell r="C151" t="str">
            <v>MISC. ASSETS, E.D.P. EQUIPMENT, DEP</v>
          </cell>
        </row>
        <row r="152">
          <cell r="A152" t="str">
            <v>1823</v>
          </cell>
          <cell r="B152" t="str">
            <v>1996</v>
          </cell>
          <cell r="C152" t="str">
            <v>MISC. ASSETS, E.D.P. EQUIPMENT, DEP</v>
          </cell>
        </row>
        <row r="153">
          <cell r="A153" t="str">
            <v>1830</v>
          </cell>
          <cell r="B153" t="str">
            <v>0000</v>
          </cell>
          <cell r="C153" t="str">
            <v>MISC. ASSETS, CO. VEHICLES, COST ##</v>
          </cell>
        </row>
        <row r="154">
          <cell r="A154" t="str">
            <v>1830</v>
          </cell>
          <cell r="B154" t="str">
            <v>1989</v>
          </cell>
          <cell r="C154" t="str">
            <v>MISC. ASSETS, CO. VEHICLES, COST ##</v>
          </cell>
        </row>
        <row r="155">
          <cell r="A155" t="str">
            <v>1830</v>
          </cell>
          <cell r="B155" t="str">
            <v>1991</v>
          </cell>
          <cell r="C155" t="str">
            <v>MISC. ASSETS, CO. VEHICLES, COST ##</v>
          </cell>
        </row>
        <row r="156">
          <cell r="A156" t="str">
            <v>1830</v>
          </cell>
          <cell r="B156" t="str">
            <v>1992</v>
          </cell>
          <cell r="C156" t="str">
            <v>MISC. ASSETS, CO. VEHICLES, COST ##</v>
          </cell>
        </row>
        <row r="157">
          <cell r="A157" t="str">
            <v>1830</v>
          </cell>
          <cell r="B157" t="str">
            <v>1993</v>
          </cell>
          <cell r="C157" t="str">
            <v>MISC. ASSETS, CO. VEHICLES, COST ##</v>
          </cell>
        </row>
        <row r="158">
          <cell r="A158" t="str">
            <v>1830</v>
          </cell>
          <cell r="B158" t="str">
            <v>1994</v>
          </cell>
          <cell r="C158" t="str">
            <v>MISC. ASSETS, CO. VEHICLES, COST ##</v>
          </cell>
        </row>
        <row r="159">
          <cell r="A159" t="str">
            <v>1830</v>
          </cell>
          <cell r="B159" t="str">
            <v>1995</v>
          </cell>
          <cell r="C159" t="str">
            <v>MISC. ASSETS, CO. VEHICLES, COST ##</v>
          </cell>
        </row>
        <row r="160">
          <cell r="A160" t="str">
            <v>1830</v>
          </cell>
          <cell r="B160" t="str">
            <v>1996</v>
          </cell>
          <cell r="C160" t="str">
            <v>MISC. ASSETS, CO. VEHICLES, COST ##</v>
          </cell>
        </row>
        <row r="161">
          <cell r="A161" t="str">
            <v>1831</v>
          </cell>
          <cell r="B161" t="str">
            <v>0000</v>
          </cell>
          <cell r="C161" t="str">
            <v>MISC. ASSETS, CO. VEHICLES, DEPR'N</v>
          </cell>
        </row>
        <row r="162">
          <cell r="A162" t="str">
            <v>1831</v>
          </cell>
          <cell r="B162" t="str">
            <v>1989</v>
          </cell>
          <cell r="C162" t="str">
            <v>MISC. ASSETS, CO. VEHICLES, DEPR'N</v>
          </cell>
        </row>
        <row r="163">
          <cell r="A163" t="str">
            <v>1831</v>
          </cell>
          <cell r="B163" t="str">
            <v>1991</v>
          </cell>
          <cell r="C163" t="str">
            <v>MISC. ASSETS, CO. VEHICLES, DEPR'N</v>
          </cell>
        </row>
        <row r="164">
          <cell r="A164" t="str">
            <v>1831</v>
          </cell>
          <cell r="B164" t="str">
            <v>1992</v>
          </cell>
          <cell r="C164" t="str">
            <v>MISC. ASSETS, CO. VEHICLES, DEPR'N</v>
          </cell>
        </row>
        <row r="165">
          <cell r="A165" t="str">
            <v>1831</v>
          </cell>
          <cell r="B165" t="str">
            <v>1993</v>
          </cell>
          <cell r="C165" t="str">
            <v>MISC. ASSETS, CO. VEHICLES, DEPR'N</v>
          </cell>
        </row>
        <row r="166">
          <cell r="A166" t="str">
            <v>1831</v>
          </cell>
          <cell r="B166" t="str">
            <v>1994</v>
          </cell>
          <cell r="C166" t="str">
            <v>MISC. ASSETS, CO. VEHICLES, DEPR'N</v>
          </cell>
        </row>
        <row r="167">
          <cell r="A167" t="str">
            <v>1831</v>
          </cell>
          <cell r="B167" t="str">
            <v>1995</v>
          </cell>
          <cell r="C167" t="str">
            <v>MISC. ASSETS, CO. VEHICLES, DEPR'N</v>
          </cell>
        </row>
        <row r="168">
          <cell r="A168" t="str">
            <v>1831</v>
          </cell>
          <cell r="B168" t="str">
            <v>1996</v>
          </cell>
          <cell r="C168" t="str">
            <v>MISC. ASSETS, CO. VEHICLES, DEPR'N</v>
          </cell>
        </row>
        <row r="169">
          <cell r="A169" t="str">
            <v>1840</v>
          </cell>
          <cell r="B169" t="str">
            <v>0000</v>
          </cell>
          <cell r="C169" t="str">
            <v>MISC. ASSETS, ADVANCES TO AGENTS</v>
          </cell>
        </row>
        <row r="170">
          <cell r="A170" t="str">
            <v>1841</v>
          </cell>
          <cell r="B170" t="str">
            <v>0000</v>
          </cell>
          <cell r="C170" t="str">
            <v>MISC. ASSETS, LOANS TO FIELD FORCE</v>
          </cell>
        </row>
        <row r="171">
          <cell r="A171" t="str">
            <v>1841</v>
          </cell>
          <cell r="B171" t="str">
            <v>0100</v>
          </cell>
          <cell r="C171" t="str">
            <v>MISC. ASSETS FROM FIELD FORCE, SECU</v>
          </cell>
        </row>
        <row r="172">
          <cell r="A172" t="str">
            <v>1842</v>
          </cell>
          <cell r="B172" t="str">
            <v>0000</v>
          </cell>
          <cell r="C172" t="str">
            <v>MISC. ASSETS, LOANS TO EES</v>
          </cell>
        </row>
        <row r="173">
          <cell r="A173" t="str">
            <v>1842</v>
          </cell>
          <cell r="B173" t="str">
            <v>4600</v>
          </cell>
          <cell r="C173" t="str">
            <v>MISC. ASSETS FROM EES, AUTO LOANS</v>
          </cell>
        </row>
        <row r="174">
          <cell r="A174" t="str">
            <v>1842</v>
          </cell>
          <cell r="B174" t="str">
            <v>6000</v>
          </cell>
          <cell r="C174" t="str">
            <v>MISC. ASSETS FROM EES, HOUSING LOAN</v>
          </cell>
        </row>
        <row r="175">
          <cell r="A175" t="str">
            <v>1842</v>
          </cell>
          <cell r="B175" t="str">
            <v>6001</v>
          </cell>
          <cell r="C175" t="str">
            <v>MISC. ASSETS FROM EES, HOUSING LOAN</v>
          </cell>
        </row>
        <row r="176">
          <cell r="A176" t="str">
            <v>1842</v>
          </cell>
          <cell r="B176" t="str">
            <v>6500</v>
          </cell>
          <cell r="C176" t="str">
            <v>MISC. ASSETS FROM EES, P.C. PURCHAS</v>
          </cell>
        </row>
        <row r="177">
          <cell r="A177" t="str">
            <v>1850</v>
          </cell>
          <cell r="B177" t="str">
            <v>0000</v>
          </cell>
          <cell r="C177" t="str">
            <v>MISC. ASSETS, UNIDENTIFIED DEBITS I</v>
          </cell>
        </row>
        <row r="178">
          <cell r="A178" t="str">
            <v>1910</v>
          </cell>
          <cell r="B178" t="str">
            <v>0000</v>
          </cell>
          <cell r="C178" t="str">
            <v>SHARES IN REINSURANCE CO (PHILIPPIN</v>
          </cell>
        </row>
        <row r="179">
          <cell r="A179" t="str">
            <v>1911</v>
          </cell>
          <cell r="B179" t="str">
            <v>0000</v>
          </cell>
          <cell r="C179" t="str">
            <v>SHARES IN MANILA POLO CLUB (PHILIPP</v>
          </cell>
        </row>
        <row r="180">
          <cell r="A180" t="str">
            <v>1912</v>
          </cell>
          <cell r="B180" t="str">
            <v>0000</v>
          </cell>
          <cell r="C180" t="str">
            <v>SHARES IN MANILA GOLF AND COUNTRY C</v>
          </cell>
        </row>
        <row r="181">
          <cell r="A181" t="str">
            <v>2001</v>
          </cell>
          <cell r="B181" t="str">
            <v>1100</v>
          </cell>
          <cell r="C181" t="str">
            <v>O/S D/C - REGULAR - INSURANCE DIREC</v>
          </cell>
        </row>
        <row r="182">
          <cell r="A182" t="str">
            <v>2001</v>
          </cell>
          <cell r="B182" t="str">
            <v>1200</v>
          </cell>
          <cell r="C182" t="str">
            <v>O/S D/C - REGULAR - INSURANCE SURPL</v>
          </cell>
        </row>
        <row r="183">
          <cell r="A183" t="str">
            <v>2010</v>
          </cell>
          <cell r="B183" t="str">
            <v>1100</v>
          </cell>
          <cell r="C183" t="str">
            <v>O/S MAT. END. - INSURANCE DIRECT</v>
          </cell>
        </row>
        <row r="184">
          <cell r="A184" t="str">
            <v>2014</v>
          </cell>
          <cell r="B184" t="str">
            <v>1100</v>
          </cell>
          <cell r="C184" t="str">
            <v>O/S CSV AND WITHD'L ALLCES - INSURA</v>
          </cell>
        </row>
        <row r="185">
          <cell r="A185" t="str">
            <v>2017</v>
          </cell>
          <cell r="B185" t="str">
            <v>2100</v>
          </cell>
          <cell r="C185" t="str">
            <v>O/S ANNUITY INSTALMENTS - ANNUITY D</v>
          </cell>
        </row>
        <row r="186">
          <cell r="A186" t="str">
            <v>2101</v>
          </cell>
          <cell r="B186" t="str">
            <v>0000</v>
          </cell>
          <cell r="C186" t="str">
            <v>O/S PAYMENTS - ANNUITY SYSTEM TEMPO</v>
          </cell>
        </row>
        <row r="187">
          <cell r="A187" t="str">
            <v>2101</v>
          </cell>
          <cell r="B187" t="str">
            <v>4219</v>
          </cell>
          <cell r="C187" t="str">
            <v>O/S PYMTS - TB</v>
          </cell>
        </row>
        <row r="188">
          <cell r="A188" t="str">
            <v>2101</v>
          </cell>
          <cell r="B188" t="str">
            <v>4250</v>
          </cell>
          <cell r="C188" t="str">
            <v>O/S PYMTS - YK</v>
          </cell>
        </row>
        <row r="189">
          <cell r="A189" t="str">
            <v>2201</v>
          </cell>
          <cell r="B189" t="str">
            <v>2100</v>
          </cell>
          <cell r="C189" t="str">
            <v>O/S PAYMENTS UNDER SETTLEMENT ANNUI</v>
          </cell>
        </row>
        <row r="190">
          <cell r="A190" t="str">
            <v>2401</v>
          </cell>
          <cell r="B190" t="str">
            <v>1100</v>
          </cell>
          <cell r="C190" t="str">
            <v>PREM RECD IN ADVANCE - FIRST YEAR -</v>
          </cell>
        </row>
        <row r="191">
          <cell r="A191" t="str">
            <v>2402</v>
          </cell>
          <cell r="B191" t="str">
            <v>1100</v>
          </cell>
          <cell r="C191" t="str">
            <v>PREM RECD IN ADVANCE - RENEWAL - IN</v>
          </cell>
        </row>
        <row r="192">
          <cell r="A192" t="str">
            <v>2601</v>
          </cell>
          <cell r="B192" t="str">
            <v>1100</v>
          </cell>
          <cell r="C192" t="str">
            <v>O/S DIVIDENDS - CASH - INSURANCE DI</v>
          </cell>
        </row>
        <row r="193">
          <cell r="A193" t="str">
            <v>2602</v>
          </cell>
          <cell r="B193" t="str">
            <v>1100</v>
          </cell>
          <cell r="C193" t="str">
            <v>O/S DIVIDENDS - APPLIED TO PREMIUMS</v>
          </cell>
        </row>
        <row r="194">
          <cell r="A194" t="str">
            <v>2603</v>
          </cell>
          <cell r="B194" t="str">
            <v>1100</v>
          </cell>
          <cell r="C194" t="str">
            <v>O/S DIVIDENDS - DECLARED BUT NOT DU</v>
          </cell>
        </row>
        <row r="195">
          <cell r="A195" t="str">
            <v>2804</v>
          </cell>
          <cell r="B195" t="str">
            <v>0000</v>
          </cell>
          <cell r="C195" t="str">
            <v>PREM TAX D &amp; A - OTHER THAN PROV'AL</v>
          </cell>
        </row>
        <row r="196">
          <cell r="A196" t="str">
            <v>2804</v>
          </cell>
          <cell r="B196" t="str">
            <v>1000</v>
          </cell>
          <cell r="C196" t="str">
            <v>PREM TAX D &amp; A - OTHER THAN PROV'AL</v>
          </cell>
        </row>
        <row r="197">
          <cell r="A197" t="str">
            <v>2830</v>
          </cell>
          <cell r="B197" t="str">
            <v>0000</v>
          </cell>
          <cell r="C197" t="str">
            <v>INCOME TAX D &amp; A - FOREIGN - O/B AC</v>
          </cell>
        </row>
        <row r="198">
          <cell r="A198" t="str">
            <v>2830</v>
          </cell>
          <cell r="B198" t="str">
            <v>1000</v>
          </cell>
          <cell r="C198" t="str">
            <v>INCOME TAX D &amp; A - FOREIGN - ACCRUE</v>
          </cell>
        </row>
        <row r="199">
          <cell r="A199" t="str">
            <v>2830</v>
          </cell>
          <cell r="B199" t="str">
            <v>2100</v>
          </cell>
          <cell r="C199" t="str">
            <v>INCOME TAX D &amp; A - FOREIGN - ACCRUE</v>
          </cell>
        </row>
        <row r="200">
          <cell r="A200" t="str">
            <v>2850</v>
          </cell>
          <cell r="B200" t="str">
            <v>0000</v>
          </cell>
          <cell r="C200" t="str">
            <v>OTHER TAXES AND FEES D &amp; A - O/B AC</v>
          </cell>
        </row>
        <row r="201">
          <cell r="A201" t="str">
            <v>2850</v>
          </cell>
          <cell r="B201" t="str">
            <v>2100</v>
          </cell>
          <cell r="C201" t="str">
            <v>OTHER TAXES AND FEES D &amp; A - OTHER</v>
          </cell>
        </row>
        <row r="202">
          <cell r="A202" t="str">
            <v>2901</v>
          </cell>
          <cell r="B202" t="str">
            <v>1100</v>
          </cell>
          <cell r="C202" t="str">
            <v>ACCRUED COMM. ON PREM. - INSURANCE</v>
          </cell>
        </row>
        <row r="203">
          <cell r="A203" t="str">
            <v>3046</v>
          </cell>
          <cell r="B203" t="str">
            <v>0000</v>
          </cell>
          <cell r="C203" t="str">
            <v>GENERAL EXPENES D &amp; A</v>
          </cell>
        </row>
        <row r="204">
          <cell r="A204" t="str">
            <v>3046</v>
          </cell>
          <cell r="B204" t="str">
            <v>5500</v>
          </cell>
          <cell r="C204" t="str">
            <v>GENERAL EXPENES D &amp; A- FC</v>
          </cell>
        </row>
        <row r="205">
          <cell r="A205" t="str">
            <v>3201</v>
          </cell>
          <cell r="B205" t="str">
            <v>0000</v>
          </cell>
          <cell r="C205" t="str">
            <v>AMTS RECEIVED BUT NOT YET ALLOCATED</v>
          </cell>
        </row>
        <row r="206">
          <cell r="A206" t="str">
            <v>3201</v>
          </cell>
          <cell r="B206" t="str">
            <v>4200</v>
          </cell>
          <cell r="C206" t="str">
            <v>AMTS RCVD/NA-FC</v>
          </cell>
        </row>
        <row r="207">
          <cell r="A207" t="str">
            <v>3201</v>
          </cell>
          <cell r="B207" t="str">
            <v>4202</v>
          </cell>
          <cell r="C207" t="str">
            <v>AMTS RCVD/NA-KP</v>
          </cell>
        </row>
        <row r="208">
          <cell r="A208" t="str">
            <v>3201</v>
          </cell>
          <cell r="B208" t="str">
            <v>4212</v>
          </cell>
          <cell r="C208" t="str">
            <v>AMTS RCVD/NA-FD</v>
          </cell>
        </row>
        <row r="209">
          <cell r="A209" t="str">
            <v>3201</v>
          </cell>
          <cell r="B209" t="str">
            <v>4219</v>
          </cell>
          <cell r="C209" t="str">
            <v>AMTS RCVD/NA-FD</v>
          </cell>
        </row>
        <row r="210">
          <cell r="A210" t="str">
            <v>3201</v>
          </cell>
          <cell r="B210" t="str">
            <v>4227</v>
          </cell>
          <cell r="C210" t="str">
            <v>AMTS RCVD/NA-FD</v>
          </cell>
        </row>
        <row r="211">
          <cell r="A211" t="str">
            <v>3201</v>
          </cell>
          <cell r="B211" t="str">
            <v>4230</v>
          </cell>
          <cell r="C211" t="str">
            <v>AMTS RCVD/NA-FD</v>
          </cell>
        </row>
        <row r="212">
          <cell r="A212" t="str">
            <v>3201</v>
          </cell>
          <cell r="B212" t="str">
            <v>4272</v>
          </cell>
          <cell r="C212" t="str">
            <v>AMTS RCVD/NA-FD</v>
          </cell>
        </row>
        <row r="213">
          <cell r="A213" t="str">
            <v>3201</v>
          </cell>
          <cell r="B213" t="str">
            <v>4291</v>
          </cell>
          <cell r="C213" t="str">
            <v>AMTS RCVD/NA-CJ</v>
          </cell>
        </row>
        <row r="214">
          <cell r="A214" t="str">
            <v>3212</v>
          </cell>
          <cell r="B214" t="str">
            <v>0000</v>
          </cell>
          <cell r="C214" t="str">
            <v>PREMIUM COLLECTIONS RECEIVED BUT NO</v>
          </cell>
        </row>
        <row r="215">
          <cell r="A215" t="str">
            <v>3216</v>
          </cell>
          <cell r="B215" t="str">
            <v>0000</v>
          </cell>
          <cell r="C215" t="str">
            <v>OUTSTANDING APPLICATIONS SUSPENSE</v>
          </cell>
        </row>
        <row r="216">
          <cell r="A216" t="str">
            <v>3230</v>
          </cell>
          <cell r="B216" t="str">
            <v>3504</v>
          </cell>
          <cell r="C216" t="str">
            <v>BANKING SUSPENSE - SPECIAL - ***, W</v>
          </cell>
        </row>
        <row r="217">
          <cell r="A217" t="str">
            <v>3230</v>
          </cell>
          <cell r="B217" t="str">
            <v>4534</v>
          </cell>
          <cell r="C217" t="str">
            <v>BANKING SUSPENSE - SPECIAL - ***, W</v>
          </cell>
        </row>
        <row r="218">
          <cell r="A218" t="str">
            <v>3231</v>
          </cell>
          <cell r="B218" t="str">
            <v>0000</v>
          </cell>
          <cell r="C218" t="str">
            <v>PREMIUM SUSPENSE</v>
          </cell>
        </row>
        <row r="219">
          <cell r="A219" t="str">
            <v>3233</v>
          </cell>
          <cell r="B219" t="str">
            <v>0000</v>
          </cell>
          <cell r="C219" t="str">
            <v>INTERNAL SUSPENSE</v>
          </cell>
        </row>
        <row r="220">
          <cell r="A220" t="str">
            <v>3234</v>
          </cell>
          <cell r="B220" t="str">
            <v>4202</v>
          </cell>
          <cell r="C220" t="str">
            <v>EXTERNAL SUSPENSE - KP</v>
          </cell>
        </row>
        <row r="221">
          <cell r="A221" t="str">
            <v>3234</v>
          </cell>
          <cell r="B221" t="str">
            <v>4206</v>
          </cell>
          <cell r="C221" t="str">
            <v>EXTERNAL SUSPENSE - IR</v>
          </cell>
        </row>
        <row r="222">
          <cell r="A222" t="str">
            <v>3235</v>
          </cell>
          <cell r="B222" t="str">
            <v>0000</v>
          </cell>
          <cell r="C222" t="str">
            <v>MICELLEANOUS AMTS PAYABLE SUSPENSE</v>
          </cell>
        </row>
        <row r="223">
          <cell r="A223" t="str">
            <v>3236</v>
          </cell>
          <cell r="B223" t="str">
            <v>0000</v>
          </cell>
          <cell r="C223" t="str">
            <v>INVENTORY SUBSTITUTION OFFSET</v>
          </cell>
        </row>
        <row r="224">
          <cell r="A224" t="str">
            <v>3247</v>
          </cell>
          <cell r="B224" t="str">
            <v>0000</v>
          </cell>
          <cell r="C224" t="str">
            <v>BANKING SUSPENSE - MIXED BATCHES</v>
          </cell>
        </row>
        <row r="225">
          <cell r="A225" t="str">
            <v>3264</v>
          </cell>
          <cell r="B225" t="str">
            <v>1000</v>
          </cell>
          <cell r="C225" t="str">
            <v>SOLAR POLICY SUSPENSE, COLLECTIONS</v>
          </cell>
        </row>
        <row r="226">
          <cell r="A226" t="str">
            <v>3264</v>
          </cell>
          <cell r="B226" t="str">
            <v>2000</v>
          </cell>
          <cell r="C226" t="str">
            <v>SOLAR POLICY SUSPENSE, DEPOSITS</v>
          </cell>
        </row>
        <row r="227">
          <cell r="A227" t="str">
            <v>3266</v>
          </cell>
          <cell r="B227" t="str">
            <v>0000</v>
          </cell>
          <cell r="C227" t="str">
            <v>AGENCY SYSTEM BANKING SUSPENSE</v>
          </cell>
        </row>
        <row r="228">
          <cell r="A228" t="str">
            <v>3272</v>
          </cell>
          <cell r="B228" t="str">
            <v>0000</v>
          </cell>
          <cell r="C228" t="str">
            <v>BANKING SUSPENSE - PHILIPPINES ISLA</v>
          </cell>
        </row>
        <row r="229">
          <cell r="A229" t="str">
            <v>3273</v>
          </cell>
          <cell r="B229" t="str">
            <v>0000</v>
          </cell>
          <cell r="C229" t="str">
            <v>BANKING SUSPENSE - FAR EAST BANK</v>
          </cell>
        </row>
        <row r="230">
          <cell r="A230" t="str">
            <v>3299</v>
          </cell>
          <cell r="B230" t="str">
            <v>0000</v>
          </cell>
          <cell r="C230" t="str">
            <v>GENERAL SUSPENSE - UNIDENTIFIED</v>
          </cell>
        </row>
        <row r="231">
          <cell r="A231" t="str">
            <v>3299</v>
          </cell>
          <cell r="B231" t="str">
            <v>9801</v>
          </cell>
          <cell r="C231" t="str">
            <v>SUSPENSE - CHANGE IN NON-ADMITTED A</v>
          </cell>
        </row>
        <row r="232">
          <cell r="A232" t="str">
            <v>3299</v>
          </cell>
          <cell r="B232" t="str">
            <v>9880</v>
          </cell>
          <cell r="C232" t="str">
            <v>SUSPENSE - TRAVEL DRAWINGS TO BE AC</v>
          </cell>
        </row>
        <row r="233">
          <cell r="A233" t="str">
            <v>3301</v>
          </cell>
          <cell r="B233" t="str">
            <v>0000</v>
          </cell>
          <cell r="C233" t="str">
            <v>MANAGERS' AND AGENTS' ACCOUNT BALAN</v>
          </cell>
        </row>
        <row r="234">
          <cell r="A234" t="str">
            <v>3324</v>
          </cell>
          <cell r="B234" t="str">
            <v>0000</v>
          </cell>
          <cell r="C234" t="str">
            <v>MANAGERS' AND AGENTS' CREDIT BALANC</v>
          </cell>
        </row>
        <row r="235">
          <cell r="A235" t="str">
            <v>3324</v>
          </cell>
          <cell r="B235" t="str">
            <v>0100</v>
          </cell>
          <cell r="C235" t="str">
            <v>MANAGERS' AND AGENTS' CREDIT BALANC</v>
          </cell>
        </row>
        <row r="236">
          <cell r="A236" t="str">
            <v>3324</v>
          </cell>
          <cell r="B236" t="str">
            <v>0200</v>
          </cell>
          <cell r="C236" t="str">
            <v>MANAGERS' AND AGENTS' CREDIT BALANC</v>
          </cell>
        </row>
        <row r="237">
          <cell r="A237" t="str">
            <v>3324</v>
          </cell>
          <cell r="B237" t="str">
            <v>1000</v>
          </cell>
          <cell r="C237" t="str">
            <v>MANAGERS' AND AGENTS' CREDIT BALANC</v>
          </cell>
        </row>
        <row r="238">
          <cell r="A238" t="str">
            <v>3324</v>
          </cell>
          <cell r="B238" t="str">
            <v>1100</v>
          </cell>
          <cell r="C238" t="str">
            <v>MANAGERS' AND AGENTS' CREDIT BALANC</v>
          </cell>
        </row>
        <row r="239">
          <cell r="A239" t="str">
            <v>3324</v>
          </cell>
          <cell r="B239" t="str">
            <v>2000</v>
          </cell>
          <cell r="C239" t="str">
            <v>MANAGERS' AND AGENTS' CREDIT BALANC</v>
          </cell>
        </row>
        <row r="240">
          <cell r="A240" t="str">
            <v>3324</v>
          </cell>
          <cell r="B240" t="str">
            <v>2010</v>
          </cell>
          <cell r="C240" t="str">
            <v>MANAGERS' AND AGENTS' CREDIT BALANC</v>
          </cell>
        </row>
        <row r="241">
          <cell r="A241" t="str">
            <v>3330</v>
          </cell>
          <cell r="B241" t="str">
            <v>1100</v>
          </cell>
          <cell r="C241" t="str">
            <v>ACCRUED INTEREST ON AMTS OWING - IN</v>
          </cell>
        </row>
        <row r="242">
          <cell r="A242" t="str">
            <v>3330</v>
          </cell>
          <cell r="B242" t="str">
            <v>1200</v>
          </cell>
          <cell r="C242" t="str">
            <v>ACCRUED INTEREST ON AMTS OWING - IN</v>
          </cell>
        </row>
        <row r="243">
          <cell r="A243" t="str">
            <v>3353</v>
          </cell>
          <cell r="B243" t="str">
            <v>4212</v>
          </cell>
          <cell r="C243" t="str">
            <v>MISC ACCTS PAYABLE</v>
          </cell>
        </row>
        <row r="244">
          <cell r="A244" t="str">
            <v>3360</v>
          </cell>
          <cell r="B244" t="str">
            <v>0000</v>
          </cell>
          <cell r="C244" t="str">
            <v>A/P - INVESTMENT SECURITY TRANSACTI</v>
          </cell>
        </row>
        <row r="245">
          <cell r="A245" t="str">
            <v>3408</v>
          </cell>
          <cell r="B245" t="str">
            <v>0000</v>
          </cell>
          <cell r="C245" t="str">
            <v>PHILIPPINES WITHHOLDING TAX - O/B A</v>
          </cell>
        </row>
        <row r="246">
          <cell r="A246" t="str">
            <v>3408</v>
          </cell>
          <cell r="B246" t="str">
            <v>1010</v>
          </cell>
          <cell r="C246" t="str">
            <v>PHILIPPINES WITHHOLDING TAX - DED.</v>
          </cell>
        </row>
        <row r="247">
          <cell r="A247" t="str">
            <v>3408</v>
          </cell>
          <cell r="B247" t="str">
            <v>1020</v>
          </cell>
          <cell r="C247" t="str">
            <v>PHILIPPINES WITHHOLDING TAX - PAYME</v>
          </cell>
        </row>
        <row r="248">
          <cell r="A248" t="str">
            <v>3475</v>
          </cell>
          <cell r="B248" t="str">
            <v>0000</v>
          </cell>
          <cell r="C248" t="str">
            <v>OTHER FOREIGN TAX - O/B ACCT</v>
          </cell>
        </row>
        <row r="249">
          <cell r="A249" t="str">
            <v>3475</v>
          </cell>
          <cell r="B249" t="str">
            <v>1000</v>
          </cell>
          <cell r="C249" t="str">
            <v>SSS PREMIUMS PAYABLE</v>
          </cell>
        </row>
        <row r="250">
          <cell r="A250" t="str">
            <v>3480</v>
          </cell>
          <cell r="B250" t="str">
            <v>0000</v>
          </cell>
          <cell r="C250" t="str">
            <v>OTHER FOREIGN TAX - O/B ACCT</v>
          </cell>
        </row>
        <row r="251">
          <cell r="A251" t="str">
            <v>3480</v>
          </cell>
          <cell r="B251" t="str">
            <v>0010</v>
          </cell>
          <cell r="C251" t="str">
            <v>OTHER FOREIGN TAX - DUE</v>
          </cell>
        </row>
        <row r="252">
          <cell r="A252" t="str">
            <v>3480</v>
          </cell>
          <cell r="B252" t="str">
            <v>0020</v>
          </cell>
          <cell r="C252" t="str">
            <v>OTHER FOREIGN TAX - REMITTED</v>
          </cell>
        </row>
        <row r="253">
          <cell r="A253" t="str">
            <v>3815</v>
          </cell>
          <cell r="B253" t="str">
            <v>1100</v>
          </cell>
          <cell r="C253" t="str">
            <v>AMTS ON DEPOSIT, TO PAY FUTURE PREM</v>
          </cell>
        </row>
        <row r="254">
          <cell r="A254" t="str">
            <v>3815</v>
          </cell>
          <cell r="B254" t="str">
            <v>1102</v>
          </cell>
          <cell r="C254" t="str">
            <v>DEP. -ACC. INT,PAY FUTURE PREM O/B</v>
          </cell>
        </row>
        <row r="255">
          <cell r="A255" t="str">
            <v>3816</v>
          </cell>
          <cell r="B255" t="str">
            <v>1100</v>
          </cell>
          <cell r="C255" t="str">
            <v>AMTS ON DEPOSIT, TO PAY FUTURE PREM</v>
          </cell>
        </row>
        <row r="256">
          <cell r="A256" t="str">
            <v>3817</v>
          </cell>
          <cell r="B256" t="str">
            <v>1100</v>
          </cell>
          <cell r="C256" t="str">
            <v>AMTS ON DEPOSIT, TO PAY FUTURE PREM</v>
          </cell>
        </row>
        <row r="257">
          <cell r="A257" t="str">
            <v>3818</v>
          </cell>
          <cell r="B257" t="str">
            <v>1100</v>
          </cell>
          <cell r="C257" t="str">
            <v>AMTS ON DEPOSIT, TO PAY FUTURE PREM</v>
          </cell>
        </row>
        <row r="258">
          <cell r="A258" t="str">
            <v>3818</v>
          </cell>
          <cell r="B258" t="str">
            <v>1102</v>
          </cell>
          <cell r="C258" t="str">
            <v>DEP. -ACCR. INT -TO PAY FUTURE PREM</v>
          </cell>
        </row>
        <row r="259">
          <cell r="A259" t="str">
            <v>3819</v>
          </cell>
          <cell r="B259" t="str">
            <v>1100</v>
          </cell>
          <cell r="C259" t="str">
            <v>DEP. -ACCR. INT -TO PAY FUTURE PREM</v>
          </cell>
        </row>
        <row r="260">
          <cell r="A260" t="str">
            <v>3830</v>
          </cell>
          <cell r="B260" t="str">
            <v>1100</v>
          </cell>
          <cell r="C260" t="str">
            <v>AMTS ON DEPOSIT, PROCEEDS OF CONTRA</v>
          </cell>
        </row>
        <row r="261">
          <cell r="A261" t="str">
            <v>3830</v>
          </cell>
          <cell r="B261" t="str">
            <v>1102</v>
          </cell>
          <cell r="C261" t="str">
            <v>DEP.-ACC.INT, PROCEEDS OF CONTR O/B</v>
          </cell>
        </row>
        <row r="262">
          <cell r="A262" t="str">
            <v>3832</v>
          </cell>
          <cell r="B262" t="str">
            <v>1100</v>
          </cell>
          <cell r="C262" t="str">
            <v>AMTS ON DEPOSIT, PROCEEDS OF CONTRA</v>
          </cell>
        </row>
        <row r="263">
          <cell r="A263" t="str">
            <v>3832</v>
          </cell>
          <cell r="B263" t="str">
            <v>1173</v>
          </cell>
          <cell r="C263" t="str">
            <v>AMTS ON DEPOSIT, PROCEEDS OF CONTRA</v>
          </cell>
        </row>
        <row r="264">
          <cell r="A264" t="str">
            <v>3833</v>
          </cell>
          <cell r="B264" t="str">
            <v>1100</v>
          </cell>
          <cell r="C264" t="str">
            <v>AMTS ON DEPOSIT, PROCEEDS OF CONTRA</v>
          </cell>
        </row>
        <row r="265">
          <cell r="A265" t="str">
            <v>3833</v>
          </cell>
          <cell r="B265" t="str">
            <v>1102</v>
          </cell>
          <cell r="C265" t="str">
            <v>AMTS ON DEPOSIT, PROCEEDS OF CONTRA</v>
          </cell>
        </row>
        <row r="266">
          <cell r="A266" t="str">
            <v>3834</v>
          </cell>
          <cell r="B266" t="str">
            <v>1173</v>
          </cell>
          <cell r="C266" t="str">
            <v>AMTS ON DEPOSIT, PROCEEDS OF CONTRA</v>
          </cell>
        </row>
        <row r="267">
          <cell r="A267" t="str">
            <v>3845</v>
          </cell>
          <cell r="B267" t="str">
            <v>1100</v>
          </cell>
          <cell r="C267" t="str">
            <v>AMTS ON DEPOSIT, DIVIDENDS - O/B AC</v>
          </cell>
        </row>
        <row r="268">
          <cell r="A268" t="str">
            <v>3845</v>
          </cell>
          <cell r="B268" t="str">
            <v>1102</v>
          </cell>
          <cell r="C268" t="str">
            <v>DEP.-ACC. INT, DIVIDENDS - O/B AC</v>
          </cell>
        </row>
        <row r="269">
          <cell r="A269" t="str">
            <v>3846</v>
          </cell>
          <cell r="B269" t="str">
            <v>1100</v>
          </cell>
          <cell r="C269" t="str">
            <v>AMTS ON DEPOSIT, DIVIDENDS - DEPOSI</v>
          </cell>
        </row>
        <row r="270">
          <cell r="A270" t="str">
            <v>3847</v>
          </cell>
          <cell r="B270" t="str">
            <v>1100</v>
          </cell>
          <cell r="C270" t="str">
            <v>AMTS ON DEPOSIT, DIVIDENDS - WITHD'</v>
          </cell>
        </row>
        <row r="271">
          <cell r="A271" t="str">
            <v>3848</v>
          </cell>
          <cell r="B271" t="str">
            <v>1100</v>
          </cell>
          <cell r="C271" t="str">
            <v>AMTS ON DEPOSIT, DIVIDENDS - INTERE</v>
          </cell>
        </row>
        <row r="272">
          <cell r="A272" t="str">
            <v>3848</v>
          </cell>
          <cell r="B272" t="str">
            <v>1102</v>
          </cell>
          <cell r="C272" t="str">
            <v>AMTS ON DEP., DIVIDENDS - ACCR. INT</v>
          </cell>
        </row>
        <row r="273">
          <cell r="A273" t="str">
            <v>3849</v>
          </cell>
          <cell r="B273" t="str">
            <v>1100</v>
          </cell>
          <cell r="C273" t="str">
            <v>AMTS ON DEP., DIVIDENDS - ACCR. INT</v>
          </cell>
        </row>
        <row r="274">
          <cell r="A274" t="str">
            <v>3901</v>
          </cell>
          <cell r="B274" t="str">
            <v>0000</v>
          </cell>
          <cell r="C274" t="str">
            <v>AGENTS' AND SALARIED FIELD REPRESEN</v>
          </cell>
        </row>
        <row r="275">
          <cell r="A275" t="str">
            <v>3901</v>
          </cell>
          <cell r="B275" t="str">
            <v>0010</v>
          </cell>
          <cell r="C275" t="str">
            <v>AGENTS' AND SALARIED FIELD REPRESEN</v>
          </cell>
        </row>
        <row r="276">
          <cell r="A276" t="str">
            <v>3901</v>
          </cell>
          <cell r="B276" t="str">
            <v>0011</v>
          </cell>
          <cell r="C276" t="str">
            <v>AGENTS' AND SALARIED FIELD REPRESEN</v>
          </cell>
        </row>
        <row r="277">
          <cell r="A277" t="str">
            <v>3901</v>
          </cell>
          <cell r="B277" t="str">
            <v>0015</v>
          </cell>
          <cell r="C277" t="str">
            <v>AGENTS' AND SALARIED FIELD REPRESEN</v>
          </cell>
        </row>
        <row r="278">
          <cell r="A278" t="str">
            <v>3901</v>
          </cell>
          <cell r="B278" t="str">
            <v>1010</v>
          </cell>
          <cell r="C278" t="str">
            <v>AGENTS' AND SALARIED FIELD REPRESEN</v>
          </cell>
        </row>
        <row r="279">
          <cell r="A279" t="str">
            <v>3904</v>
          </cell>
          <cell r="B279" t="str">
            <v>0000</v>
          </cell>
          <cell r="C279" t="str">
            <v>LIABILITY-POST RETIREMENT &amp; PENSION BENEFIT</v>
          </cell>
        </row>
        <row r="280">
          <cell r="A280" t="str">
            <v>3905</v>
          </cell>
          <cell r="B280" t="str">
            <v>0000</v>
          </cell>
          <cell r="C280" t="str">
            <v>STAFF PENSION RESERVE, PRIOR YEARS'</v>
          </cell>
        </row>
        <row r="281">
          <cell r="A281" t="str">
            <v>3905</v>
          </cell>
          <cell r="B281" t="str">
            <v>1010</v>
          </cell>
          <cell r="C281" t="str">
            <v>STAFF PENSION RESERVE, NON-INSURED</v>
          </cell>
        </row>
        <row r="282">
          <cell r="A282" t="str">
            <v>3920</v>
          </cell>
          <cell r="B282" t="str">
            <v>1100</v>
          </cell>
          <cell r="C282" t="str">
            <v>RESERVE FOR UNMATURED OBLIGATIONS,</v>
          </cell>
        </row>
        <row r="283">
          <cell r="A283" t="str">
            <v>3920</v>
          </cell>
          <cell r="B283" t="str">
            <v>1200</v>
          </cell>
          <cell r="C283" t="str">
            <v>RESERVE FOR UNMATURED OBLIGATIONS,</v>
          </cell>
        </row>
        <row r="284">
          <cell r="A284" t="str">
            <v>3920</v>
          </cell>
          <cell r="B284" t="str">
            <v>2100</v>
          </cell>
          <cell r="C284" t="str">
            <v>RESERVE FOR UNMATURED OBLIGATIONS,</v>
          </cell>
        </row>
        <row r="285">
          <cell r="A285" t="str">
            <v>3932</v>
          </cell>
          <cell r="B285" t="str">
            <v>1100</v>
          </cell>
          <cell r="C285" t="str">
            <v>PROV. FOR DIVIDENDS - INSURANCE DIR</v>
          </cell>
        </row>
        <row r="286">
          <cell r="A286" t="str">
            <v>3936</v>
          </cell>
          <cell r="B286" t="str">
            <v>1100</v>
          </cell>
          <cell r="C286" t="str">
            <v>PROVISION FOR UNREPORTED DEATH CLAI</v>
          </cell>
        </row>
        <row r="287">
          <cell r="A287" t="str">
            <v>3937</v>
          </cell>
          <cell r="B287" t="str">
            <v>1100</v>
          </cell>
          <cell r="C287" t="str">
            <v>PROVISION FOR UNREPORTED DEATH CLAI</v>
          </cell>
        </row>
        <row r="288">
          <cell r="A288" t="str">
            <v>3952</v>
          </cell>
          <cell r="B288" t="str">
            <v>0000</v>
          </cell>
          <cell r="C288" t="str">
            <v>RESERVE FOR CURRENCY FLUCTUATION -</v>
          </cell>
        </row>
        <row r="289">
          <cell r="A289" t="str">
            <v>3959</v>
          </cell>
          <cell r="B289" t="str">
            <v>0000</v>
          </cell>
          <cell r="C289" t="str">
            <v>PROV FOR NEGATIVE RESERVES</v>
          </cell>
        </row>
        <row r="290">
          <cell r="A290" t="str">
            <v>3963</v>
          </cell>
          <cell r="B290" t="str">
            <v>0000</v>
          </cell>
          <cell r="C290" t="str">
            <v>STATUTORY DEFICIENCY RESERVE</v>
          </cell>
        </row>
        <row r="291">
          <cell r="A291" t="str">
            <v>3968</v>
          </cell>
          <cell r="B291" t="str">
            <v>0000</v>
          </cell>
          <cell r="C291" t="str">
            <v>RESERVE FOR GROUP CASH VALUE</v>
          </cell>
        </row>
        <row r="292">
          <cell r="A292" t="str">
            <v>3969</v>
          </cell>
          <cell r="B292" t="str">
            <v>0000</v>
          </cell>
          <cell r="C292" t="str">
            <v>PROV FOR TRANSITIONAL SOLVERENCY</v>
          </cell>
        </row>
        <row r="293">
          <cell r="A293" t="str">
            <v>3990</v>
          </cell>
          <cell r="B293" t="str">
            <v>0000</v>
          </cell>
          <cell r="C293" t="str">
            <v>SURPLUS - UNALLOCATED</v>
          </cell>
        </row>
        <row r="294">
          <cell r="A294" t="str">
            <v>4010</v>
          </cell>
          <cell r="B294" t="str">
            <v>1100</v>
          </cell>
          <cell r="C294" t="str">
            <v>1ST YR PREMS, REGULAR, INSCE DIRECT</v>
          </cell>
        </row>
        <row r="295">
          <cell r="A295" t="str">
            <v>4010</v>
          </cell>
          <cell r="B295" t="str">
            <v>1200</v>
          </cell>
          <cell r="C295" t="str">
            <v>1ST YR PREMS, REGULAR, INSCE SURPLU</v>
          </cell>
        </row>
        <row r="296">
          <cell r="A296" t="str">
            <v>4015</v>
          </cell>
          <cell r="B296" t="str">
            <v>1100</v>
          </cell>
          <cell r="C296" t="str">
            <v>1ST YR PREMS, DISABILITY CLMS, INSCE DIRECT</v>
          </cell>
        </row>
        <row r="297">
          <cell r="A297" t="str">
            <v>4018</v>
          </cell>
          <cell r="B297" t="str">
            <v>1100</v>
          </cell>
          <cell r="C297" t="str">
            <v>1ST YR PREMS, PRELIMINARY TERM, INS</v>
          </cell>
        </row>
        <row r="298">
          <cell r="A298" t="str">
            <v>4120</v>
          </cell>
          <cell r="B298" t="str">
            <v>1100</v>
          </cell>
          <cell r="C298" t="str">
            <v>REN'L PREMS, REGULAR, INSCE DIRECT</v>
          </cell>
        </row>
        <row r="299">
          <cell r="A299" t="str">
            <v>4120</v>
          </cell>
          <cell r="B299" t="str">
            <v>1200</v>
          </cell>
          <cell r="C299" t="str">
            <v>REN'L PREMS, REGULAR, INSCE SURPLUS</v>
          </cell>
        </row>
        <row r="300">
          <cell r="A300" t="str">
            <v>4125</v>
          </cell>
          <cell r="B300" t="str">
            <v>1100</v>
          </cell>
          <cell r="C300" t="str">
            <v>REN'L PREMS, T.D.B., PREMS WAIVED,</v>
          </cell>
        </row>
        <row r="301">
          <cell r="A301" t="str">
            <v>4126</v>
          </cell>
          <cell r="B301" t="str">
            <v>1200</v>
          </cell>
          <cell r="C301" t="str">
            <v>REN'L PREMS, CO-INSCE, INSCE SURPLU</v>
          </cell>
        </row>
        <row r="302">
          <cell r="A302" t="str">
            <v>4127</v>
          </cell>
          <cell r="B302" t="str">
            <v>1100</v>
          </cell>
          <cell r="C302" t="str">
            <v>REN'L PREMS, D/C, PREMS WAIVED ON D</v>
          </cell>
        </row>
        <row r="303">
          <cell r="A303" t="str">
            <v>4150</v>
          </cell>
          <cell r="B303" t="str">
            <v>1100</v>
          </cell>
          <cell r="C303" t="str">
            <v>REN'L PREMS, D/C, PREMS WAIVED ON D</v>
          </cell>
        </row>
        <row r="304">
          <cell r="A304" t="str">
            <v>4230</v>
          </cell>
          <cell r="B304" t="str">
            <v>1100</v>
          </cell>
          <cell r="C304" t="str">
            <v>SINGLE PREMS, REGULAR</v>
          </cell>
        </row>
        <row r="305">
          <cell r="A305" t="str">
            <v>4233</v>
          </cell>
          <cell r="B305" t="str">
            <v>1100</v>
          </cell>
          <cell r="C305" t="str">
            <v>SINGLE PREMS, P.U.A., PURCHASED BY</v>
          </cell>
        </row>
        <row r="306">
          <cell r="A306" t="str">
            <v>4234</v>
          </cell>
          <cell r="B306" t="str">
            <v>1100</v>
          </cell>
          <cell r="C306" t="str">
            <v>SINGLE PREMS, P.U.A., PURCHASED BY</v>
          </cell>
        </row>
        <row r="307">
          <cell r="A307" t="str">
            <v>4236</v>
          </cell>
          <cell r="B307" t="str">
            <v>1100</v>
          </cell>
          <cell r="C307" t="str">
            <v>SINGLE PREMS, OTHER, PURCHASED BY D</v>
          </cell>
        </row>
        <row r="308">
          <cell r="A308" t="str">
            <v>4400</v>
          </cell>
          <cell r="B308" t="str">
            <v>1100</v>
          </cell>
          <cell r="C308" t="str">
            <v>INTEREST ON BONDS, RECEIVED, L/T</v>
          </cell>
        </row>
        <row r="309">
          <cell r="A309" t="str">
            <v>4401</v>
          </cell>
          <cell r="B309" t="str">
            <v>1100</v>
          </cell>
          <cell r="C309" t="str">
            <v>INTEREST ON BONDS, PAID ON PURCHASE</v>
          </cell>
        </row>
        <row r="310">
          <cell r="A310" t="str">
            <v>4402</v>
          </cell>
          <cell r="B310" t="str">
            <v>1100</v>
          </cell>
          <cell r="C310" t="str">
            <v>INTEREST ON BONDS, DUE, L/T</v>
          </cell>
        </row>
        <row r="311">
          <cell r="A311" t="str">
            <v>4403</v>
          </cell>
          <cell r="B311" t="str">
            <v>1100</v>
          </cell>
          <cell r="C311" t="str">
            <v>INTEREST ON BONDS, ACCRUED, L/T</v>
          </cell>
        </row>
        <row r="312">
          <cell r="A312" t="str">
            <v>4422</v>
          </cell>
          <cell r="B312" t="str">
            <v>1100</v>
          </cell>
          <cell r="C312" t="str">
            <v>ACCRUAL OF DISC ON BONDS, L/T</v>
          </cell>
        </row>
        <row r="313">
          <cell r="A313" t="str">
            <v>4422</v>
          </cell>
          <cell r="B313" t="str">
            <v>1110</v>
          </cell>
          <cell r="C313" t="str">
            <v>ACCRUAL OF DISC ON BONDS, S/T</v>
          </cell>
        </row>
        <row r="314">
          <cell r="A314" t="str">
            <v>4423</v>
          </cell>
          <cell r="B314" t="str">
            <v>1100</v>
          </cell>
          <cell r="C314" t="str">
            <v>AMORT OF PREMS ON BONDS, L/T</v>
          </cell>
        </row>
        <row r="315">
          <cell r="A315" t="str">
            <v>4430</v>
          </cell>
          <cell r="B315" t="str">
            <v>1100</v>
          </cell>
          <cell r="C315" t="str">
            <v>CAPITAL GAINS ON BONDS, BOOK VALUE</v>
          </cell>
        </row>
        <row r="316">
          <cell r="A316" t="str">
            <v>4430</v>
          </cell>
          <cell r="B316" t="str">
            <v>1110</v>
          </cell>
          <cell r="C316" t="str">
            <v>CAPITAL GAINS ON BONDS, BOOK VALUE</v>
          </cell>
        </row>
        <row r="317">
          <cell r="A317" t="str">
            <v>4431</v>
          </cell>
          <cell r="B317" t="str">
            <v>1100</v>
          </cell>
          <cell r="C317" t="str">
            <v>CAPITAL GAINS ON BONDS, PROCEEDS OF</v>
          </cell>
        </row>
        <row r="318">
          <cell r="A318" t="str">
            <v>4431</v>
          </cell>
          <cell r="B318" t="str">
            <v>1110</v>
          </cell>
          <cell r="C318" t="str">
            <v>CAPITAL GAINS ON BONDS, PROCEEDS OF</v>
          </cell>
        </row>
        <row r="319">
          <cell r="A319" t="str">
            <v>4432</v>
          </cell>
          <cell r="B319" t="str">
            <v>1100</v>
          </cell>
          <cell r="C319" t="str">
            <v>CAPITAL LOSSES ON BONDS, BOOK VALUE</v>
          </cell>
        </row>
        <row r="320">
          <cell r="A320" t="str">
            <v>4433</v>
          </cell>
          <cell r="B320" t="str">
            <v>1100</v>
          </cell>
          <cell r="C320" t="str">
            <v>CAPITAL LOSSES ON BONDS, PROCEEDS O</v>
          </cell>
        </row>
        <row r="321">
          <cell r="A321" t="str">
            <v>4434</v>
          </cell>
          <cell r="B321" t="str">
            <v>1100</v>
          </cell>
          <cell r="C321" t="str">
            <v>CURRENT YEAR'S REALIZED GAINS AND L</v>
          </cell>
        </row>
        <row r="322">
          <cell r="A322" t="str">
            <v>4437</v>
          </cell>
          <cell r="B322" t="str">
            <v>1100</v>
          </cell>
          <cell r="C322" t="str">
            <v>NET CAPITAL GAINS, BONDS, L/T</v>
          </cell>
        </row>
        <row r="323">
          <cell r="A323" t="str">
            <v>4438</v>
          </cell>
          <cell r="B323" t="str">
            <v>1100</v>
          </cell>
          <cell r="C323" t="str">
            <v>NET CAPITAL LOSSES, BONDS, L/T</v>
          </cell>
        </row>
        <row r="324">
          <cell r="A324" t="str">
            <v>4439</v>
          </cell>
          <cell r="B324" t="str">
            <v>1100</v>
          </cell>
          <cell r="C324" t="str">
            <v>PROFIT AND LOSSES ON SALES, BONDS,</v>
          </cell>
        </row>
        <row r="325">
          <cell r="A325" t="str">
            <v>4457</v>
          </cell>
          <cell r="B325" t="str">
            <v>0000</v>
          </cell>
          <cell r="C325" t="str">
            <v>CURRENT YEAR'S REALIZED GAINS REPTD</v>
          </cell>
        </row>
        <row r="326">
          <cell r="A326" t="str">
            <v>4458</v>
          </cell>
          <cell r="B326" t="str">
            <v>0000</v>
          </cell>
          <cell r="C326" t="str">
            <v>CURRENT YEAR'S REALIZED LOSSES REPT</v>
          </cell>
        </row>
        <row r="327">
          <cell r="A327" t="str">
            <v>4460</v>
          </cell>
          <cell r="B327" t="str">
            <v>0000</v>
          </cell>
          <cell r="C327" t="str">
            <v>DIVS ON PREFERRED STOCKS, RECEIVED</v>
          </cell>
        </row>
        <row r="328">
          <cell r="A328" t="str">
            <v>4470</v>
          </cell>
          <cell r="B328" t="str">
            <v>0000</v>
          </cell>
          <cell r="C328" t="str">
            <v>DIVS ON COMMON STOCKS, RECEIVED</v>
          </cell>
        </row>
        <row r="329">
          <cell r="A329" t="str">
            <v>4474</v>
          </cell>
          <cell r="B329" t="str">
            <v>0000</v>
          </cell>
          <cell r="C329" t="str">
            <v>DIV ON COMMON STOCKS,DUE</v>
          </cell>
        </row>
        <row r="330">
          <cell r="A330" t="str">
            <v>4475</v>
          </cell>
          <cell r="B330" t="str">
            <v>0000</v>
          </cell>
          <cell r="C330" t="str">
            <v>DIVS ON COMMON STOCKS, ACCRUED</v>
          </cell>
        </row>
        <row r="331">
          <cell r="A331" t="str">
            <v>4490</v>
          </cell>
          <cell r="B331" t="str">
            <v>0000</v>
          </cell>
          <cell r="C331" t="str">
            <v>CAPITAL GAINS ON COMMON STOCKS, BOO</v>
          </cell>
        </row>
        <row r="332">
          <cell r="A332" t="str">
            <v>4491</v>
          </cell>
          <cell r="B332" t="str">
            <v>0000</v>
          </cell>
          <cell r="C332" t="str">
            <v>CAPITAL LOSSES ON COMMON STOCKS, BO</v>
          </cell>
        </row>
        <row r="333">
          <cell r="A333" t="str">
            <v>4494</v>
          </cell>
          <cell r="B333" t="str">
            <v>0000</v>
          </cell>
          <cell r="C333" t="str">
            <v>CURRENT YEAR'S REALIZED GAINS AND L</v>
          </cell>
        </row>
        <row r="334">
          <cell r="A334" t="str">
            <v>4497</v>
          </cell>
          <cell r="B334" t="str">
            <v>0000</v>
          </cell>
          <cell r="C334" t="str">
            <v>NET CAPITAL GAINS, COMMON STOCKS</v>
          </cell>
        </row>
        <row r="335">
          <cell r="A335" t="str">
            <v>4499</v>
          </cell>
          <cell r="B335" t="str">
            <v>0000</v>
          </cell>
          <cell r="C335" t="str">
            <v>PROFIT AND LOSSES ON SALES, COMMON</v>
          </cell>
        </row>
        <row r="336">
          <cell r="A336" t="str">
            <v>4507</v>
          </cell>
          <cell r="B336" t="str">
            <v>0000</v>
          </cell>
          <cell r="C336" t="str">
            <v>CURRENT YEAR'S REALIZED GAINS REPTD</v>
          </cell>
        </row>
        <row r="337">
          <cell r="A337" t="str">
            <v>4508</v>
          </cell>
          <cell r="B337" t="str">
            <v>0000</v>
          </cell>
          <cell r="C337" t="str">
            <v>CURRENT YEAR'S REALIZED LOSSES REPT</v>
          </cell>
        </row>
        <row r="338">
          <cell r="A338" t="str">
            <v>4509</v>
          </cell>
          <cell r="B338" t="str">
            <v>0000</v>
          </cell>
          <cell r="C338" t="str">
            <v>CURRENT YEAR'S REALIZED GAINS REPTD</v>
          </cell>
        </row>
        <row r="339">
          <cell r="A339" t="str">
            <v>4510</v>
          </cell>
          <cell r="B339" t="str">
            <v>0000</v>
          </cell>
          <cell r="C339" t="str">
            <v>CURRENT YEAR'S REALIZED LOSSES REPT</v>
          </cell>
        </row>
        <row r="340">
          <cell r="A340" t="str">
            <v>4511</v>
          </cell>
          <cell r="B340" t="str">
            <v>0000</v>
          </cell>
          <cell r="C340" t="str">
            <v>CURRENT YEAR'S UNREALIZED GAINS/LOS</v>
          </cell>
        </row>
        <row r="341">
          <cell r="A341" t="str">
            <v>4512</v>
          </cell>
          <cell r="B341" t="str">
            <v>0000</v>
          </cell>
          <cell r="C341" t="str">
            <v>CURRENT YEAR'S UNREALIZED GAINS/LOS</v>
          </cell>
        </row>
        <row r="342">
          <cell r="A342" t="str">
            <v>4580</v>
          </cell>
          <cell r="B342" t="str">
            <v>0000</v>
          </cell>
          <cell r="C342" t="str">
            <v>INVESTMENT EXPENSES CANADA-LIFE</v>
          </cell>
        </row>
        <row r="343">
          <cell r="A343" t="str">
            <v>4580</v>
          </cell>
          <cell r="B343" t="str">
            <v>1000</v>
          </cell>
          <cell r="C343" t="str">
            <v>INVESTMENT EXPENSES CANADA-LIFE</v>
          </cell>
        </row>
        <row r="344">
          <cell r="A344" t="str">
            <v>4580</v>
          </cell>
          <cell r="B344" t="str">
            <v>2000</v>
          </cell>
          <cell r="C344" t="str">
            <v>INVESTMENT EXPENSES CENTRAL-LIFE</v>
          </cell>
        </row>
        <row r="345">
          <cell r="A345" t="str">
            <v>4580</v>
          </cell>
          <cell r="B345" t="str">
            <v>4000</v>
          </cell>
          <cell r="C345" t="str">
            <v>INVESTMENT EXPENSES CORPORATE-LIFE</v>
          </cell>
        </row>
        <row r="346">
          <cell r="A346" t="str">
            <v>4580</v>
          </cell>
          <cell r="B346" t="str">
            <v>6000</v>
          </cell>
          <cell r="C346" t="str">
            <v>INVESTMENT EXPENSES OTHER-LIFE</v>
          </cell>
        </row>
        <row r="347">
          <cell r="A347" t="str">
            <v>4655</v>
          </cell>
          <cell r="B347" t="str">
            <v>1100</v>
          </cell>
          <cell r="C347" t="str">
            <v>INTEREST ON POLICY ADVANCES, INSCE</v>
          </cell>
        </row>
        <row r="348">
          <cell r="A348" t="str">
            <v>4662</v>
          </cell>
          <cell r="B348" t="str">
            <v>0000</v>
          </cell>
          <cell r="C348" t="str">
            <v>INTEREST ON BANK DEPS, EARNED</v>
          </cell>
        </row>
        <row r="349">
          <cell r="A349" t="str">
            <v>4662</v>
          </cell>
          <cell r="B349" t="str">
            <v>3502</v>
          </cell>
          <cell r="C349" t="str">
            <v>INTEREST ON BANK DEPS, EARNED</v>
          </cell>
        </row>
        <row r="350">
          <cell r="A350" t="str">
            <v>4662</v>
          </cell>
          <cell r="B350" t="str">
            <v>3505</v>
          </cell>
          <cell r="C350" t="str">
            <v>INTEREST ON BANK DEPS, EARNED</v>
          </cell>
        </row>
        <row r="351">
          <cell r="A351" t="str">
            <v>4662</v>
          </cell>
          <cell r="B351" t="str">
            <v>3507</v>
          </cell>
          <cell r="C351" t="str">
            <v>INTEREST ON BANK DEPS, EARNED</v>
          </cell>
        </row>
        <row r="352">
          <cell r="A352" t="str">
            <v>4662</v>
          </cell>
          <cell r="B352" t="str">
            <v>3552</v>
          </cell>
          <cell r="C352" t="str">
            <v>INTEREST ON BANK DEPS, EARNED</v>
          </cell>
        </row>
        <row r="353">
          <cell r="A353" t="str">
            <v>4662</v>
          </cell>
          <cell r="B353" t="str">
            <v>3553</v>
          </cell>
          <cell r="C353" t="str">
            <v>INTEREST ON BANK DEPS, EARNED</v>
          </cell>
        </row>
        <row r="354">
          <cell r="A354" t="str">
            <v>4662</v>
          </cell>
          <cell r="B354" t="str">
            <v>3560</v>
          </cell>
          <cell r="C354" t="str">
            <v>INTEREST ON BANK DEPS, EARNED</v>
          </cell>
        </row>
        <row r="355">
          <cell r="A355" t="str">
            <v>4662</v>
          </cell>
          <cell r="B355" t="str">
            <v>3561</v>
          </cell>
          <cell r="C355" t="str">
            <v>INTEREST ON BANK DEPS, EARNED</v>
          </cell>
        </row>
        <row r="356">
          <cell r="A356" t="str">
            <v>4662</v>
          </cell>
          <cell r="B356" t="str">
            <v>3570</v>
          </cell>
          <cell r="C356" t="str">
            <v>INTEREST ON BANK DEPS, EARNED</v>
          </cell>
        </row>
        <row r="357">
          <cell r="A357" t="str">
            <v>4683</v>
          </cell>
          <cell r="B357" t="str">
            <v>0000</v>
          </cell>
          <cell r="C357" t="str">
            <v>MISC INTEREST RECEIVED, NON-POLICY</v>
          </cell>
        </row>
        <row r="358">
          <cell r="A358" t="str">
            <v>4683</v>
          </cell>
          <cell r="B358" t="str">
            <v>4207</v>
          </cell>
          <cell r="C358" t="str">
            <v>MISC INT RCVD, GROUP HLTH - VF</v>
          </cell>
        </row>
        <row r="359">
          <cell r="A359" t="str">
            <v>4683</v>
          </cell>
          <cell r="B359" t="str">
            <v>4214</v>
          </cell>
          <cell r="C359" t="str">
            <v>MISC INT RCVD, GROUP HLTH - FD</v>
          </cell>
        </row>
        <row r="360">
          <cell r="A360" t="str">
            <v>4684</v>
          </cell>
          <cell r="B360" t="str">
            <v>0000</v>
          </cell>
          <cell r="C360" t="str">
            <v>INTEREST ON OVERDUE PREMS, UNALLOCA</v>
          </cell>
        </row>
        <row r="361">
          <cell r="A361" t="str">
            <v>4684</v>
          </cell>
          <cell r="B361" t="str">
            <v>1000</v>
          </cell>
          <cell r="C361" t="str">
            <v>INTEREST ON OVERDUE PREMS, UNALLOCA</v>
          </cell>
        </row>
        <row r="362">
          <cell r="A362" t="str">
            <v>4742</v>
          </cell>
          <cell r="B362" t="str">
            <v>0000</v>
          </cell>
          <cell r="C362" t="str">
            <v>W/D OF BONDS</v>
          </cell>
        </row>
        <row r="363">
          <cell r="A363" t="str">
            <v>4770</v>
          </cell>
          <cell r="B363" t="str">
            <v>0000</v>
          </cell>
          <cell r="C363" t="str">
            <v>GAINS OR LOSSES ON CURRENCY EXCHANG</v>
          </cell>
        </row>
        <row r="364">
          <cell r="A364" t="str">
            <v>4770</v>
          </cell>
          <cell r="B364" t="str">
            <v>4207</v>
          </cell>
          <cell r="C364" t="str">
            <v>G/L ON CURRENCY EXCHANGE - VF</v>
          </cell>
        </row>
        <row r="365">
          <cell r="A365" t="str">
            <v>4771</v>
          </cell>
          <cell r="B365" t="str">
            <v>0000</v>
          </cell>
          <cell r="C365" t="str">
            <v>GAINS OR LOSSES ON BASE CURR EXCHG</v>
          </cell>
        </row>
        <row r="366">
          <cell r="A366" t="str">
            <v>4822</v>
          </cell>
          <cell r="B366" t="str">
            <v>0100</v>
          </cell>
          <cell r="C366" t="str">
            <v>FEE INCOME - ASSIGNMENT, POLICY CHA</v>
          </cell>
        </row>
        <row r="367">
          <cell r="A367" t="str">
            <v>4822</v>
          </cell>
          <cell r="B367" t="str">
            <v>0800</v>
          </cell>
          <cell r="C367" t="str">
            <v>FEE INCOME, MODERN SUN ADMIN. FEES</v>
          </cell>
        </row>
        <row r="368">
          <cell r="A368" t="str">
            <v>5001</v>
          </cell>
          <cell r="B368" t="str">
            <v>1100</v>
          </cell>
          <cell r="C368" t="str">
            <v>D/C, REGULAR, INSCE DIRECT</v>
          </cell>
        </row>
        <row r="369">
          <cell r="A369" t="str">
            <v>5001</v>
          </cell>
          <cell r="B369" t="str">
            <v>1200</v>
          </cell>
          <cell r="C369" t="str">
            <v>D/C, REGULAR, INSCE SURPLUS CEDED</v>
          </cell>
        </row>
        <row r="370">
          <cell r="A370" t="str">
            <v>5002</v>
          </cell>
          <cell r="B370" t="str">
            <v>1100</v>
          </cell>
          <cell r="C370" t="str">
            <v>D/C, PUA, INSCE DIRECT</v>
          </cell>
        </row>
        <row r="371">
          <cell r="A371" t="str">
            <v>5003</v>
          </cell>
          <cell r="B371" t="str">
            <v>1100</v>
          </cell>
          <cell r="C371" t="str">
            <v>D/C, A.D.B., INSCE DIRECT</v>
          </cell>
        </row>
        <row r="372">
          <cell r="A372" t="str">
            <v>5019</v>
          </cell>
          <cell r="B372" t="str">
            <v>1100</v>
          </cell>
          <cell r="C372" t="str">
            <v>DISABILITY CLMS, INSTAL, INSCE DIRECT</v>
          </cell>
        </row>
        <row r="373">
          <cell r="A373" t="str">
            <v>5020</v>
          </cell>
          <cell r="B373" t="str">
            <v>1100</v>
          </cell>
          <cell r="C373" t="str">
            <v>M/E, REGULAR, INSCE DIRECT</v>
          </cell>
        </row>
        <row r="374">
          <cell r="A374" t="str">
            <v>5021</v>
          </cell>
          <cell r="B374" t="str">
            <v>1100</v>
          </cell>
          <cell r="C374" t="str">
            <v>M/E, PUA, INSCE DIRECT</v>
          </cell>
        </row>
        <row r="375">
          <cell r="A375" t="str">
            <v>5030</v>
          </cell>
          <cell r="B375" t="str">
            <v>1100</v>
          </cell>
          <cell r="C375" t="str">
            <v>C.S.V., REGULAR, INSCE DIRECT</v>
          </cell>
        </row>
        <row r="376">
          <cell r="A376" t="str">
            <v>5031</v>
          </cell>
          <cell r="B376" t="str">
            <v>1100</v>
          </cell>
          <cell r="C376" t="str">
            <v>C.S.V., PUA, INSCE DIRECT</v>
          </cell>
        </row>
        <row r="377">
          <cell r="A377" t="str">
            <v>5032</v>
          </cell>
          <cell r="B377" t="str">
            <v>1100</v>
          </cell>
          <cell r="C377" t="str">
            <v>C.S.V., CHANGE ALLCES, INSCE DIRECT</v>
          </cell>
        </row>
        <row r="378">
          <cell r="A378" t="str">
            <v>5070</v>
          </cell>
          <cell r="B378" t="str">
            <v>2100</v>
          </cell>
          <cell r="C378" t="str">
            <v>ANN INSTAL PYMTS, REGULAR, ANN DIRE</v>
          </cell>
        </row>
        <row r="379">
          <cell r="A379" t="str">
            <v>5070</v>
          </cell>
          <cell r="B379" t="str">
            <v>2173</v>
          </cell>
          <cell r="C379" t="str">
            <v>ANN INSTAL PYMTS, REGULAR, ANN DIRE</v>
          </cell>
        </row>
        <row r="380">
          <cell r="A380" t="str">
            <v>5086</v>
          </cell>
          <cell r="B380" t="str">
            <v>2100</v>
          </cell>
          <cell r="C380" t="str">
            <v>PYMTS UNDER SETT'MNT ANNUITIES, INS</v>
          </cell>
        </row>
        <row r="381">
          <cell r="A381" t="str">
            <v>5100</v>
          </cell>
          <cell r="B381" t="str">
            <v>1100</v>
          </cell>
          <cell r="C381" t="str">
            <v>INTEREST CREDITED TO P/H, PROCEEDS</v>
          </cell>
        </row>
        <row r="382">
          <cell r="A382" t="str">
            <v>5101</v>
          </cell>
          <cell r="B382" t="str">
            <v>1100</v>
          </cell>
          <cell r="C382" t="str">
            <v>INTEREST CREDITED TO P/H, PROCEEDS</v>
          </cell>
        </row>
        <row r="383">
          <cell r="A383" t="str">
            <v>5101</v>
          </cell>
          <cell r="B383" t="str">
            <v>1173</v>
          </cell>
          <cell r="C383" t="str">
            <v>INTEREST CREDITED TO P/H, PROCEEDS</v>
          </cell>
        </row>
        <row r="384">
          <cell r="A384" t="str">
            <v>5102</v>
          </cell>
          <cell r="B384" t="str">
            <v>1100</v>
          </cell>
          <cell r="C384" t="str">
            <v>INTEREST CREDITED TO P/H, DIVS ON D</v>
          </cell>
        </row>
        <row r="385">
          <cell r="A385" t="str">
            <v>5103</v>
          </cell>
          <cell r="B385" t="str">
            <v>1100</v>
          </cell>
          <cell r="C385" t="str">
            <v>INTEREST CREDITED TO P/H, AMTS ON D</v>
          </cell>
        </row>
        <row r="386">
          <cell r="A386" t="str">
            <v>5104</v>
          </cell>
          <cell r="B386" t="str">
            <v>1100</v>
          </cell>
          <cell r="C386" t="str">
            <v>INTEREST CREDITED TO P/H, R.R.I.F.,</v>
          </cell>
        </row>
        <row r="387">
          <cell r="A387" t="str">
            <v>5106</v>
          </cell>
          <cell r="B387" t="str">
            <v>1100</v>
          </cell>
          <cell r="C387" t="str">
            <v>INTEREST CREDITED TO P/H, ACCRUED,</v>
          </cell>
        </row>
        <row r="388">
          <cell r="A388" t="str">
            <v>5109</v>
          </cell>
          <cell r="B388" t="str">
            <v>1100</v>
          </cell>
          <cell r="C388" t="str">
            <v>INTEREST CREDITED TO P/H, ACCRUED,</v>
          </cell>
        </row>
        <row r="389">
          <cell r="A389" t="str">
            <v>5123</v>
          </cell>
          <cell r="B389" t="str">
            <v>1100</v>
          </cell>
          <cell r="C389" t="str">
            <v>INTEREST PAID ON POLICY CLAIMS, INS</v>
          </cell>
        </row>
        <row r="390">
          <cell r="A390" t="str">
            <v>5123</v>
          </cell>
          <cell r="B390" t="str">
            <v>1200</v>
          </cell>
          <cell r="C390" t="str">
            <v>INTEREST PAID ON POLICY CLAIMS, INS</v>
          </cell>
        </row>
        <row r="391">
          <cell r="A391" t="str">
            <v>5124</v>
          </cell>
          <cell r="B391" t="str">
            <v>1100</v>
          </cell>
          <cell r="C391" t="str">
            <v>INTEREST PAID OTHER, INSCE DIRECT</v>
          </cell>
        </row>
        <row r="392">
          <cell r="A392" t="str">
            <v>5160</v>
          </cell>
          <cell r="B392" t="str">
            <v>1100</v>
          </cell>
          <cell r="C392" t="str">
            <v>1ST YR COMM, REPORTABLE, INSCE DIRE</v>
          </cell>
        </row>
        <row r="393">
          <cell r="A393" t="str">
            <v>5161</v>
          </cell>
          <cell r="B393" t="str">
            <v>1100</v>
          </cell>
          <cell r="C393" t="str">
            <v>1ST YR COMM, NON-REPORTABLE, INSCE</v>
          </cell>
        </row>
        <row r="394">
          <cell r="A394" t="str">
            <v>5161</v>
          </cell>
          <cell r="B394" t="str">
            <v>1200</v>
          </cell>
          <cell r="C394" t="str">
            <v>1ST YR COMM, NON-REPORTABLE, INSCE</v>
          </cell>
        </row>
        <row r="395">
          <cell r="A395" t="str">
            <v>5162</v>
          </cell>
          <cell r="B395" t="str">
            <v>1100</v>
          </cell>
          <cell r="C395" t="str">
            <v>COMM LOADING ON O/S 1ST YR PREMS, I</v>
          </cell>
        </row>
        <row r="396">
          <cell r="A396" t="str">
            <v>5170</v>
          </cell>
          <cell r="B396" t="str">
            <v>1100</v>
          </cell>
          <cell r="C396" t="str">
            <v>REN'L COMM, REPORTABLE, INSCE DIREC</v>
          </cell>
        </row>
        <row r="397">
          <cell r="A397" t="str">
            <v>5171</v>
          </cell>
          <cell r="B397" t="str">
            <v>1100</v>
          </cell>
          <cell r="C397" t="str">
            <v>REN'L COMM, NON-REPORTABLE, INSCE D</v>
          </cell>
        </row>
        <row r="398">
          <cell r="A398" t="str">
            <v>5171</v>
          </cell>
          <cell r="B398" t="str">
            <v>1200</v>
          </cell>
          <cell r="C398" t="str">
            <v>REN'L COMM, NON-REPORTABLE, INSCE S</v>
          </cell>
        </row>
        <row r="399">
          <cell r="A399" t="str">
            <v>5172</v>
          </cell>
          <cell r="B399" t="str">
            <v>1100</v>
          </cell>
          <cell r="C399" t="str">
            <v>COMM LOADING ON O/S REN'L PREMS, IN</v>
          </cell>
        </row>
        <row r="400">
          <cell r="A400" t="str">
            <v>5173</v>
          </cell>
          <cell r="B400" t="str">
            <v>1100</v>
          </cell>
          <cell r="C400" t="str">
            <v>INCR IN PROVISION FOR COMM ON A.P.A</v>
          </cell>
        </row>
        <row r="401">
          <cell r="A401" t="str">
            <v>5192</v>
          </cell>
          <cell r="B401" t="str">
            <v>1100</v>
          </cell>
          <cell r="C401" t="str">
            <v>COMM LOADING ON O/S REN'L PREMS, IN</v>
          </cell>
        </row>
        <row r="402">
          <cell r="A402" t="str">
            <v>5204</v>
          </cell>
          <cell r="B402" t="str">
            <v>0000</v>
          </cell>
          <cell r="C402" t="str">
            <v>PREM TAXES, OTHER, UNALLOCATED</v>
          </cell>
        </row>
        <row r="403">
          <cell r="A403" t="str">
            <v>5204</v>
          </cell>
          <cell r="B403" t="str">
            <v>1200</v>
          </cell>
          <cell r="C403" t="str">
            <v>PREM TAXES, OTHER, INSCE SURPLUS CE</v>
          </cell>
        </row>
        <row r="404">
          <cell r="A404" t="str">
            <v>5208</v>
          </cell>
          <cell r="B404" t="str">
            <v>0300</v>
          </cell>
          <cell r="C404" t="str">
            <v>INCOME TAXES, OTHER</v>
          </cell>
        </row>
        <row r="405">
          <cell r="A405" t="str">
            <v>5217</v>
          </cell>
          <cell r="B405" t="str">
            <v>0000</v>
          </cell>
          <cell r="C405" t="str">
            <v>LICENSES AND FEES, COMPANY, NON POL</v>
          </cell>
        </row>
        <row r="406">
          <cell r="A406" t="str">
            <v>5218</v>
          </cell>
          <cell r="B406" t="str">
            <v>0000</v>
          </cell>
          <cell r="C406" t="str">
            <v>LICENSES AND FEES, MANAGERS AND AGE</v>
          </cell>
        </row>
        <row r="407">
          <cell r="A407" t="str">
            <v>5219</v>
          </cell>
          <cell r="B407" t="str">
            <v>0000</v>
          </cell>
          <cell r="C407" t="str">
            <v>LICENSES AND FEES, STATUTORY FEES</v>
          </cell>
        </row>
        <row r="408">
          <cell r="A408" t="str">
            <v>5221</v>
          </cell>
          <cell r="B408" t="str">
            <v>0000</v>
          </cell>
          <cell r="C408" t="str">
            <v>LICENSES AND FEES, MANAGERS AND AGE</v>
          </cell>
        </row>
        <row r="409">
          <cell r="A409" t="str">
            <v>5225</v>
          </cell>
          <cell r="B409" t="str">
            <v>0000</v>
          </cell>
          <cell r="C409" t="str">
            <v>BUSINESS TAXES (CANADA AND FOREIGN</v>
          </cell>
        </row>
        <row r="410">
          <cell r="A410" t="str">
            <v>5229</v>
          </cell>
          <cell r="B410" t="str">
            <v>0000</v>
          </cell>
          <cell r="C410" t="str">
            <v>REVENUE STAMPS (FOREIGN ONLY</v>
          </cell>
        </row>
        <row r="411">
          <cell r="A411" t="str">
            <v>5230</v>
          </cell>
          <cell r="B411" t="str">
            <v>0000</v>
          </cell>
          <cell r="C411" t="str">
            <v>ALL OTHER TAXES, NON POLICY</v>
          </cell>
        </row>
        <row r="412">
          <cell r="A412" t="str">
            <v>5250</v>
          </cell>
          <cell r="B412" t="str">
            <v>1100</v>
          </cell>
          <cell r="C412" t="str">
            <v>DIVS TO P/H, CASH, INSCE DIRECT</v>
          </cell>
        </row>
        <row r="413">
          <cell r="A413" t="str">
            <v>5250</v>
          </cell>
          <cell r="B413" t="str">
            <v>1200</v>
          </cell>
          <cell r="C413" t="str">
            <v>DIVS TO P/H, CASH, INSCE SURPLUS CE</v>
          </cell>
        </row>
        <row r="414">
          <cell r="A414" t="str">
            <v>5256</v>
          </cell>
          <cell r="B414" t="str">
            <v>1100</v>
          </cell>
          <cell r="C414" t="str">
            <v>DIVS TO P/H, LEFT ON DEP, INSCE DIR</v>
          </cell>
        </row>
        <row r="415">
          <cell r="A415" t="str">
            <v>5258</v>
          </cell>
          <cell r="B415" t="str">
            <v>1100</v>
          </cell>
          <cell r="C415" t="str">
            <v>DIVS TO P/H, APPLIED TO PAY REN'L P</v>
          </cell>
        </row>
        <row r="416">
          <cell r="A416" t="str">
            <v>5258</v>
          </cell>
          <cell r="B416" t="str">
            <v>1200</v>
          </cell>
          <cell r="C416" t="str">
            <v>DIVS TO P/H, APPLIED TO PAY REN'L P</v>
          </cell>
        </row>
        <row r="417">
          <cell r="A417" t="str">
            <v>5262</v>
          </cell>
          <cell r="B417" t="str">
            <v>1100</v>
          </cell>
          <cell r="C417" t="str">
            <v>DIVS TO P/H, APPLIED TO PURCHASE PU</v>
          </cell>
        </row>
        <row r="418">
          <cell r="A418" t="str">
            <v>5265</v>
          </cell>
          <cell r="B418" t="str">
            <v>1100</v>
          </cell>
          <cell r="C418" t="str">
            <v>DIVS TO P/H, APPLIED TO PURCHASE PU</v>
          </cell>
        </row>
        <row r="419">
          <cell r="A419" t="str">
            <v>5301</v>
          </cell>
          <cell r="B419" t="str">
            <v>1100</v>
          </cell>
          <cell r="C419" t="str">
            <v>INCR IN PROV FOR DIVS, INSCE DIRECT</v>
          </cell>
        </row>
        <row r="420">
          <cell r="A420" t="str">
            <v>5310</v>
          </cell>
          <cell r="B420" t="str">
            <v>1100</v>
          </cell>
          <cell r="C420" t="str">
            <v>NORMAL INCR IN RES. FOR UNMATURED O</v>
          </cell>
        </row>
        <row r="421">
          <cell r="A421" t="str">
            <v>5310</v>
          </cell>
          <cell r="B421" t="str">
            <v>1200</v>
          </cell>
          <cell r="C421" t="str">
            <v>NORMAL INCR IN RES. FOR UNMATURED O</v>
          </cell>
        </row>
        <row r="422">
          <cell r="A422" t="str">
            <v>5310</v>
          </cell>
          <cell r="B422" t="str">
            <v>2100</v>
          </cell>
          <cell r="C422" t="str">
            <v>NORMAL INCR IN RES. FOR UNMATURED O</v>
          </cell>
        </row>
        <row r="423">
          <cell r="A423" t="str">
            <v>5325</v>
          </cell>
          <cell r="B423" t="str">
            <v>0000</v>
          </cell>
          <cell r="C423" t="str">
            <v>INTEREST CREDITED TO AGENTS' AND S.</v>
          </cell>
        </row>
        <row r="424">
          <cell r="A424" t="str">
            <v>5380</v>
          </cell>
          <cell r="B424" t="str">
            <v>0000</v>
          </cell>
          <cell r="C424" t="str">
            <v>INCR IN PROV FOR CURRENCY FLUCTUATI</v>
          </cell>
        </row>
        <row r="425">
          <cell r="A425" t="str">
            <v>5400</v>
          </cell>
          <cell r="B425" t="str">
            <v>0009</v>
          </cell>
          <cell r="C425" t="str">
            <v>BULK ADJUSTMENT TO EXPENSES - ALLOC</v>
          </cell>
        </row>
        <row r="426">
          <cell r="A426" t="str">
            <v>5400</v>
          </cell>
          <cell r="B426" t="str">
            <v>1001</v>
          </cell>
          <cell r="C426" t="str">
            <v>GENERAL EXPENSES FROM CANADA-LIFE</v>
          </cell>
        </row>
        <row r="427">
          <cell r="A427" t="str">
            <v>5400</v>
          </cell>
          <cell r="B427" t="str">
            <v>2001</v>
          </cell>
          <cell r="C427" t="str">
            <v>GENERAL EXPENSES FROM CENTRAL-LIFE</v>
          </cell>
        </row>
        <row r="428">
          <cell r="A428" t="str">
            <v>5400</v>
          </cell>
          <cell r="B428" t="str">
            <v>3001</v>
          </cell>
          <cell r="C428" t="str">
            <v>GENERAL EXPENSES FROM CORP.  -LIFE</v>
          </cell>
        </row>
        <row r="429">
          <cell r="A429" t="str">
            <v>5400</v>
          </cell>
          <cell r="B429" t="str">
            <v>6001</v>
          </cell>
          <cell r="C429" t="str">
            <v>GENERAL EXPENSES FROM OTHER -LIFE</v>
          </cell>
        </row>
        <row r="430">
          <cell r="A430" t="str">
            <v>5401</v>
          </cell>
          <cell r="B430" t="str">
            <v>0000</v>
          </cell>
          <cell r="C430" t="str">
            <v>ADVANCES TO AGENTS - FINANCING</v>
          </cell>
        </row>
        <row r="431">
          <cell r="A431" t="str">
            <v>5401</v>
          </cell>
          <cell r="B431" t="str">
            <v>0900</v>
          </cell>
          <cell r="C431" t="str">
            <v>ADVANCES TO AGENTS - TRANSFERS TO C</v>
          </cell>
        </row>
        <row r="432">
          <cell r="A432" t="str">
            <v>5402</v>
          </cell>
          <cell r="B432" t="str">
            <v>0000</v>
          </cell>
          <cell r="C432" t="str">
            <v>PAYMENTS TO SECURE FIELD FORCE - AD</v>
          </cell>
        </row>
        <row r="433">
          <cell r="A433" t="str">
            <v>5402</v>
          </cell>
          <cell r="B433" t="str">
            <v>0600</v>
          </cell>
          <cell r="C433" t="str">
            <v>PAYMENTS TO SECURE STAFF - INSPECTI</v>
          </cell>
        </row>
        <row r="434">
          <cell r="A434" t="str">
            <v>5402</v>
          </cell>
          <cell r="B434" t="str">
            <v>0700</v>
          </cell>
          <cell r="C434" t="str">
            <v>PAYMENTS TO SECURE STAFF - ADVERTIS</v>
          </cell>
        </row>
        <row r="435">
          <cell r="A435" t="str">
            <v>5402</v>
          </cell>
          <cell r="B435" t="str">
            <v>0800</v>
          </cell>
          <cell r="C435" t="str">
            <v>PAYMENTS TO SECURE STAFF - OTHER</v>
          </cell>
        </row>
        <row r="436">
          <cell r="A436" t="str">
            <v>5403</v>
          </cell>
          <cell r="B436" t="str">
            <v>1100</v>
          </cell>
          <cell r="C436" t="str">
            <v>ADVERTISING</v>
          </cell>
        </row>
        <row r="437">
          <cell r="A437" t="str">
            <v>5404</v>
          </cell>
          <cell r="B437" t="str">
            <v>0000</v>
          </cell>
          <cell r="C437" t="str">
            <v>TRAINING OF FIELD FORCE - OTHER THA</v>
          </cell>
        </row>
        <row r="438">
          <cell r="A438" t="str">
            <v>5405</v>
          </cell>
          <cell r="B438" t="str">
            <v>0000</v>
          </cell>
          <cell r="C438" t="str">
            <v>AGENCY CONFERENCES/MEETINGS - OTHER</v>
          </cell>
        </row>
        <row r="439">
          <cell r="A439" t="str">
            <v>5405</v>
          </cell>
          <cell r="B439" t="str">
            <v>1055</v>
          </cell>
          <cell r="C439" t="str">
            <v>AGENCY CONFERENCES/MEETINGS - MEALS</v>
          </cell>
        </row>
        <row r="440">
          <cell r="A440" t="str">
            <v>5408</v>
          </cell>
          <cell r="B440" t="str">
            <v>0100</v>
          </cell>
          <cell r="C440" t="str">
            <v>UNIT AND SUB-OFFICE EXPENSES AND AL</v>
          </cell>
        </row>
        <row r="441">
          <cell r="A441" t="str">
            <v>5408</v>
          </cell>
          <cell r="B441" t="str">
            <v>0200</v>
          </cell>
          <cell r="C441" t="str">
            <v>UNIT AND SUB-OFFICE EXPENSES AND AL</v>
          </cell>
        </row>
        <row r="442">
          <cell r="A442" t="str">
            <v>5408</v>
          </cell>
          <cell r="B442" t="str">
            <v>0300</v>
          </cell>
          <cell r="C442" t="str">
            <v>UNIT AND SUB-OFFICE EXPENSES AND AL</v>
          </cell>
        </row>
        <row r="443">
          <cell r="A443" t="str">
            <v>5408</v>
          </cell>
          <cell r="B443" t="str">
            <v>0400</v>
          </cell>
          <cell r="C443" t="str">
            <v>UNIT AND SUB-OFFICE EXPENSES AND AL</v>
          </cell>
        </row>
        <row r="444">
          <cell r="A444" t="str">
            <v>5409</v>
          </cell>
          <cell r="B444" t="str">
            <v>0000</v>
          </cell>
          <cell r="C444" t="str">
            <v>FIELD FORCE SALARIES - AGENCY</v>
          </cell>
        </row>
        <row r="445">
          <cell r="A445" t="str">
            <v>5411</v>
          </cell>
          <cell r="B445" t="str">
            <v>0000</v>
          </cell>
          <cell r="C445" t="str">
            <v>ASSOCIATION DUES AND ASSESSMENTS</v>
          </cell>
        </row>
        <row r="446">
          <cell r="A446" t="str">
            <v>5413</v>
          </cell>
          <cell r="B446" t="str">
            <v>1100</v>
          </cell>
          <cell r="C446" t="str">
            <v>AUDITORS FEES - DELOITTE TOUCHE REG</v>
          </cell>
        </row>
        <row r="447">
          <cell r="A447" t="str">
            <v>5413</v>
          </cell>
          <cell r="B447" t="str">
            <v>3700</v>
          </cell>
          <cell r="C447" t="str">
            <v>AUDITORS FEES - DIAZ - PHILIPPINES</v>
          </cell>
        </row>
        <row r="448">
          <cell r="A448" t="str">
            <v>5414</v>
          </cell>
          <cell r="B448" t="str">
            <v>0000</v>
          </cell>
          <cell r="C448" t="str">
            <v>AUTOMOBILES AND TRUCKS - OTHER OPER</v>
          </cell>
        </row>
        <row r="449">
          <cell r="A449" t="str">
            <v>5414</v>
          </cell>
          <cell r="B449" t="str">
            <v>0030</v>
          </cell>
          <cell r="C449" t="str">
            <v>AUTOMOBILES AND TRUCKS - INSURANCE</v>
          </cell>
        </row>
        <row r="450">
          <cell r="A450" t="str">
            <v>5414</v>
          </cell>
          <cell r="B450" t="str">
            <v>0100</v>
          </cell>
          <cell r="C450" t="str">
            <v>AUTOMOBILES AND TRUCKS - PURCHASES</v>
          </cell>
        </row>
        <row r="451">
          <cell r="A451" t="str">
            <v>5414</v>
          </cell>
          <cell r="B451" t="str">
            <v>7000</v>
          </cell>
          <cell r="C451" t="str">
            <v>AUTOMOBILES AND TRUCKS - TRANSFER T</v>
          </cell>
        </row>
        <row r="452">
          <cell r="A452" t="str">
            <v>5414</v>
          </cell>
          <cell r="B452" t="str">
            <v>8000</v>
          </cell>
          <cell r="C452" t="str">
            <v>AUTOMOBILES AND TRUCKS - SALES, TRA</v>
          </cell>
        </row>
        <row r="453">
          <cell r="A453" t="str">
            <v>5414</v>
          </cell>
          <cell r="B453" t="str">
            <v>9000</v>
          </cell>
          <cell r="C453" t="str">
            <v>AUTOMOBILES AND TRUCKS - DEPRECIATI</v>
          </cell>
        </row>
        <row r="454">
          <cell r="A454" t="str">
            <v>5415</v>
          </cell>
          <cell r="B454" t="str">
            <v>0000</v>
          </cell>
          <cell r="C454" t="str">
            <v>FIELD FORCE GUARANTEE PAYMENTS - AG</v>
          </cell>
        </row>
        <row r="455">
          <cell r="A455" t="str">
            <v>5416</v>
          </cell>
          <cell r="B455" t="str">
            <v>0000</v>
          </cell>
          <cell r="C455" t="str">
            <v>BUSINESS RECEPTION/MEETINGS - OTHER</v>
          </cell>
        </row>
        <row r="456">
          <cell r="A456" t="str">
            <v>5416</v>
          </cell>
          <cell r="B456" t="str">
            <v>1000</v>
          </cell>
          <cell r="C456" t="str">
            <v>BUSINESS RECEPTION/MEETINGS - OTHER</v>
          </cell>
        </row>
        <row r="457">
          <cell r="A457" t="str">
            <v>5417</v>
          </cell>
          <cell r="B457" t="str">
            <v>0000</v>
          </cell>
          <cell r="C457" t="str">
            <v>FIELD FORCE ALLOWANCES - AGENCY</v>
          </cell>
        </row>
        <row r="458">
          <cell r="A458" t="str">
            <v>5418</v>
          </cell>
          <cell r="B458" t="str">
            <v>0000</v>
          </cell>
          <cell r="C458" t="str">
            <v>BANK ACTIVITY CHARGES - **** NAME O</v>
          </cell>
        </row>
        <row r="459">
          <cell r="A459" t="str">
            <v>5418</v>
          </cell>
          <cell r="B459" t="str">
            <v>0001</v>
          </cell>
          <cell r="C459" t="str">
            <v>BANK ACTIVITY CHARGES - **** NAME O</v>
          </cell>
        </row>
        <row r="460">
          <cell r="A460" t="str">
            <v>5418</v>
          </cell>
          <cell r="B460" t="str">
            <v>3501</v>
          </cell>
          <cell r="C460" t="str">
            <v>BANK ACTIVITY CHARGES - ****</v>
          </cell>
        </row>
        <row r="461">
          <cell r="A461" t="str">
            <v>5418</v>
          </cell>
          <cell r="B461" t="str">
            <v>3504</v>
          </cell>
          <cell r="C461" t="str">
            <v>BANK ACTIVITY CHARGES - ****</v>
          </cell>
        </row>
        <row r="462">
          <cell r="A462" t="str">
            <v>5418</v>
          </cell>
          <cell r="B462" t="str">
            <v>3505</v>
          </cell>
          <cell r="C462" t="str">
            <v>BANK ACTIVITY CHARGES - ****</v>
          </cell>
        </row>
        <row r="463">
          <cell r="A463" t="str">
            <v>5418</v>
          </cell>
          <cell r="B463" t="str">
            <v>3507</v>
          </cell>
          <cell r="C463" t="str">
            <v>BANK ACTIVITY CHARGES - ****</v>
          </cell>
        </row>
        <row r="464">
          <cell r="A464" t="str">
            <v>5419</v>
          </cell>
          <cell r="B464" t="str">
            <v>0100</v>
          </cell>
          <cell r="C464" t="str">
            <v>FIELD FORCE BONUSES - AGENCY, ACQUI</v>
          </cell>
        </row>
        <row r="465">
          <cell r="A465" t="str">
            <v>5419</v>
          </cell>
          <cell r="B465" t="str">
            <v>0300</v>
          </cell>
          <cell r="C465" t="str">
            <v>FIELD FORCE BONUSES - AGENCY, COMBI</v>
          </cell>
        </row>
        <row r="466">
          <cell r="A466" t="str">
            <v>5420</v>
          </cell>
          <cell r="B466" t="str">
            <v>0000</v>
          </cell>
          <cell r="C466" t="str">
            <v>BOOKS, PERIODICALS AND VIDEO TAPES</v>
          </cell>
        </row>
        <row r="467">
          <cell r="A467" t="str">
            <v>5421</v>
          </cell>
          <cell r="B467" t="str">
            <v>0000</v>
          </cell>
          <cell r="C467" t="str">
            <v>MISCELLANEOUS FIELD FORCE REMUNERAT</v>
          </cell>
        </row>
        <row r="468">
          <cell r="A468" t="str">
            <v>5421</v>
          </cell>
          <cell r="B468" t="str">
            <v>0200</v>
          </cell>
          <cell r="C468" t="str">
            <v>MISCELLANEOUS FIELD FORCE REMUNERAT</v>
          </cell>
        </row>
        <row r="469">
          <cell r="A469" t="str">
            <v>5430</v>
          </cell>
          <cell r="B469" t="str">
            <v>0000</v>
          </cell>
          <cell r="C469" t="str">
            <v>EMPLOYEE WELFARE - OTHER</v>
          </cell>
        </row>
        <row r="470">
          <cell r="A470" t="str">
            <v>5430</v>
          </cell>
          <cell r="B470" t="str">
            <v>2300</v>
          </cell>
          <cell r="C470" t="str">
            <v>EMPLOYEE WELFARE - CAFETERIA, FOOD</v>
          </cell>
        </row>
        <row r="471">
          <cell r="A471" t="str">
            <v>5430</v>
          </cell>
          <cell r="B471" t="str">
            <v>4300</v>
          </cell>
          <cell r="C471" t="str">
            <v>EMPLOYEE WELFARE - CAFETERIA, FOOD</v>
          </cell>
        </row>
        <row r="472">
          <cell r="A472" t="str">
            <v>5432</v>
          </cell>
          <cell r="B472" t="str">
            <v>0200</v>
          </cell>
          <cell r="C472" t="str">
            <v>CHRGBACKS -CORP INFO SERVICES DEVEL</v>
          </cell>
        </row>
        <row r="473">
          <cell r="A473" t="str">
            <v>5432</v>
          </cell>
          <cell r="B473" t="str">
            <v>0300</v>
          </cell>
          <cell r="C473" t="str">
            <v>CHRGBACKS -CENTRAL INDIV. DEVELOPMT</v>
          </cell>
        </row>
        <row r="474">
          <cell r="A474" t="str">
            <v>5432</v>
          </cell>
          <cell r="B474" t="str">
            <v>0501</v>
          </cell>
          <cell r="C474" t="str">
            <v>ICC CHARGEBACK - CPU</v>
          </cell>
        </row>
        <row r="475">
          <cell r="A475" t="str">
            <v>5432</v>
          </cell>
          <cell r="B475" t="str">
            <v>1160</v>
          </cell>
          <cell r="C475" t="str">
            <v>ICC CHARGEBACK - STORAGE</v>
          </cell>
        </row>
        <row r="476">
          <cell r="A476" t="str">
            <v>5432</v>
          </cell>
          <cell r="B476" t="str">
            <v>1300</v>
          </cell>
          <cell r="C476" t="str">
            <v>ICC CHARGEBACK - OUTPUT</v>
          </cell>
        </row>
        <row r="477">
          <cell r="A477" t="str">
            <v>5432</v>
          </cell>
          <cell r="B477" t="str">
            <v>9898</v>
          </cell>
          <cell r="C477" t="str">
            <v>ICC CHARGEBACK - NETWORK</v>
          </cell>
        </row>
        <row r="478">
          <cell r="A478" t="str">
            <v>5432</v>
          </cell>
          <cell r="B478" t="str">
            <v>0505</v>
          </cell>
          <cell r="C478" t="str">
            <v>ICC CHARGEBACK - SLIMS</v>
          </cell>
        </row>
        <row r="479">
          <cell r="A479" t="str">
            <v>5432</v>
          </cell>
          <cell r="B479" t="str">
            <v>0506</v>
          </cell>
          <cell r="C479" t="str">
            <v>ICC CHARGEBACK - CLIENT SERVICES</v>
          </cell>
        </row>
        <row r="480">
          <cell r="A480" t="str">
            <v>5433</v>
          </cell>
          <cell r="B480" t="str">
            <v>0000</v>
          </cell>
          <cell r="C480" t="str">
            <v>FREIGHT, DUTY, EXPRESS AND COURIER</v>
          </cell>
        </row>
        <row r="481">
          <cell r="A481" t="str">
            <v>5438</v>
          </cell>
          <cell r="B481" t="str">
            <v>0000</v>
          </cell>
          <cell r="C481" t="str">
            <v>INSPECTION FEES</v>
          </cell>
        </row>
        <row r="482">
          <cell r="A482" t="str">
            <v>5439</v>
          </cell>
          <cell r="B482" t="str">
            <v>2481</v>
          </cell>
          <cell r="C482" t="str">
            <v>INSURANCE, EXCEPT ON REAL ESTATE -</v>
          </cell>
        </row>
        <row r="483">
          <cell r="A483" t="str">
            <v>5439</v>
          </cell>
          <cell r="B483" t="str">
            <v>2463</v>
          </cell>
          <cell r="C483" t="str">
            <v>INSURANCE, EXCEPT ON REAL ESTATE -</v>
          </cell>
        </row>
        <row r="484">
          <cell r="A484" t="str">
            <v>5440</v>
          </cell>
          <cell r="B484" t="str">
            <v>0000</v>
          </cell>
          <cell r="C484" t="str">
            <v>INVESTIGATION AND SETTLEMENT OF POL</v>
          </cell>
        </row>
        <row r="485">
          <cell r="A485" t="str">
            <v>5445</v>
          </cell>
          <cell r="B485" t="str">
            <v>0000</v>
          </cell>
          <cell r="C485" t="str">
            <v>LAW COSTS</v>
          </cell>
        </row>
        <row r="486">
          <cell r="A486" t="str">
            <v>5448</v>
          </cell>
          <cell r="B486" t="str">
            <v>0000</v>
          </cell>
          <cell r="C486" t="str">
            <v>MEDICAL FEES</v>
          </cell>
        </row>
        <row r="487">
          <cell r="A487" t="str">
            <v>5450</v>
          </cell>
          <cell r="B487" t="str">
            <v>0810</v>
          </cell>
          <cell r="C487" t="str">
            <v>FURNITURE AND FURNISHINGS - PURCHAS</v>
          </cell>
        </row>
        <row r="488">
          <cell r="A488" t="str">
            <v>5450</v>
          </cell>
          <cell r="B488" t="str">
            <v>7000</v>
          </cell>
          <cell r="C488" t="str">
            <v>FURNITURE AND FURNISHINGS - TRANSFE</v>
          </cell>
        </row>
        <row r="489">
          <cell r="A489" t="str">
            <v>5450</v>
          </cell>
          <cell r="B489" t="str">
            <v>9000</v>
          </cell>
          <cell r="C489" t="str">
            <v>FURNITURE AND FURNISHINGS - DEPRECI</v>
          </cell>
        </row>
        <row r="490">
          <cell r="A490" t="str">
            <v>5450</v>
          </cell>
          <cell r="B490" t="str">
            <v>9100</v>
          </cell>
          <cell r="C490" t="str">
            <v>FURNITURE AND FURNISHINGS - SALES &amp;</v>
          </cell>
        </row>
        <row r="491">
          <cell r="A491" t="str">
            <v>5451</v>
          </cell>
          <cell r="B491" t="str">
            <v>0200</v>
          </cell>
          <cell r="C491" t="str">
            <v>EQUIPMENT - COMPUTER SOFTWARE (CCA</v>
          </cell>
        </row>
        <row r="492">
          <cell r="A492" t="str">
            <v>5451</v>
          </cell>
          <cell r="B492" t="str">
            <v>0310</v>
          </cell>
          <cell r="C492" t="str">
            <v>EQUIPMENT - COMPUTER HARDWARE (CCA</v>
          </cell>
        </row>
        <row r="493">
          <cell r="A493" t="str">
            <v>5451</v>
          </cell>
          <cell r="B493" t="str">
            <v>0810</v>
          </cell>
          <cell r="C493" t="str">
            <v>EQUIPMENT - ALL OTHER (CCA CLASS 8)</v>
          </cell>
        </row>
        <row r="494">
          <cell r="A494" t="str">
            <v>5451</v>
          </cell>
          <cell r="B494" t="str">
            <v>7000</v>
          </cell>
          <cell r="C494" t="str">
            <v>EQUIPMENT - TRANSFER TO ASSET</v>
          </cell>
        </row>
        <row r="495">
          <cell r="A495" t="str">
            <v>5451</v>
          </cell>
          <cell r="B495" t="str">
            <v>7300</v>
          </cell>
          <cell r="C495" t="str">
            <v>EQUIPMENT - COMPUTER HARDWARE (CCA</v>
          </cell>
        </row>
        <row r="496">
          <cell r="A496" t="str">
            <v>5451</v>
          </cell>
          <cell r="B496" t="str">
            <v>9000</v>
          </cell>
          <cell r="C496" t="str">
            <v>EQUIPMENT - DEPRECIATION</v>
          </cell>
        </row>
        <row r="497">
          <cell r="A497" t="str">
            <v>5451</v>
          </cell>
          <cell r="B497" t="str">
            <v>9300</v>
          </cell>
          <cell r="C497" t="str">
            <v>EQUIPMENT - COMPUTER HARDWARE (CCA</v>
          </cell>
        </row>
        <row r="498">
          <cell r="A498" t="str">
            <v>5452</v>
          </cell>
          <cell r="B498" t="str">
            <v>0000</v>
          </cell>
          <cell r="C498" t="str">
            <v>RENTAL OF EQUIPMENT, FURNITURE AND</v>
          </cell>
        </row>
        <row r="499">
          <cell r="A499" t="str">
            <v>5455</v>
          </cell>
          <cell r="B499" t="str">
            <v>2121</v>
          </cell>
          <cell r="C499" t="str">
            <v>OVERRIDING COMMISSIONS TO BRANCH MA</v>
          </cell>
        </row>
        <row r="500">
          <cell r="A500" t="str">
            <v>5458</v>
          </cell>
          <cell r="B500" t="str">
            <v>0200</v>
          </cell>
          <cell r="C500" t="str">
            <v>COMPANY PENSIONS AND INSURANCE PLAN</v>
          </cell>
        </row>
        <row r="501">
          <cell r="A501" t="str">
            <v>5458</v>
          </cell>
          <cell r="B501" t="str">
            <v>0300</v>
          </cell>
          <cell r="C501" t="str">
            <v>COMPANY PENSIONS AND INSURANCE PLAN</v>
          </cell>
        </row>
        <row r="502">
          <cell r="A502" t="str">
            <v>5458</v>
          </cell>
          <cell r="B502" t="str">
            <v>0600</v>
          </cell>
          <cell r="C502" t="str">
            <v>COMPANY PENSIONS AND INSURANCE PLAN</v>
          </cell>
        </row>
        <row r="503">
          <cell r="A503" t="str">
            <v>5460</v>
          </cell>
          <cell r="B503" t="str">
            <v>0200</v>
          </cell>
          <cell r="C503" t="str">
            <v>COMPANY PENSIONS AND INSURANCE PLAN</v>
          </cell>
        </row>
        <row r="504">
          <cell r="A504" t="str">
            <v>5460</v>
          </cell>
          <cell r="B504" t="str">
            <v>0200</v>
          </cell>
          <cell r="C504" t="str">
            <v>COMPANY PENSIONS AND INSURANCE PLAN</v>
          </cell>
        </row>
        <row r="505">
          <cell r="A505" t="str">
            <v>5460</v>
          </cell>
          <cell r="B505" t="str">
            <v>0300</v>
          </cell>
          <cell r="C505" t="str">
            <v>COMPANY PENSIONS AND INSURANCE PLAN</v>
          </cell>
        </row>
        <row r="506">
          <cell r="A506" t="str">
            <v>5460</v>
          </cell>
          <cell r="B506" t="str">
            <v>1000</v>
          </cell>
          <cell r="C506" t="str">
            <v>COMPANY PENSIONS AND INSURANCE PLAN</v>
          </cell>
        </row>
        <row r="507">
          <cell r="A507" t="str">
            <v>5461</v>
          </cell>
          <cell r="B507" t="str">
            <v>0000</v>
          </cell>
          <cell r="C507" t="str">
            <v>POSTAGE</v>
          </cell>
        </row>
        <row r="508">
          <cell r="A508" t="str">
            <v>5462</v>
          </cell>
          <cell r="B508" t="str">
            <v>0000</v>
          </cell>
          <cell r="C508" t="str">
            <v>PRINTING AND STATIONERY-ALL OTHERS</v>
          </cell>
        </row>
        <row r="509">
          <cell r="A509" t="str">
            <v>5462</v>
          </cell>
          <cell r="B509" t="str">
            <v>0500</v>
          </cell>
          <cell r="C509" t="str">
            <v>PRINTING AND STATIONERY-ALL OTHERS</v>
          </cell>
        </row>
        <row r="510">
          <cell r="A510" t="str">
            <v>5466</v>
          </cell>
          <cell r="B510" t="str">
            <v>0000</v>
          </cell>
          <cell r="C510" t="str">
            <v>PROFIT AND LOSS - ALL OTHER</v>
          </cell>
        </row>
        <row r="511">
          <cell r="A511" t="str">
            <v>5467</v>
          </cell>
          <cell r="B511" t="str">
            <v>0000</v>
          </cell>
          <cell r="C511" t="str">
            <v>PUBLIC HEALTH AND WELFARE</v>
          </cell>
        </row>
        <row r="512">
          <cell r="A512" t="str">
            <v>5471</v>
          </cell>
          <cell r="B512" t="str">
            <v>0000</v>
          </cell>
          <cell r="C512" t="str">
            <v>RENTS AND OTHER OFFICE EXPENSES - A</v>
          </cell>
        </row>
        <row r="513">
          <cell r="A513" t="str">
            <v>5471</v>
          </cell>
          <cell r="B513" t="str">
            <v>0100</v>
          </cell>
          <cell r="C513" t="str">
            <v>RENTS AND OTHER OFF EXP-PD UND LEAS</v>
          </cell>
        </row>
        <row r="514">
          <cell r="A514" t="str">
            <v>5471</v>
          </cell>
          <cell r="B514" t="str">
            <v>0300</v>
          </cell>
          <cell r="C514" t="str">
            <v>RENTS AND OTHER OFF EXP-OFF MAINT</v>
          </cell>
        </row>
        <row r="515">
          <cell r="A515" t="str">
            <v>5471</v>
          </cell>
          <cell r="B515" t="str">
            <v>2000</v>
          </cell>
          <cell r="C515" t="str">
            <v>RENTS AND OTHER OFFICE EXPENSES, AL</v>
          </cell>
        </row>
        <row r="516">
          <cell r="A516" t="str">
            <v>5475</v>
          </cell>
          <cell r="B516" t="str">
            <v>0000</v>
          </cell>
          <cell r="C516" t="str">
            <v>CUSTODY OF SECURITIES, BANK CHARGES</v>
          </cell>
        </row>
        <row r="517">
          <cell r="A517" t="str">
            <v>5477</v>
          </cell>
          <cell r="B517" t="str">
            <v>0101</v>
          </cell>
          <cell r="C517" t="str">
            <v>SALARIES AND ALLOWANCES TO OFFICE S</v>
          </cell>
        </row>
        <row r="518">
          <cell r="A518" t="str">
            <v>5477</v>
          </cell>
          <cell r="B518" t="str">
            <v>0132</v>
          </cell>
          <cell r="C518" t="str">
            <v>SALARIES AND ALLOWANCES TO OFFICE S</v>
          </cell>
        </row>
        <row r="519">
          <cell r="A519" t="str">
            <v>5477</v>
          </cell>
          <cell r="B519" t="str">
            <v>0601</v>
          </cell>
          <cell r="C519" t="str">
            <v>SALARIES AND ALLOWANCES TO OFFICE S</v>
          </cell>
        </row>
        <row r="520">
          <cell r="A520" t="str">
            <v>5477</v>
          </cell>
          <cell r="B520" t="str">
            <v>0630</v>
          </cell>
          <cell r="C520" t="str">
            <v>SALARIES AND ALLOWANCES TO OFFICE S</v>
          </cell>
        </row>
        <row r="521">
          <cell r="A521" t="str">
            <v>5477</v>
          </cell>
          <cell r="B521" t="str">
            <v>1000</v>
          </cell>
          <cell r="C521" t="str">
            <v>SALARIES AND ALLOWANCES TO OFFICE S</v>
          </cell>
        </row>
        <row r="522">
          <cell r="A522" t="str">
            <v>5477</v>
          </cell>
          <cell r="B522" t="str">
            <v>1700</v>
          </cell>
          <cell r="C522" t="str">
            <v>SALARIES AND ALLOWANCES TO OFFICE S</v>
          </cell>
        </row>
        <row r="523">
          <cell r="A523" t="str">
            <v>5477</v>
          </cell>
          <cell r="B523" t="str">
            <v>1800</v>
          </cell>
          <cell r="C523" t="str">
            <v>SALARIES AND ALLOWANCES TO OFFICE S</v>
          </cell>
        </row>
        <row r="524">
          <cell r="A524" t="str">
            <v>5477</v>
          </cell>
          <cell r="B524" t="str">
            <v>2510</v>
          </cell>
          <cell r="C524" t="str">
            <v>SALARIES AND ALLOWANCES TO OFFICE S</v>
          </cell>
        </row>
        <row r="525">
          <cell r="A525" t="str">
            <v>5477</v>
          </cell>
          <cell r="B525" t="str">
            <v>3000</v>
          </cell>
          <cell r="C525" t="str">
            <v>SALARIES AND ALLOWANCES TO OFFICE S</v>
          </cell>
        </row>
        <row r="526">
          <cell r="A526" t="str">
            <v>5477</v>
          </cell>
          <cell r="B526" t="str">
            <v>7100</v>
          </cell>
          <cell r="C526" t="str">
            <v>SALARIES AND ALLOWANCES TO OFFICE S</v>
          </cell>
        </row>
        <row r="527">
          <cell r="A527" t="str">
            <v>5477</v>
          </cell>
          <cell r="B527" t="str">
            <v>7200</v>
          </cell>
          <cell r="C527" t="str">
            <v>SALARIES AND ALLOWANCES TO OFFICE S</v>
          </cell>
        </row>
        <row r="528">
          <cell r="A528" t="str">
            <v>5479</v>
          </cell>
          <cell r="B528" t="str">
            <v>0010</v>
          </cell>
          <cell r="C528" t="str">
            <v>SPECIAL FUND - NON-REPORTABLE ITEMS</v>
          </cell>
        </row>
        <row r="529">
          <cell r="A529" t="str">
            <v>5480</v>
          </cell>
          <cell r="B529" t="str">
            <v>2300</v>
          </cell>
          <cell r="C529" t="str">
            <v>SPECIAL EXPENSES - SUB COMPANIES</v>
          </cell>
        </row>
        <row r="530">
          <cell r="A530" t="str">
            <v>5482</v>
          </cell>
          <cell r="B530" t="str">
            <v>0000</v>
          </cell>
          <cell r="C530" t="str">
            <v>AUTOMOBILE EXPENSES</v>
          </cell>
        </row>
        <row r="531">
          <cell r="A531" t="str">
            <v>5483</v>
          </cell>
          <cell r="B531" t="str">
            <v>1000</v>
          </cell>
          <cell r="C531" t="str">
            <v>CO. CONT. TO QUEBEC SALES TAX</v>
          </cell>
        </row>
        <row r="532">
          <cell r="A532" t="str">
            <v>5483</v>
          </cell>
          <cell r="B532" t="str">
            <v>1002</v>
          </cell>
          <cell r="C532" t="str">
            <v>CO. CONT. TO HEALTH INSCE, STAFF</v>
          </cell>
        </row>
        <row r="533">
          <cell r="A533" t="str">
            <v>5483</v>
          </cell>
          <cell r="B533" t="str">
            <v>1040</v>
          </cell>
          <cell r="C533" t="str">
            <v>CO. CONT. TO HOME DEVELOPMENT MUTUA</v>
          </cell>
        </row>
        <row r="534">
          <cell r="A534" t="str">
            <v>5484</v>
          </cell>
          <cell r="B534" t="str">
            <v>0000</v>
          </cell>
          <cell r="C534" t="str">
            <v>MISC SERVICE AND RETAINERS, OTHER</v>
          </cell>
        </row>
        <row r="535">
          <cell r="A535" t="str">
            <v>5486</v>
          </cell>
          <cell r="B535" t="str">
            <v>0500</v>
          </cell>
          <cell r="C535" t="str">
            <v>TELEPHONE EQUIPMENT</v>
          </cell>
        </row>
        <row r="536">
          <cell r="A536" t="str">
            <v>5486</v>
          </cell>
          <cell r="B536" t="str">
            <v>0900</v>
          </cell>
          <cell r="C536" t="str">
            <v>TELEPHONE EQUIPMENT</v>
          </cell>
        </row>
        <row r="537">
          <cell r="A537" t="str">
            <v>5486</v>
          </cell>
          <cell r="B537" t="str">
            <v>1000</v>
          </cell>
          <cell r="C537" t="str">
            <v>TELEPHONE, TELEX, ETC EQUIPMENT AND</v>
          </cell>
        </row>
        <row r="538">
          <cell r="A538" t="str">
            <v>5486</v>
          </cell>
          <cell r="B538" t="str">
            <v>2000</v>
          </cell>
          <cell r="C538" t="str">
            <v>TELEPHONE, TELEX, ETC EQUIPMENT AND</v>
          </cell>
        </row>
        <row r="539">
          <cell r="A539" t="str">
            <v>5486</v>
          </cell>
          <cell r="B539" t="str">
            <v>3009</v>
          </cell>
          <cell r="C539" t="str">
            <v>TELEPHONE, TELEX, ETC EQUIPMENT AND</v>
          </cell>
        </row>
        <row r="540">
          <cell r="A540" t="str">
            <v>5489</v>
          </cell>
          <cell r="B540" t="str">
            <v>1000</v>
          </cell>
          <cell r="C540" t="str">
            <v>TRAVELLING - STAFF, TRAVEL EXPENSES</v>
          </cell>
        </row>
        <row r="541">
          <cell r="A541" t="str">
            <v>5489</v>
          </cell>
          <cell r="B541" t="str">
            <v>1010</v>
          </cell>
          <cell r="C541" t="str">
            <v>TRAVELLING - STAFF, TRAVEL EXPENSES</v>
          </cell>
        </row>
        <row r="542">
          <cell r="A542" t="str">
            <v>5489</v>
          </cell>
          <cell r="B542" t="str">
            <v>1050</v>
          </cell>
          <cell r="C542" t="str">
            <v>TRAVELLING - STAFF, ENTERTAINMENT</v>
          </cell>
        </row>
        <row r="543">
          <cell r="A543" t="str">
            <v>5492</v>
          </cell>
          <cell r="B543" t="str">
            <v>0000</v>
          </cell>
          <cell r="C543" t="str">
            <v>STAFF TRANSFER - OTHER</v>
          </cell>
        </row>
        <row r="544">
          <cell r="A544" t="str">
            <v>5493</v>
          </cell>
          <cell r="B544" t="str">
            <v>0000</v>
          </cell>
          <cell r="C544" t="str">
            <v>TRAINING OF STAFF - OTHER</v>
          </cell>
        </row>
        <row r="545">
          <cell r="A545" t="str">
            <v>5493</v>
          </cell>
          <cell r="B545" t="str">
            <v>0100</v>
          </cell>
          <cell r="C545" t="str">
            <v>TRAINING OF STAFF - OTHER</v>
          </cell>
        </row>
        <row r="546">
          <cell r="A546" t="str">
            <v>5497</v>
          </cell>
          <cell r="B546" t="str">
            <v>0000</v>
          </cell>
          <cell r="C546" t="str">
            <v>MAINTENANCE</v>
          </cell>
        </row>
        <row r="547">
          <cell r="A547" t="str">
            <v>5499</v>
          </cell>
          <cell r="B547" t="str">
            <v>0000</v>
          </cell>
          <cell r="C547" t="str">
            <v>ALL OTHER ITEMS OF EXPENDITURES - O</v>
          </cell>
        </row>
        <row r="548">
          <cell r="A548" t="str">
            <v>5499</v>
          </cell>
          <cell r="B548" t="str">
            <v>0200</v>
          </cell>
          <cell r="C548" t="str">
            <v>OTHER EXP. - OVERAGES &amp; SHORTAGES</v>
          </cell>
        </row>
        <row r="549">
          <cell r="A549" t="str">
            <v>5499</v>
          </cell>
          <cell r="B549" t="str">
            <v>3000</v>
          </cell>
          <cell r="C549" t="str">
            <v>ALL OTHER ITEMS OF EXPENDITURES - C</v>
          </cell>
        </row>
        <row r="550">
          <cell r="A550" t="str">
            <v>5499</v>
          </cell>
          <cell r="B550" t="str">
            <v>9900</v>
          </cell>
          <cell r="C550" t="str">
            <v>ALL OTHER ITEMS OF EXPENDITURES - T</v>
          </cell>
        </row>
        <row r="551">
          <cell r="A551" t="str">
            <v>5977</v>
          </cell>
          <cell r="B551" t="str">
            <v>0000</v>
          </cell>
          <cell r="C551" t="str">
            <v>NET UNREALIZED GAINS/LOSSES ON INC</v>
          </cell>
        </row>
        <row r="552">
          <cell r="A552" t="str">
            <v>6201</v>
          </cell>
          <cell r="B552" t="str">
            <v>0500</v>
          </cell>
          <cell r="C552" t="str">
            <v>ORDINARY INSURANCE PROCESS CONTROL,</v>
          </cell>
        </row>
        <row r="553">
          <cell r="A553" t="str">
            <v>6204</v>
          </cell>
          <cell r="B553" t="str">
            <v>0300</v>
          </cell>
          <cell r="C553" t="str">
            <v>GROUP PROCESS CONTROL, MANUAL CHEQU</v>
          </cell>
        </row>
        <row r="554">
          <cell r="A554" t="str">
            <v>6204</v>
          </cell>
          <cell r="B554" t="str">
            <v>0600</v>
          </cell>
          <cell r="C554" t="str">
            <v>GROUP PROCESS CONTROL, MANUAL CHEQU</v>
          </cell>
        </row>
        <row r="555">
          <cell r="A555" t="str">
            <v>6207</v>
          </cell>
          <cell r="B555" t="str">
            <v>0000</v>
          </cell>
          <cell r="C555" t="str">
            <v>INVESTMENT PROCESS CONTROL</v>
          </cell>
        </row>
        <row r="556">
          <cell r="A556" t="str">
            <v>6212</v>
          </cell>
          <cell r="B556" t="str">
            <v>0000</v>
          </cell>
          <cell r="C556" t="str">
            <v>G.A.S. PROCESS CONTROL</v>
          </cell>
        </row>
        <row r="557">
          <cell r="A557" t="str">
            <v>6226</v>
          </cell>
          <cell r="B557" t="str">
            <v>0000</v>
          </cell>
          <cell r="C557" t="str">
            <v>AGENCY PROCESS CONTROL - GENERATED</v>
          </cell>
        </row>
        <row r="558">
          <cell r="A558" t="str">
            <v>6301</v>
          </cell>
          <cell r="B558" t="str">
            <v>0000</v>
          </cell>
          <cell r="C558" t="str">
            <v>ORDINARY INSURANCE - A.M.P. CONTROL</v>
          </cell>
        </row>
        <row r="559">
          <cell r="A559" t="str">
            <v>6305</v>
          </cell>
          <cell r="B559" t="str">
            <v>0000</v>
          </cell>
          <cell r="C559" t="str">
            <v>BRANCH OFFICE PAYROLL</v>
          </cell>
        </row>
        <row r="560">
          <cell r="A560" t="str">
            <v>6309</v>
          </cell>
          <cell r="B560" t="str">
            <v>0000</v>
          </cell>
          <cell r="C560" t="str">
            <v>ORDINARY STAFF ASSURANCE TRANSFER C</v>
          </cell>
        </row>
        <row r="561">
          <cell r="A561" t="str">
            <v>6332</v>
          </cell>
          <cell r="B561" t="str">
            <v>0000</v>
          </cell>
          <cell r="C561" t="str">
            <v>AGENCY RECEIPTS AND PAYMENTS BY BRA</v>
          </cell>
        </row>
        <row r="562">
          <cell r="A562" t="str">
            <v>6333</v>
          </cell>
          <cell r="B562" t="str">
            <v>0000</v>
          </cell>
          <cell r="C562" t="str">
            <v>AGENCY ORDINARY INSURANCE DEDUCTION</v>
          </cell>
        </row>
        <row r="563">
          <cell r="A563" t="str">
            <v>6336</v>
          </cell>
          <cell r="B563" t="str">
            <v>0000</v>
          </cell>
          <cell r="C563" t="str">
            <v>TRANSFERS BETWEEN CSA, GSA</v>
          </cell>
        </row>
        <row r="564">
          <cell r="A564" t="str">
            <v>6393</v>
          </cell>
          <cell r="B564" t="str">
            <v>0000</v>
          </cell>
          <cell r="C564" t="str">
            <v>PHILIPPINE TRANSFER CONTROL</v>
          </cell>
        </row>
        <row r="565">
          <cell r="A565" t="str">
            <v>6403</v>
          </cell>
          <cell r="B565" t="str">
            <v>0000</v>
          </cell>
          <cell r="C565" t="str">
            <v>AGENCY OR STAFF DEFICIENCIES</v>
          </cell>
        </row>
        <row r="566">
          <cell r="A566" t="str">
            <v>6420</v>
          </cell>
          <cell r="B566" t="str">
            <v>0000</v>
          </cell>
          <cell r="C566" t="str">
            <v>TRANSFER TO/FROM P.A.D.</v>
          </cell>
        </row>
        <row r="567">
          <cell r="A567" t="str">
            <v>6434</v>
          </cell>
          <cell r="B567" t="str">
            <v>0000</v>
          </cell>
          <cell r="C567" t="str">
            <v>C.S.A. FOREIGN BRANCH CONTROL</v>
          </cell>
        </row>
        <row r="568">
          <cell r="A568" t="str">
            <v>6444</v>
          </cell>
          <cell r="B568" t="str">
            <v>0300</v>
          </cell>
          <cell r="C568" t="str">
            <v>TRANSFERS BETWEEN BANKING C.D.B.'S,</v>
          </cell>
        </row>
        <row r="569">
          <cell r="A569" t="str">
            <v>6490</v>
          </cell>
          <cell r="B569" t="str">
            <v>0100</v>
          </cell>
          <cell r="C569" t="str">
            <v>G.A.S. TRANSFER ACCOUNT, FROM CANAD</v>
          </cell>
        </row>
        <row r="570">
          <cell r="A570" t="str">
            <v>6499</v>
          </cell>
          <cell r="B570" t="str">
            <v>0100</v>
          </cell>
          <cell r="C570" t="str">
            <v>TRANSFERS BETWEEN INVESTMENT AND CA</v>
          </cell>
        </row>
        <row r="571">
          <cell r="A571" t="str">
            <v>6888</v>
          </cell>
          <cell r="B571" t="str">
            <v>4212</v>
          </cell>
          <cell r="C571" t="str">
            <v>NOTIONAL BANK ACCOUNT PROCESS CONTR</v>
          </cell>
        </row>
        <row r="572">
          <cell r="A572" t="str">
            <v>6900</v>
          </cell>
          <cell r="B572" t="str">
            <v>8000</v>
          </cell>
          <cell r="C572" t="str">
            <v>G.A.S. FILE(FC) INVALID ITEM OFFSET</v>
          </cell>
        </row>
        <row r="573">
          <cell r="A573" t="str">
            <v>6900</v>
          </cell>
          <cell r="B573" t="str">
            <v>9999</v>
          </cell>
          <cell r="C573" t="str">
            <v>SYSTEMS OUT OF BALANCE - FC</v>
          </cell>
        </row>
        <row r="574">
          <cell r="A574" t="str">
            <v>6997</v>
          </cell>
          <cell r="B574" t="str">
            <v>4201</v>
          </cell>
          <cell r="C574" t="str">
            <v>FRONTEND-BAL APPL DR/CR JES-STAT</v>
          </cell>
        </row>
        <row r="575">
          <cell r="A575" t="str">
            <v>6997</v>
          </cell>
          <cell r="B575" t="str">
            <v>4211</v>
          </cell>
          <cell r="C575" t="str">
            <v>FRONTEND-BAL APPL DR/CR JES-STAT</v>
          </cell>
        </row>
        <row r="576">
          <cell r="A576" t="str">
            <v>6997</v>
          </cell>
          <cell r="B576" t="str">
            <v>4212</v>
          </cell>
          <cell r="C576" t="str">
            <v>FRONTEND-BAL APPL DR/CR JES-STAT</v>
          </cell>
        </row>
        <row r="577">
          <cell r="A577" t="str">
            <v>6997</v>
          </cell>
          <cell r="B577" t="str">
            <v>4272</v>
          </cell>
          <cell r="C577" t="str">
            <v>FRONTEND-BAL APPL DR/CR JES-STAT</v>
          </cell>
        </row>
        <row r="578">
          <cell r="A578" t="str">
            <v>6999</v>
          </cell>
          <cell r="B578" t="str">
            <v>0000</v>
          </cell>
          <cell r="C578" t="str">
            <v>FRONTEND SUS RECYC-DIRECT FEED-STAT</v>
          </cell>
        </row>
        <row r="579">
          <cell r="A579" t="str">
            <v>6999</v>
          </cell>
          <cell r="B579" t="str">
            <v>4206</v>
          </cell>
          <cell r="C579" t="str">
            <v>FRONTEND SUS RECYC-DIRECT FEED-STAT</v>
          </cell>
        </row>
        <row r="580">
          <cell r="A580" t="str">
            <v>6999</v>
          </cell>
          <cell r="B580" t="str">
            <v>4211</v>
          </cell>
          <cell r="C580" t="str">
            <v>FRONTEND SUS RECYC-DIRECT FEED-STAT</v>
          </cell>
        </row>
        <row r="581">
          <cell r="A581" t="str">
            <v>6999</v>
          </cell>
          <cell r="B581" t="str">
            <v>4212</v>
          </cell>
          <cell r="C581" t="str">
            <v>FRONTEND SUS RECYC-DIRECT FEED-STAT</v>
          </cell>
        </row>
        <row r="582">
          <cell r="A582" t="str">
            <v>6999</v>
          </cell>
          <cell r="B582" t="str">
            <v>4272</v>
          </cell>
          <cell r="C582" t="str">
            <v>FRONTEND SUS RECYC-DIRECT FEED-STAT</v>
          </cell>
        </row>
        <row r="583">
          <cell r="A583" t="str">
            <v>6999</v>
          </cell>
          <cell r="B583" t="str">
            <v>4290</v>
          </cell>
          <cell r="C583" t="str">
            <v>FRONTEND SUS RECYC-DIRECT FEED-STAT</v>
          </cell>
        </row>
        <row r="584">
          <cell r="A584" t="str">
            <v>6999</v>
          </cell>
          <cell r="B584" t="str">
            <v>4291</v>
          </cell>
          <cell r="C584" t="str">
            <v>FRONTEND SUS RECYC-DIRECT FEED-STAT</v>
          </cell>
        </row>
        <row r="585">
          <cell r="A585" t="str">
            <v>7000</v>
          </cell>
          <cell r="B585" t="str">
            <v>0000</v>
          </cell>
          <cell r="C585" t="str">
            <v>NOTIONAL STATUTORY ACCOUNTS OFFSET</v>
          </cell>
        </row>
        <row r="586">
          <cell r="A586" t="str">
            <v>7010</v>
          </cell>
          <cell r="B586" t="str">
            <v>0000</v>
          </cell>
          <cell r="C586" t="str">
            <v>NOTIONAL BANK ACCOUNT - O/B ACCT</v>
          </cell>
        </row>
        <row r="587">
          <cell r="A587" t="str">
            <v>7010</v>
          </cell>
          <cell r="B587" t="str">
            <v>0400</v>
          </cell>
          <cell r="C587" t="str">
            <v>NOTIONAL BANK ACCOUNT - NET PURCHAS</v>
          </cell>
        </row>
        <row r="588">
          <cell r="A588" t="str">
            <v>7010</v>
          </cell>
          <cell r="B588" t="str">
            <v>1600</v>
          </cell>
          <cell r="C588" t="str">
            <v>NOTIONAL BANK ACCOUNT - NET MVT BAN</v>
          </cell>
        </row>
        <row r="589">
          <cell r="A589" t="str">
            <v>7010</v>
          </cell>
          <cell r="B589" t="str">
            <v>1800</v>
          </cell>
          <cell r="C589" t="str">
            <v>NOTIONAL BANK ACCOUNT - NET MVT INV</v>
          </cell>
        </row>
        <row r="590">
          <cell r="A590" t="str">
            <v>7010</v>
          </cell>
          <cell r="B590" t="str">
            <v>4201</v>
          </cell>
          <cell r="C590" t="str">
            <v>NOTIONAL BANK ACC'T - FRONT END</v>
          </cell>
        </row>
        <row r="591">
          <cell r="A591" t="str">
            <v>7010</v>
          </cell>
          <cell r="B591" t="str">
            <v>4206</v>
          </cell>
          <cell r="C591" t="str">
            <v>NOTIONAL BANK ACC'T - FRONT END</v>
          </cell>
        </row>
        <row r="592">
          <cell r="A592" t="str">
            <v>7010</v>
          </cell>
          <cell r="B592" t="str">
            <v>4211</v>
          </cell>
          <cell r="C592" t="str">
            <v>NOTIONAL BANK ACC'T - FRONT END</v>
          </cell>
        </row>
        <row r="593">
          <cell r="A593" t="str">
            <v>7010</v>
          </cell>
          <cell r="B593" t="str">
            <v>4212</v>
          </cell>
          <cell r="C593" t="str">
            <v>NOTIONAL BANK ACC'T - FRONT END</v>
          </cell>
        </row>
        <row r="594">
          <cell r="A594" t="str">
            <v>7010</v>
          </cell>
          <cell r="B594" t="str">
            <v>4219</v>
          </cell>
          <cell r="C594" t="str">
            <v>NOTIONAL BANK ACC'T - FRONT END</v>
          </cell>
        </row>
        <row r="595">
          <cell r="A595" t="str">
            <v>7010</v>
          </cell>
          <cell r="B595" t="str">
            <v>4272</v>
          </cell>
          <cell r="C595" t="str">
            <v>NOTIONAL BANK ACC'T - FRONT END</v>
          </cell>
        </row>
        <row r="596">
          <cell r="A596" t="str">
            <v>7010</v>
          </cell>
          <cell r="B596" t="str">
            <v>4290</v>
          </cell>
          <cell r="C596" t="str">
            <v>NOTIONAL BANK ACCOUNT - FRONT END</v>
          </cell>
        </row>
        <row r="597">
          <cell r="A597" t="str">
            <v>7010</v>
          </cell>
          <cell r="B597" t="str">
            <v>4291</v>
          </cell>
          <cell r="C597" t="str">
            <v>NOTIONAL BANK ACC'T - FRONT END</v>
          </cell>
        </row>
        <row r="598">
          <cell r="A598" t="str">
            <v>7010</v>
          </cell>
          <cell r="B598" t="str">
            <v>5204</v>
          </cell>
          <cell r="C598" t="str">
            <v>NOT'L CASH (CDB GEN'D)-GRP INS.</v>
          </cell>
        </row>
        <row r="599">
          <cell r="A599" t="str">
            <v>7010</v>
          </cell>
          <cell r="B599" t="str">
            <v>5206</v>
          </cell>
          <cell r="C599" t="str">
            <v>NOT'L CASH (CDB GEN'D)-REINS.</v>
          </cell>
        </row>
        <row r="600">
          <cell r="A600" t="str">
            <v>7010</v>
          </cell>
          <cell r="B600" t="str">
            <v>5211</v>
          </cell>
          <cell r="C600" t="str">
            <v>NOT'L CASH (CDB GEN'D)-NAT'L GAS</v>
          </cell>
        </row>
        <row r="601">
          <cell r="A601" t="str">
            <v>7010</v>
          </cell>
          <cell r="B601" t="str">
            <v>5212</v>
          </cell>
          <cell r="C601" t="str">
            <v>NOT'L CASH (CDB GEN'D)-NAT'L GAS</v>
          </cell>
        </row>
        <row r="602">
          <cell r="A602" t="str">
            <v>7020</v>
          </cell>
          <cell r="B602" t="str">
            <v>0000</v>
          </cell>
          <cell r="C602" t="str">
            <v>SHORT TERM BONDS - INTERNATIONAL, O</v>
          </cell>
        </row>
        <row r="603">
          <cell r="A603" t="str">
            <v>7020</v>
          </cell>
          <cell r="B603" t="str">
            <v>0300</v>
          </cell>
          <cell r="C603" t="str">
            <v>SHORT TERM BONDS - INTERNATIONAL, U</v>
          </cell>
        </row>
        <row r="604">
          <cell r="A604" t="str">
            <v>7020</v>
          </cell>
          <cell r="B604" t="str">
            <v>0400</v>
          </cell>
          <cell r="C604" t="str">
            <v>SHORT TERM BONDS - INTERNATIONAL, U</v>
          </cell>
        </row>
        <row r="605">
          <cell r="A605" t="str">
            <v>7020</v>
          </cell>
          <cell r="B605" t="str">
            <v>0500</v>
          </cell>
          <cell r="C605" t="str">
            <v>SHORT TERM BONDS - INTERNATIONAL, D</v>
          </cell>
        </row>
        <row r="606">
          <cell r="A606" t="str">
            <v>7020</v>
          </cell>
          <cell r="B606" t="str">
            <v>0600</v>
          </cell>
          <cell r="C606" t="str">
            <v>SHORT TERM BONDS - INTERNATIONAL, A</v>
          </cell>
        </row>
        <row r="607">
          <cell r="A607" t="str">
            <v>7030</v>
          </cell>
          <cell r="B607" t="str">
            <v>0000</v>
          </cell>
          <cell r="C607" t="str">
            <v>NOTIONAL CASH ADJUSTMENT</v>
          </cell>
        </row>
        <row r="608">
          <cell r="A608" t="str">
            <v>7040</v>
          </cell>
          <cell r="B608" t="str">
            <v>0000</v>
          </cell>
          <cell r="C608" t="str">
            <v>NOTIONAL CASH ADJUSTMENT</v>
          </cell>
        </row>
        <row r="609">
          <cell r="A609" t="str">
            <v>7300</v>
          </cell>
          <cell r="B609" t="str">
            <v>0000</v>
          </cell>
          <cell r="C609" t="str">
            <v>OPENING NOTIONAL FUNDS</v>
          </cell>
        </row>
        <row r="610">
          <cell r="A610" t="str">
            <v>7300</v>
          </cell>
          <cell r="B610" t="str">
            <v>3000</v>
          </cell>
          <cell r="C610" t="str">
            <v>SURPLUS ADJUSTMENT</v>
          </cell>
        </row>
        <row r="611">
          <cell r="A611" t="str">
            <v>7305</v>
          </cell>
          <cell r="B611" t="str">
            <v>7020</v>
          </cell>
          <cell r="C611" t="str">
            <v>DIVIDEND AND INTEREST - SHORT TERM</v>
          </cell>
        </row>
        <row r="612">
          <cell r="A612" t="str">
            <v>7307</v>
          </cell>
          <cell r="B612" t="str">
            <v>7020</v>
          </cell>
          <cell r="C612" t="str">
            <v>AMORTIZATION OF PREMIUMS AND ACCRUA</v>
          </cell>
        </row>
        <row r="613">
          <cell r="A613" t="str">
            <v>7310</v>
          </cell>
          <cell r="B613" t="str">
            <v>7020</v>
          </cell>
          <cell r="C613" t="str">
            <v>UNIT REALIZED GAIN/LOSSES - UNIT TR</v>
          </cell>
        </row>
        <row r="614">
          <cell r="A614" t="str">
            <v>7346</v>
          </cell>
          <cell r="B614" t="str">
            <v>0000</v>
          </cell>
          <cell r="C614" t="str">
            <v>GENERAL EXPENSES</v>
          </cell>
        </row>
        <row r="615">
          <cell r="A615" t="str">
            <v>7377</v>
          </cell>
          <cell r="B615" t="str">
            <v>0000</v>
          </cell>
          <cell r="C615" t="str">
            <v>GENERAL EXPENSES</v>
          </cell>
        </row>
        <row r="616">
          <cell r="A616" t="str">
            <v>7399</v>
          </cell>
          <cell r="B616" t="str">
            <v>7020</v>
          </cell>
          <cell r="C616" t="str">
            <v>ADJ. NOT'L TRANS.-STIF POOLED FUND</v>
          </cell>
        </row>
        <row r="617">
          <cell r="A617" t="str">
            <v>7495</v>
          </cell>
          <cell r="B617" t="str">
            <v>0000</v>
          </cell>
          <cell r="C617" t="str">
            <v>NOTIONAL CONTROL ACCOUNT</v>
          </cell>
        </row>
      </sheetData>
      <sheetData sheetId="2" refreshError="1">
        <row r="6">
          <cell r="A6" t="str">
            <v>ACCT</v>
          </cell>
        </row>
        <row r="9">
          <cell r="A9" t="str">
            <v>0130</v>
          </cell>
          <cell r="B9" t="str">
            <v>BONDS, L/T, GOVT. FED., O/B ACCT</v>
          </cell>
          <cell r="C9">
            <v>4530304904</v>
          </cell>
          <cell r="D9">
            <v>1</v>
          </cell>
          <cell r="E9">
            <v>4530304904</v>
          </cell>
          <cell r="G9">
            <v>4530304904</v>
          </cell>
          <cell r="I9" t="str">
            <v>Bonds (Sch A)</v>
          </cell>
        </row>
        <row r="10">
          <cell r="A10" t="str">
            <v>0102</v>
          </cell>
          <cell r="B10" t="str">
            <v>BONDS, S/T, GOVT. FED., O/B ACCT</v>
          </cell>
          <cell r="C10">
            <v>3199333482</v>
          </cell>
          <cell r="D10">
            <v>1.1000000000000001</v>
          </cell>
          <cell r="E10">
            <v>3199333482</v>
          </cell>
          <cell r="G10">
            <v>3199333482</v>
          </cell>
          <cell r="I10" t="str">
            <v>Investments in treasury bills (Sch J)</v>
          </cell>
        </row>
        <row r="11">
          <cell r="A11" t="str">
            <v>0270</v>
          </cell>
          <cell r="B11" t="str">
            <v>PFD STOCKS, PUBLIC UTIL, O/B ACCT</v>
          </cell>
          <cell r="C11">
            <v>475308</v>
          </cell>
          <cell r="D11">
            <v>2</v>
          </cell>
          <cell r="E11">
            <v>0</v>
          </cell>
          <cell r="G11" t="str">
            <v xml:space="preserve"> </v>
          </cell>
          <cell r="I11" t="str">
            <v xml:space="preserve"> </v>
          </cell>
        </row>
        <row r="12">
          <cell r="A12" t="str">
            <v>0370</v>
          </cell>
          <cell r="B12" t="str">
            <v>COM STOCKS, PUBLIC UTIL, O/B ACCT</v>
          </cell>
          <cell r="C12">
            <v>49562039</v>
          </cell>
          <cell r="D12">
            <v>2</v>
          </cell>
          <cell r="E12">
            <v>0</v>
          </cell>
          <cell r="G12" t="str">
            <v xml:space="preserve"> </v>
          </cell>
          <cell r="I12" t="str">
            <v xml:space="preserve"> </v>
          </cell>
        </row>
        <row r="13">
          <cell r="A13" t="str">
            <v>0380</v>
          </cell>
          <cell r="B13" t="str">
            <v>COM STOCKS, IND'L, O/B ACCT</v>
          </cell>
          <cell r="C13">
            <v>13326942</v>
          </cell>
          <cell r="D13">
            <v>2</v>
          </cell>
          <cell r="E13">
            <v>0</v>
          </cell>
          <cell r="G13" t="str">
            <v xml:space="preserve"> </v>
          </cell>
          <cell r="I13" t="str">
            <v xml:space="preserve"> </v>
          </cell>
        </row>
        <row r="14">
          <cell r="A14" t="str">
            <v>0390</v>
          </cell>
          <cell r="B14" t="str">
            <v>COM STOCKS, MISC., O/B ACCT</v>
          </cell>
          <cell r="C14">
            <v>634786038</v>
          </cell>
          <cell r="D14">
            <v>2</v>
          </cell>
          <cell r="E14">
            <v>0</v>
          </cell>
          <cell r="G14" t="str">
            <v xml:space="preserve"> </v>
          </cell>
          <cell r="I14" t="str">
            <v xml:space="preserve"> </v>
          </cell>
        </row>
        <row r="15">
          <cell r="A15" t="str">
            <v>1910</v>
          </cell>
          <cell r="B15" t="str">
            <v>SHARES IN REINSURANCE CO (PHILIPPIN</v>
          </cell>
          <cell r="C15">
            <v>0</v>
          </cell>
          <cell r="D15">
            <v>2</v>
          </cell>
          <cell r="E15">
            <v>698150327</v>
          </cell>
          <cell r="G15">
            <v>698150327</v>
          </cell>
          <cell r="I15" t="str">
            <v>Stocks (Sch B)</v>
          </cell>
        </row>
        <row r="16">
          <cell r="A16" t="str">
            <v>0801</v>
          </cell>
          <cell r="B16" t="str">
            <v>POLICY ADVANCES, O/B ACCT</v>
          </cell>
          <cell r="C16">
            <v>1063982691</v>
          </cell>
          <cell r="D16">
            <v>6</v>
          </cell>
          <cell r="E16">
            <v>1063982691</v>
          </cell>
          <cell r="G16">
            <v>1063982691</v>
          </cell>
          <cell r="I16" t="str">
            <v>Policy loans (Sch F)</v>
          </cell>
        </row>
        <row r="17">
          <cell r="A17" t="str">
            <v>0137</v>
          </cell>
          <cell r="B17" t="str">
            <v>BONDS, L/T, PUBLIC UTIL, O/B ACCT</v>
          </cell>
          <cell r="C17">
            <v>239175461</v>
          </cell>
          <cell r="D17">
            <v>8</v>
          </cell>
          <cell r="E17">
            <v>0</v>
          </cell>
          <cell r="G17" t="str">
            <v xml:space="preserve"> </v>
          </cell>
          <cell r="I17" t="str">
            <v xml:space="preserve"> </v>
          </cell>
        </row>
        <row r="18">
          <cell r="A18" t="str">
            <v>0138</v>
          </cell>
          <cell r="B18" t="str">
            <v>BONDS, L/T, IND'L, O/B ACCT</v>
          </cell>
          <cell r="C18">
            <v>851142865</v>
          </cell>
          <cell r="D18">
            <v>8</v>
          </cell>
          <cell r="E18">
            <v>0</v>
          </cell>
          <cell r="G18" t="str">
            <v xml:space="preserve"> </v>
          </cell>
          <cell r="I18" t="str">
            <v xml:space="preserve"> </v>
          </cell>
        </row>
        <row r="19">
          <cell r="A19" t="str">
            <v>0139</v>
          </cell>
          <cell r="B19" t="str">
            <v>BONDS, L/T, MISC., O/B ACCT</v>
          </cell>
          <cell r="C19">
            <v>711065365</v>
          </cell>
          <cell r="D19">
            <v>8</v>
          </cell>
          <cell r="E19">
            <v>1801383691</v>
          </cell>
          <cell r="G19">
            <v>1801383691</v>
          </cell>
          <cell r="I19" t="str">
            <v>Guaranteed loans (Sch H)</v>
          </cell>
        </row>
        <row r="20">
          <cell r="A20" t="str">
            <v>1800</v>
          </cell>
          <cell r="B20" t="str">
            <v>SECURITY FUND, PHILIPPINES</v>
          </cell>
          <cell r="C20">
            <v>237096</v>
          </cell>
          <cell r="D20">
            <v>11</v>
          </cell>
          <cell r="E20">
            <v>237096</v>
          </cell>
          <cell r="G20">
            <v>237096</v>
          </cell>
          <cell r="I20" t="str">
            <v>Security fund</v>
          </cell>
        </row>
        <row r="21">
          <cell r="A21" t="str">
            <v>1911</v>
          </cell>
          <cell r="B21" t="str">
            <v>SHARES IN MANILA POLO CLUB (PHILIPP</v>
          </cell>
          <cell r="C21">
            <v>0</v>
          </cell>
          <cell r="D21">
            <v>12</v>
          </cell>
          <cell r="E21">
            <v>0</v>
          </cell>
          <cell r="G21" t="str">
            <v xml:space="preserve"> </v>
          </cell>
          <cell r="I21" t="str">
            <v xml:space="preserve"> </v>
          </cell>
        </row>
        <row r="22">
          <cell r="A22" t="str">
            <v>1912</v>
          </cell>
          <cell r="B22" t="str">
            <v>SHARES IN MANILA GOLF AND COUNTRY C</v>
          </cell>
          <cell r="C22">
            <v>0</v>
          </cell>
          <cell r="D22">
            <v>12</v>
          </cell>
          <cell r="E22">
            <v>0</v>
          </cell>
          <cell r="G22">
            <v>0</v>
          </cell>
          <cell r="I22" t="str">
            <v xml:space="preserve"> </v>
          </cell>
        </row>
        <row r="23">
          <cell r="A23" t="str">
            <v>1010</v>
          </cell>
          <cell r="B23" t="str">
            <v>CASH, BANKING DEPT, ***, WITH *** B</v>
          </cell>
          <cell r="C23">
            <v>-8663096</v>
          </cell>
          <cell r="D23">
            <v>13</v>
          </cell>
          <cell r="E23">
            <v>0</v>
          </cell>
          <cell r="G23" t="str">
            <v xml:space="preserve"> </v>
          </cell>
          <cell r="I23" t="str">
            <v xml:space="preserve"> </v>
          </cell>
        </row>
        <row r="24">
          <cell r="A24" t="str">
            <v>1015</v>
          </cell>
          <cell r="B24" t="str">
            <v>PETTY CASH , ***, WITH *** BEING TH</v>
          </cell>
          <cell r="C24">
            <v>365732</v>
          </cell>
          <cell r="D24">
            <v>13</v>
          </cell>
          <cell r="E24">
            <v>0</v>
          </cell>
          <cell r="G24" t="str">
            <v xml:space="preserve"> </v>
          </cell>
          <cell r="I24" t="str">
            <v xml:space="preserve"> </v>
          </cell>
        </row>
        <row r="25">
          <cell r="A25" t="str">
            <v>1020</v>
          </cell>
          <cell r="B25" t="str">
            <v>CASH, INVESTMENT DEPT, ****</v>
          </cell>
          <cell r="C25">
            <v>308412384</v>
          </cell>
          <cell r="D25">
            <v>13</v>
          </cell>
          <cell r="E25">
            <v>0</v>
          </cell>
          <cell r="G25" t="str">
            <v xml:space="preserve"> </v>
          </cell>
          <cell r="I25" t="str">
            <v xml:space="preserve"> </v>
          </cell>
        </row>
        <row r="26">
          <cell r="A26" t="str">
            <v>1030</v>
          </cell>
          <cell r="B26" t="str">
            <v>CASH, C.S.A., ***, WITH *** BEING T</v>
          </cell>
          <cell r="C26">
            <v>23013039</v>
          </cell>
          <cell r="D26">
            <v>13</v>
          </cell>
          <cell r="E26">
            <v>0</v>
          </cell>
          <cell r="G26" t="str">
            <v xml:space="preserve"> </v>
          </cell>
          <cell r="I26" t="str">
            <v xml:space="preserve"> </v>
          </cell>
        </row>
        <row r="27">
          <cell r="A27" t="str">
            <v>1035</v>
          </cell>
          <cell r="B27" t="str">
            <v>CASH ON HAND IN BRANCHES</v>
          </cell>
          <cell r="C27">
            <v>54000</v>
          </cell>
          <cell r="D27">
            <v>13</v>
          </cell>
          <cell r="E27">
            <v>323182059</v>
          </cell>
          <cell r="G27">
            <v>323182059</v>
          </cell>
          <cell r="I27" t="str">
            <v>Cash on hand &amp; in banks (Sch L)</v>
          </cell>
        </row>
        <row r="28">
          <cell r="A28" t="str">
            <v>1301</v>
          </cell>
          <cell r="B28" t="str">
            <v>O/S FIRST YEAR PREM., INSURANCE DIR</v>
          </cell>
          <cell r="C28">
            <v>16269730</v>
          </cell>
          <cell r="D28">
            <v>18</v>
          </cell>
          <cell r="E28">
            <v>0</v>
          </cell>
          <cell r="G28" t="str">
            <v xml:space="preserve"> </v>
          </cell>
          <cell r="I28" t="str">
            <v xml:space="preserve"> </v>
          </cell>
        </row>
        <row r="29">
          <cell r="A29" t="str">
            <v>1302</v>
          </cell>
          <cell r="B29" t="str">
            <v>O/S RENEWAL PREM., INSURANCE DIRECT</v>
          </cell>
          <cell r="C29">
            <v>192131636</v>
          </cell>
          <cell r="D29">
            <v>18</v>
          </cell>
          <cell r="E29">
            <v>0</v>
          </cell>
          <cell r="G29" t="str">
            <v xml:space="preserve"> </v>
          </cell>
          <cell r="I29" t="str">
            <v xml:space="preserve"> </v>
          </cell>
        </row>
        <row r="30">
          <cell r="A30" t="str">
            <v>1304</v>
          </cell>
          <cell r="B30" t="str">
            <v>O/S GROUP PREM., TEMP., INSURANCE D</v>
          </cell>
          <cell r="C30">
            <v>0</v>
          </cell>
          <cell r="D30">
            <v>18</v>
          </cell>
          <cell r="E30">
            <v>0</v>
          </cell>
          <cell r="G30" t="str">
            <v xml:space="preserve"> </v>
          </cell>
          <cell r="I30" t="str">
            <v xml:space="preserve"> </v>
          </cell>
        </row>
        <row r="31">
          <cell r="A31" t="str">
            <v>1311</v>
          </cell>
          <cell r="B31" t="str">
            <v>COMMISSION LOADING ON O/S FIRST YEA</v>
          </cell>
          <cell r="C31">
            <v>-8954039</v>
          </cell>
          <cell r="D31">
            <v>18</v>
          </cell>
          <cell r="E31">
            <v>0</v>
          </cell>
          <cell r="G31" t="str">
            <v xml:space="preserve"> </v>
          </cell>
          <cell r="I31" t="str">
            <v xml:space="preserve"> </v>
          </cell>
        </row>
        <row r="32">
          <cell r="A32" t="str">
            <v>1312</v>
          </cell>
          <cell r="B32" t="str">
            <v>COMMISSION LOADING ON O/S RENEWAL P</v>
          </cell>
          <cell r="C32">
            <v>-20218865</v>
          </cell>
          <cell r="D32">
            <v>18</v>
          </cell>
          <cell r="E32">
            <v>179228462</v>
          </cell>
          <cell r="G32">
            <v>179228462</v>
          </cell>
          <cell r="I32" t="str">
            <v>Net life insurance premiums</v>
          </cell>
        </row>
        <row r="33">
          <cell r="A33" t="str">
            <v>1201</v>
          </cell>
          <cell r="B33" t="str">
            <v>INV. INC. DUE, BONDS</v>
          </cell>
          <cell r="C33">
            <v>4551558</v>
          </cell>
          <cell r="D33">
            <v>20</v>
          </cell>
          <cell r="E33">
            <v>0</v>
          </cell>
          <cell r="G33" t="str">
            <v xml:space="preserve"> </v>
          </cell>
          <cell r="I33" t="str">
            <v xml:space="preserve"> </v>
          </cell>
        </row>
        <row r="34">
          <cell r="A34" t="str">
            <v>1208</v>
          </cell>
          <cell r="B34" t="str">
            <v>INV. INC. DUE, BANK DEPOSITS</v>
          </cell>
          <cell r="C34">
            <v>112884</v>
          </cell>
          <cell r="D34">
            <v>20</v>
          </cell>
          <cell r="E34">
            <v>0</v>
          </cell>
          <cell r="G34" t="str">
            <v xml:space="preserve"> </v>
          </cell>
          <cell r="I34" t="str">
            <v xml:space="preserve"> </v>
          </cell>
        </row>
        <row r="35">
          <cell r="A35" t="str">
            <v>1241</v>
          </cell>
          <cell r="B35" t="str">
            <v>INV. INC. ACCRUED, BONDS</v>
          </cell>
          <cell r="C35">
            <v>161262808</v>
          </cell>
          <cell r="D35">
            <v>20</v>
          </cell>
          <cell r="E35">
            <v>0</v>
          </cell>
          <cell r="G35" t="str">
            <v xml:space="preserve"> </v>
          </cell>
          <cell r="I35" t="str">
            <v xml:space="preserve"> </v>
          </cell>
        </row>
        <row r="36">
          <cell r="A36" t="str">
            <v>1247</v>
          </cell>
          <cell r="B36" t="str">
            <v>INV. INC. ACCRUED, POLICY ADVANCES</v>
          </cell>
          <cell r="C36">
            <v>59884634</v>
          </cell>
          <cell r="D36">
            <v>20</v>
          </cell>
          <cell r="E36">
            <v>225811884</v>
          </cell>
          <cell r="G36">
            <v>225811884</v>
          </cell>
          <cell r="I36" t="str">
            <v>Investment income due &amp; accrued</v>
          </cell>
        </row>
        <row r="37">
          <cell r="A37" t="str">
            <v>1410</v>
          </cell>
          <cell r="B37" t="str">
            <v>A/R, STAFF INSURANCE BALANCES</v>
          </cell>
          <cell r="C37">
            <v>2777308</v>
          </cell>
          <cell r="D37">
            <v>23</v>
          </cell>
          <cell r="E37">
            <v>2777308</v>
          </cell>
          <cell r="G37">
            <v>2777308</v>
          </cell>
          <cell r="I37" t="str">
            <v>Net life ins prems fr employees due &amp; uncollected</v>
          </cell>
        </row>
        <row r="38">
          <cell r="D38">
            <v>24</v>
          </cell>
          <cell r="E38">
            <v>0</v>
          </cell>
          <cell r="G38">
            <v>0</v>
          </cell>
          <cell r="I38" t="str">
            <v xml:space="preserve"> </v>
          </cell>
        </row>
        <row r="39">
          <cell r="A39" t="str">
            <v>1501</v>
          </cell>
          <cell r="B39" t="str">
            <v>DISBURSEMENTS UNDER POLICY FOR WHIC</v>
          </cell>
          <cell r="C39">
            <v>263904</v>
          </cell>
          <cell r="D39">
            <v>25</v>
          </cell>
          <cell r="E39">
            <v>263904</v>
          </cell>
          <cell r="G39">
            <v>263904</v>
          </cell>
          <cell r="I39" t="str">
            <v>Disbmts under pols the liab for w/c is still being carried</v>
          </cell>
        </row>
        <row r="40">
          <cell r="D40">
            <v>26</v>
          </cell>
          <cell r="E40">
            <v>0</v>
          </cell>
          <cell r="G40">
            <v>0</v>
          </cell>
          <cell r="I40" t="str">
            <v xml:space="preserve"> </v>
          </cell>
        </row>
        <row r="41">
          <cell r="E41">
            <v>0</v>
          </cell>
          <cell r="G41">
            <v>0</v>
          </cell>
          <cell r="I41" t="str">
            <v xml:space="preserve"> </v>
          </cell>
        </row>
        <row r="42">
          <cell r="A42" t="str">
            <v>3920</v>
          </cell>
          <cell r="B42" t="str">
            <v>RESERVE FOR UNMATURED OBLIGATIONS,</v>
          </cell>
          <cell r="C42">
            <v>-4410307828</v>
          </cell>
          <cell r="D42">
            <v>101</v>
          </cell>
          <cell r="E42">
            <v>-4410307828</v>
          </cell>
          <cell r="G42">
            <v>-4410307828</v>
          </cell>
          <cell r="I42" t="str">
            <v>Aggregate resv for life pols &amp; conts (Exh 8)</v>
          </cell>
        </row>
        <row r="43">
          <cell r="A43" t="str">
            <v>3830</v>
          </cell>
          <cell r="B43" t="str">
            <v>AMTS ON DEPOSIT, PROCEEDS OF CONTRA</v>
          </cell>
          <cell r="C43">
            <v>-472481</v>
          </cell>
          <cell r="D43">
            <v>103</v>
          </cell>
          <cell r="E43">
            <v>0</v>
          </cell>
          <cell r="G43" t="str">
            <v xml:space="preserve"> </v>
          </cell>
          <cell r="I43" t="str">
            <v xml:space="preserve"> </v>
          </cell>
        </row>
        <row r="44">
          <cell r="A44" t="str">
            <v>3832</v>
          </cell>
          <cell r="B44" t="str">
            <v>AMTS ON DEPOSIT, PROCEEDS OF CONTRA</v>
          </cell>
          <cell r="C44">
            <v>-1923</v>
          </cell>
          <cell r="D44">
            <v>103</v>
          </cell>
          <cell r="E44">
            <v>0</v>
          </cell>
          <cell r="G44" t="str">
            <v xml:space="preserve"> </v>
          </cell>
          <cell r="I44" t="str">
            <v xml:space="preserve"> </v>
          </cell>
        </row>
        <row r="45">
          <cell r="A45" t="str">
            <v>3833</v>
          </cell>
          <cell r="B45" t="str">
            <v>AMTS ON DEPOSIT, PROCEEDS OF CONTRA</v>
          </cell>
          <cell r="C45">
            <v>-26154</v>
          </cell>
          <cell r="D45">
            <v>103</v>
          </cell>
          <cell r="E45">
            <v>0</v>
          </cell>
          <cell r="G45" t="str">
            <v xml:space="preserve"> </v>
          </cell>
          <cell r="I45" t="str">
            <v xml:space="preserve"> </v>
          </cell>
        </row>
        <row r="46">
          <cell r="A46" t="str">
            <v>3834</v>
          </cell>
          <cell r="B46" t="str">
            <v>AMTS ON DEPOSIT, PROCEEDS OF CONTRA</v>
          </cell>
          <cell r="C46">
            <v>-115</v>
          </cell>
          <cell r="D46">
            <v>103</v>
          </cell>
          <cell r="E46">
            <v>-500673</v>
          </cell>
          <cell r="G46">
            <v>-500673</v>
          </cell>
          <cell r="I46" t="str">
            <v>Supplementary contracts w/out life contingencies</v>
          </cell>
        </row>
        <row r="47">
          <cell r="A47" t="str">
            <v>2001</v>
          </cell>
          <cell r="B47" t="str">
            <v>O/S D/C - REGULAR - INSURANCE DIREC</v>
          </cell>
          <cell r="C47">
            <v>-68946981</v>
          </cell>
          <cell r="D47">
            <v>104</v>
          </cell>
          <cell r="E47">
            <v>0</v>
          </cell>
          <cell r="G47" t="str">
            <v xml:space="preserve"> </v>
          </cell>
          <cell r="I47" t="str">
            <v xml:space="preserve"> </v>
          </cell>
        </row>
        <row r="48">
          <cell r="A48" t="str">
            <v>2010</v>
          </cell>
          <cell r="B48" t="str">
            <v>O/S MAT. END. - INSURANCE DIRECT</v>
          </cell>
          <cell r="C48">
            <v>-31058</v>
          </cell>
          <cell r="D48">
            <v>104</v>
          </cell>
          <cell r="E48">
            <v>0</v>
          </cell>
          <cell r="G48" t="str">
            <v xml:space="preserve"> </v>
          </cell>
          <cell r="I48" t="str">
            <v xml:space="preserve"> </v>
          </cell>
        </row>
        <row r="49">
          <cell r="A49" t="str">
            <v>2014</v>
          </cell>
          <cell r="B49" t="str">
            <v>O/S CSV AND WITHD'L ALLCES - INSURA</v>
          </cell>
          <cell r="C49">
            <v>-454404</v>
          </cell>
          <cell r="D49">
            <v>104</v>
          </cell>
          <cell r="E49">
            <v>0</v>
          </cell>
          <cell r="G49" t="str">
            <v xml:space="preserve"> </v>
          </cell>
          <cell r="I49" t="str">
            <v xml:space="preserve"> </v>
          </cell>
        </row>
        <row r="50">
          <cell r="A50" t="str">
            <v>2017</v>
          </cell>
          <cell r="B50" t="str">
            <v>O/S ANNUITY INSTALMENTS - ANNUITY D</v>
          </cell>
          <cell r="C50">
            <v>-182923</v>
          </cell>
          <cell r="D50">
            <v>104</v>
          </cell>
          <cell r="E50">
            <v>0</v>
          </cell>
          <cell r="G50" t="str">
            <v xml:space="preserve"> </v>
          </cell>
          <cell r="I50" t="str">
            <v xml:space="preserve"> </v>
          </cell>
        </row>
        <row r="51">
          <cell r="A51" t="str">
            <v>2101</v>
          </cell>
          <cell r="B51" t="str">
            <v>O/S PAYMENTS - ANNUITY SYSTEM TEMPO</v>
          </cell>
          <cell r="C51">
            <v>409058</v>
          </cell>
          <cell r="D51">
            <v>104</v>
          </cell>
          <cell r="E51">
            <v>0</v>
          </cell>
          <cell r="G51" t="str">
            <v xml:space="preserve"> </v>
          </cell>
          <cell r="I51" t="str">
            <v xml:space="preserve"> </v>
          </cell>
        </row>
        <row r="52">
          <cell r="A52" t="str">
            <v>2201</v>
          </cell>
          <cell r="B52" t="str">
            <v>O/S PAYMENTS UNDER SETTLEMENT ANNUI</v>
          </cell>
          <cell r="C52">
            <v>-113538</v>
          </cell>
          <cell r="D52">
            <v>104</v>
          </cell>
          <cell r="E52">
            <v>0</v>
          </cell>
          <cell r="G52" t="str">
            <v xml:space="preserve"> </v>
          </cell>
          <cell r="I52" t="str">
            <v xml:space="preserve"> </v>
          </cell>
        </row>
        <row r="53">
          <cell r="A53" t="str">
            <v>3936</v>
          </cell>
          <cell r="B53" t="str">
            <v>PROVISION FOR UNREPORTED DEATH CLAI</v>
          </cell>
          <cell r="C53">
            <v>-4731000</v>
          </cell>
          <cell r="D53">
            <v>104</v>
          </cell>
          <cell r="E53">
            <v>0</v>
          </cell>
          <cell r="G53" t="str">
            <v xml:space="preserve"> </v>
          </cell>
          <cell r="I53" t="str">
            <v xml:space="preserve"> </v>
          </cell>
        </row>
        <row r="54">
          <cell r="A54" t="str">
            <v>3937</v>
          </cell>
          <cell r="B54" t="str">
            <v>PROVISION FOR UNREPORTED DEATH CLAI</v>
          </cell>
          <cell r="C54">
            <v>-1700000</v>
          </cell>
          <cell r="D54">
            <v>104</v>
          </cell>
          <cell r="E54">
            <v>-75750846</v>
          </cell>
          <cell r="G54">
            <v>-75750846</v>
          </cell>
          <cell r="I54" t="str">
            <v>Policy &amp; contract claims</v>
          </cell>
        </row>
        <row r="55">
          <cell r="A55" t="str">
            <v>3845</v>
          </cell>
          <cell r="B55" t="str">
            <v>AMTS ON DEPOSIT, DIVIDENDS - O/B AC</v>
          </cell>
          <cell r="C55">
            <v>-1484143326</v>
          </cell>
          <cell r="D55">
            <v>105</v>
          </cell>
          <cell r="E55">
            <v>0</v>
          </cell>
          <cell r="G55" t="str">
            <v xml:space="preserve"> </v>
          </cell>
          <cell r="I55" t="str">
            <v xml:space="preserve"> </v>
          </cell>
        </row>
        <row r="56">
          <cell r="A56" t="str">
            <v>3846</v>
          </cell>
          <cell r="B56" t="str">
            <v>AMTS ON DEPOSIT, DIVIDENDS - DEPOSI</v>
          </cell>
          <cell r="C56">
            <v>-689541557</v>
          </cell>
          <cell r="D56">
            <v>105</v>
          </cell>
          <cell r="E56">
            <v>0</v>
          </cell>
          <cell r="G56" t="str">
            <v xml:space="preserve"> </v>
          </cell>
          <cell r="I56" t="str">
            <v xml:space="preserve"> </v>
          </cell>
        </row>
        <row r="57">
          <cell r="A57" t="str">
            <v>3847</v>
          </cell>
          <cell r="B57" t="str">
            <v>AMTS ON DEPOSIT, DIVIDENDS - WITHD'</v>
          </cell>
          <cell r="C57">
            <v>278269326</v>
          </cell>
          <cell r="D57">
            <v>105</v>
          </cell>
          <cell r="E57">
            <v>0</v>
          </cell>
          <cell r="G57" t="str">
            <v xml:space="preserve"> </v>
          </cell>
          <cell r="I57" t="str">
            <v xml:space="preserve"> </v>
          </cell>
        </row>
        <row r="58">
          <cell r="A58" t="str">
            <v>3848</v>
          </cell>
          <cell r="B58" t="str">
            <v>AMTS ON DEPOSIT, DIVIDENDS - INTERE</v>
          </cell>
          <cell r="C58">
            <v>-128612289</v>
          </cell>
          <cell r="D58">
            <v>105</v>
          </cell>
          <cell r="E58">
            <v>0</v>
          </cell>
          <cell r="G58" t="str">
            <v xml:space="preserve"> </v>
          </cell>
          <cell r="I58" t="str">
            <v xml:space="preserve"> </v>
          </cell>
        </row>
        <row r="59">
          <cell r="A59" t="str">
            <v>3849</v>
          </cell>
          <cell r="B59" t="str">
            <v>AMTS ON DEP., DIVIDENDS - ACCR. INT</v>
          </cell>
          <cell r="C59">
            <v>-92867865</v>
          </cell>
          <cell r="D59">
            <v>105</v>
          </cell>
          <cell r="E59">
            <v>-2116895711</v>
          </cell>
          <cell r="G59">
            <v>-2116895711</v>
          </cell>
          <cell r="I59" t="str">
            <v>Policyholders' dividend accumulations</v>
          </cell>
        </row>
        <row r="60">
          <cell r="A60" t="str">
            <v>2601</v>
          </cell>
          <cell r="B60" t="str">
            <v>O/S DIVIDENDS - CASH - INSURANCE DI</v>
          </cell>
          <cell r="C60">
            <v>-3135</v>
          </cell>
          <cell r="D60">
            <v>106</v>
          </cell>
          <cell r="E60">
            <v>0</v>
          </cell>
          <cell r="G60" t="str">
            <v xml:space="preserve"> </v>
          </cell>
          <cell r="I60" t="str">
            <v xml:space="preserve"> </v>
          </cell>
        </row>
        <row r="61">
          <cell r="A61" t="str">
            <v>2602</v>
          </cell>
          <cell r="B61" t="str">
            <v>O/S DIVIDENDS - APPLIED TO PREMIUMS</v>
          </cell>
          <cell r="C61">
            <v>-288904</v>
          </cell>
          <cell r="D61">
            <v>106</v>
          </cell>
          <cell r="E61">
            <v>0</v>
          </cell>
          <cell r="G61" t="str">
            <v xml:space="preserve"> </v>
          </cell>
          <cell r="I61" t="str">
            <v xml:space="preserve"> </v>
          </cell>
        </row>
        <row r="62">
          <cell r="A62" t="str">
            <v>2603</v>
          </cell>
          <cell r="B62" t="str">
            <v>O/S DIVIDENDS - DECLARED BUT NOT DU</v>
          </cell>
          <cell r="C62">
            <v>-63039</v>
          </cell>
          <cell r="D62">
            <v>106</v>
          </cell>
          <cell r="E62">
            <v>-355078</v>
          </cell>
          <cell r="G62">
            <v>-355078</v>
          </cell>
          <cell r="I62" t="str">
            <v xml:space="preserve">Policyholders dividends &amp; experience refunds payable </v>
          </cell>
        </row>
        <row r="63">
          <cell r="A63" t="str">
            <v>3932</v>
          </cell>
          <cell r="B63" t="str">
            <v>PROV. FOR DIVIDENDS - INSURANCE DIR</v>
          </cell>
          <cell r="C63">
            <v>-621633789</v>
          </cell>
          <cell r="D63">
            <v>107</v>
          </cell>
          <cell r="E63">
            <v>-621633789</v>
          </cell>
          <cell r="G63">
            <v>-621633789</v>
          </cell>
          <cell r="I63" t="str">
            <v>Policyholders' divs &amp; expce refunds due &amp; unpaid</v>
          </cell>
        </row>
        <row r="64">
          <cell r="A64" t="str">
            <v>3815</v>
          </cell>
          <cell r="B64" t="str">
            <v>AMTS ON DEPOSIT, TO PAY FUTURE PREM</v>
          </cell>
          <cell r="C64">
            <v>-22541173</v>
          </cell>
          <cell r="D64">
            <v>109</v>
          </cell>
          <cell r="E64">
            <v>0</v>
          </cell>
          <cell r="G64" t="str">
            <v xml:space="preserve"> </v>
          </cell>
          <cell r="I64" t="str">
            <v xml:space="preserve"> </v>
          </cell>
        </row>
        <row r="65">
          <cell r="A65" t="str">
            <v>3816</v>
          </cell>
          <cell r="B65" t="str">
            <v>AMTS ON DEPOSIT, TO PAY FUTURE PREM</v>
          </cell>
          <cell r="C65">
            <v>-20004384</v>
          </cell>
          <cell r="D65">
            <v>109</v>
          </cell>
          <cell r="E65">
            <v>0</v>
          </cell>
          <cell r="G65" t="str">
            <v xml:space="preserve"> </v>
          </cell>
          <cell r="I65" t="str">
            <v xml:space="preserve"> </v>
          </cell>
        </row>
        <row r="66">
          <cell r="A66" t="str">
            <v>3817</v>
          </cell>
          <cell r="B66" t="str">
            <v>AMTS ON DEPOSIT, TO PAY FUTURE PREM</v>
          </cell>
          <cell r="C66">
            <v>8070423</v>
          </cell>
          <cell r="D66">
            <v>109</v>
          </cell>
          <cell r="E66">
            <v>0</v>
          </cell>
          <cell r="G66" t="str">
            <v xml:space="preserve"> </v>
          </cell>
          <cell r="I66" t="str">
            <v xml:space="preserve"> </v>
          </cell>
        </row>
        <row r="67">
          <cell r="A67" t="str">
            <v>3818</v>
          </cell>
          <cell r="B67" t="str">
            <v>AMTS ON DEPOSIT, TO PAY FUTURE PREM</v>
          </cell>
          <cell r="C67">
            <v>-3573076</v>
          </cell>
          <cell r="D67">
            <v>109</v>
          </cell>
          <cell r="E67">
            <v>0</v>
          </cell>
          <cell r="G67" t="str">
            <v xml:space="preserve"> </v>
          </cell>
          <cell r="I67" t="str">
            <v xml:space="preserve"> </v>
          </cell>
        </row>
        <row r="68">
          <cell r="A68" t="str">
            <v>3819</v>
          </cell>
          <cell r="B68" t="str">
            <v>DEP. -ACCR. INT -TO PAY FUTURE PREM</v>
          </cell>
          <cell r="C68">
            <v>-666231</v>
          </cell>
          <cell r="D68">
            <v>109</v>
          </cell>
          <cell r="E68">
            <v>-38714441</v>
          </cell>
          <cell r="G68">
            <v>-38714441</v>
          </cell>
          <cell r="I68" t="str">
            <v>Prem &amp; ann cons recvd in adv less P disc;incl P acc &amp; hlth prem</v>
          </cell>
        </row>
        <row r="69">
          <cell r="A69" t="str">
            <v>3330</v>
          </cell>
          <cell r="B69" t="str">
            <v>ACCRUED INTEREST ON AMTS OWING - IN</v>
          </cell>
          <cell r="C69">
            <v>-450712</v>
          </cell>
          <cell r="D69">
            <v>111.2</v>
          </cell>
          <cell r="E69">
            <v>-450712</v>
          </cell>
          <cell r="G69">
            <v>-450712</v>
          </cell>
          <cell r="I69" t="str">
            <v>Interest due or accrued on policy or contract funds</v>
          </cell>
        </row>
        <row r="70">
          <cell r="A70" t="str">
            <v>2901</v>
          </cell>
          <cell r="B70" t="str">
            <v>ACCRUED COMM. ON PREM. - INSURANCE</v>
          </cell>
          <cell r="C70">
            <v>-13636558</v>
          </cell>
          <cell r="D70">
            <v>114</v>
          </cell>
          <cell r="E70">
            <v>-13636558</v>
          </cell>
          <cell r="G70">
            <v>-13636558</v>
          </cell>
          <cell r="I70" t="str">
            <v>Commissions to agents due or accrued</v>
          </cell>
        </row>
        <row r="71">
          <cell r="A71" t="str">
            <v>3046</v>
          </cell>
          <cell r="B71" t="str">
            <v>GENERAL EXPENES D &amp; A</v>
          </cell>
          <cell r="C71">
            <v>-78993424</v>
          </cell>
          <cell r="D71">
            <v>115</v>
          </cell>
          <cell r="E71">
            <v>-78993424</v>
          </cell>
          <cell r="G71">
            <v>-78993424</v>
          </cell>
          <cell r="I71" t="str">
            <v>General expenses due or accrued</v>
          </cell>
        </row>
        <row r="72">
          <cell r="A72" t="str">
            <v>2804</v>
          </cell>
          <cell r="B72" t="str">
            <v>PREM TAX D &amp; A - OTHER THAN PROV'AL</v>
          </cell>
          <cell r="C72">
            <v>-68172250</v>
          </cell>
          <cell r="D72">
            <v>116</v>
          </cell>
          <cell r="E72">
            <v>0</v>
          </cell>
          <cell r="G72" t="str">
            <v xml:space="preserve"> </v>
          </cell>
          <cell r="I72" t="str">
            <v xml:space="preserve"> </v>
          </cell>
        </row>
        <row r="73">
          <cell r="A73" t="str">
            <v>2830</v>
          </cell>
          <cell r="B73" t="str">
            <v>INCOME TAX D &amp; A - FOREIGN - O/B AC</v>
          </cell>
          <cell r="C73">
            <v>-8871326</v>
          </cell>
          <cell r="D73">
            <v>116</v>
          </cell>
          <cell r="E73">
            <v>0</v>
          </cell>
          <cell r="G73" t="str">
            <v xml:space="preserve"> </v>
          </cell>
          <cell r="I73" t="str">
            <v xml:space="preserve"> </v>
          </cell>
        </row>
        <row r="74">
          <cell r="A74" t="str">
            <v>2850</v>
          </cell>
          <cell r="B74" t="str">
            <v>OTHER TAXES AND FEES D &amp; A - O/B AC</v>
          </cell>
          <cell r="C74">
            <v>0</v>
          </cell>
          <cell r="D74">
            <v>116</v>
          </cell>
          <cell r="E74">
            <v>-77043576</v>
          </cell>
          <cell r="G74">
            <v>-77043576</v>
          </cell>
          <cell r="I74" t="str">
            <v>Taxes, licenses &amp; fees due or accrued</v>
          </cell>
        </row>
        <row r="75">
          <cell r="A75" t="str">
            <v>2401</v>
          </cell>
          <cell r="B75" t="str">
            <v>PREM RECD IN ADVANCE - FIRST YEAR -</v>
          </cell>
          <cell r="C75">
            <v>-73885</v>
          </cell>
          <cell r="D75">
            <v>119</v>
          </cell>
          <cell r="E75">
            <v>0</v>
          </cell>
          <cell r="G75" t="str">
            <v xml:space="preserve"> </v>
          </cell>
          <cell r="I75" t="str">
            <v xml:space="preserve"> </v>
          </cell>
        </row>
        <row r="76">
          <cell r="A76" t="str">
            <v>2402</v>
          </cell>
          <cell r="B76" t="str">
            <v>PREM RECD IN ADVANCE - RENEWAL - IN</v>
          </cell>
          <cell r="C76">
            <v>-147058</v>
          </cell>
          <cell r="D76">
            <v>119</v>
          </cell>
          <cell r="E76">
            <v>0</v>
          </cell>
          <cell r="G76" t="str">
            <v xml:space="preserve"> </v>
          </cell>
          <cell r="I76" t="str">
            <v xml:space="preserve"> </v>
          </cell>
        </row>
        <row r="77">
          <cell r="A77" t="str">
            <v>3408</v>
          </cell>
          <cell r="B77" t="str">
            <v>PHILIPPINES WITHHOLDING TAX - O/B A</v>
          </cell>
          <cell r="C77">
            <v>-9964134</v>
          </cell>
          <cell r="D77">
            <v>119</v>
          </cell>
          <cell r="E77">
            <v>0</v>
          </cell>
          <cell r="G77" t="str">
            <v xml:space="preserve"> </v>
          </cell>
          <cell r="I77" t="str">
            <v xml:space="preserve"> </v>
          </cell>
        </row>
        <row r="78">
          <cell r="A78" t="str">
            <v>3480</v>
          </cell>
          <cell r="B78" t="str">
            <v>OTHER FOREIGN TAX - O/B ACCT</v>
          </cell>
          <cell r="C78">
            <v>-3166577</v>
          </cell>
          <cell r="D78">
            <v>119</v>
          </cell>
          <cell r="E78">
            <v>0</v>
          </cell>
          <cell r="G78" t="str">
            <v xml:space="preserve"> </v>
          </cell>
          <cell r="I78" t="str">
            <v xml:space="preserve"> </v>
          </cell>
        </row>
        <row r="79">
          <cell r="A79" t="str">
            <v>3475</v>
          </cell>
          <cell r="B79" t="str">
            <v>OTHER FOREIGN TAX - O/B ACCT</v>
          </cell>
          <cell r="C79">
            <v>-444289</v>
          </cell>
          <cell r="D79">
            <v>119</v>
          </cell>
          <cell r="E79">
            <v>-13795943</v>
          </cell>
          <cell r="G79">
            <v>-13795943</v>
          </cell>
          <cell r="I79" t="str">
            <v>Amount w/held or retained by co as agent or trustee</v>
          </cell>
        </row>
        <row r="80">
          <cell r="A80" t="str">
            <v>3324</v>
          </cell>
          <cell r="B80" t="str">
            <v>MANAGERS' AND AGENTS' CREDIT BALANC</v>
          </cell>
          <cell r="C80">
            <v>-1807443</v>
          </cell>
          <cell r="D80">
            <v>120</v>
          </cell>
          <cell r="E80">
            <v>-1807443</v>
          </cell>
          <cell r="G80">
            <v>-1807443</v>
          </cell>
          <cell r="I80" t="str">
            <v>Amount held for agents' account</v>
          </cell>
        </row>
        <row r="81">
          <cell r="A81" t="str">
            <v>3201</v>
          </cell>
          <cell r="B81" t="str">
            <v>AMTS RECEIVED BUT NOT YET ALLOCATED</v>
          </cell>
          <cell r="C81">
            <v>-29071212</v>
          </cell>
          <cell r="D81">
            <v>121</v>
          </cell>
          <cell r="E81">
            <v>0</v>
          </cell>
          <cell r="G81" t="str">
            <v xml:space="preserve"> </v>
          </cell>
          <cell r="I81" t="str">
            <v xml:space="preserve"> </v>
          </cell>
        </row>
        <row r="82">
          <cell r="A82" t="str">
            <v>3212</v>
          </cell>
          <cell r="B82" t="str">
            <v>PREMIUM COLLECTIONS RECEIVED BUT NO</v>
          </cell>
          <cell r="C82">
            <v>-19577865</v>
          </cell>
          <cell r="D82">
            <v>121</v>
          </cell>
          <cell r="E82">
            <v>0</v>
          </cell>
          <cell r="G82" t="str">
            <v xml:space="preserve"> </v>
          </cell>
          <cell r="I82" t="str">
            <v xml:space="preserve"> </v>
          </cell>
        </row>
        <row r="83">
          <cell r="A83" t="str">
            <v>3216</v>
          </cell>
          <cell r="B83" t="str">
            <v>OUTSTANDING APPLICATIONS SUSPENSE</v>
          </cell>
          <cell r="C83">
            <v>-1750</v>
          </cell>
          <cell r="D83">
            <v>121</v>
          </cell>
          <cell r="E83">
            <v>0</v>
          </cell>
          <cell r="G83" t="str">
            <v xml:space="preserve"> </v>
          </cell>
          <cell r="I83" t="str">
            <v xml:space="preserve"> </v>
          </cell>
        </row>
        <row r="84">
          <cell r="A84" t="str">
            <v>3230</v>
          </cell>
          <cell r="B84" t="str">
            <v>BANKING SUSPENSE - SPECIAL - ***, W</v>
          </cell>
          <cell r="C84">
            <v>-2909884</v>
          </cell>
          <cell r="D84">
            <v>121</v>
          </cell>
          <cell r="E84">
            <v>0</v>
          </cell>
          <cell r="G84" t="str">
            <v xml:space="preserve"> </v>
          </cell>
          <cell r="I84" t="str">
            <v xml:space="preserve"> </v>
          </cell>
        </row>
        <row r="85">
          <cell r="A85" t="str">
            <v>3247</v>
          </cell>
          <cell r="B85" t="str">
            <v>BANKING SUSPENSE - MIXED BATCHES</v>
          </cell>
          <cell r="C85">
            <v>-1209980</v>
          </cell>
          <cell r="D85">
            <v>121</v>
          </cell>
          <cell r="E85">
            <v>0</v>
          </cell>
          <cell r="G85" t="str">
            <v xml:space="preserve"> </v>
          </cell>
          <cell r="I85" t="str">
            <v xml:space="preserve"> </v>
          </cell>
        </row>
        <row r="86">
          <cell r="A86" t="str">
            <v>3264</v>
          </cell>
          <cell r="B86" t="str">
            <v>SOLAR POLICY SUSPENSE, COLLECTIONS</v>
          </cell>
          <cell r="C86">
            <v>0</v>
          </cell>
          <cell r="D86">
            <v>121</v>
          </cell>
          <cell r="E86">
            <v>0</v>
          </cell>
          <cell r="G86" t="str">
            <v xml:space="preserve"> </v>
          </cell>
          <cell r="I86" t="str">
            <v xml:space="preserve"> </v>
          </cell>
        </row>
        <row r="87">
          <cell r="A87" t="str">
            <v>3266</v>
          </cell>
          <cell r="B87" t="str">
            <v>AGENCY SYSTEM BANKING SUSPENSE</v>
          </cell>
          <cell r="C87">
            <v>0</v>
          </cell>
          <cell r="D87">
            <v>121</v>
          </cell>
          <cell r="E87">
            <v>0</v>
          </cell>
          <cell r="G87" t="str">
            <v xml:space="preserve"> </v>
          </cell>
          <cell r="I87" t="str">
            <v xml:space="preserve"> </v>
          </cell>
        </row>
        <row r="88">
          <cell r="A88" t="str">
            <v>3272</v>
          </cell>
          <cell r="B88" t="str">
            <v>BANKING SUSPENSE - PHILIPPINES ISLA</v>
          </cell>
          <cell r="C88">
            <v>-348269</v>
          </cell>
          <cell r="D88">
            <v>121</v>
          </cell>
          <cell r="E88">
            <v>0</v>
          </cell>
          <cell r="G88" t="str">
            <v xml:space="preserve"> </v>
          </cell>
          <cell r="I88" t="str">
            <v xml:space="preserve"> </v>
          </cell>
        </row>
        <row r="89">
          <cell r="A89" t="str">
            <v>3273</v>
          </cell>
          <cell r="B89" t="str">
            <v>BANKING SUSPENSE - FAR EAST BANK</v>
          </cell>
          <cell r="C89">
            <v>-3219923</v>
          </cell>
          <cell r="D89">
            <v>121</v>
          </cell>
          <cell r="E89">
            <v>0</v>
          </cell>
          <cell r="G89" t="str">
            <v xml:space="preserve"> </v>
          </cell>
          <cell r="I89" t="str">
            <v xml:space="preserve"> </v>
          </cell>
        </row>
        <row r="90">
          <cell r="A90" t="str">
            <v>3299</v>
          </cell>
          <cell r="B90" t="str">
            <v>GENERAL SUSPENSE - UNIDENTIFIED</v>
          </cell>
          <cell r="C90">
            <v>61577</v>
          </cell>
          <cell r="D90">
            <v>121</v>
          </cell>
          <cell r="E90">
            <v>0</v>
          </cell>
          <cell r="G90" t="str">
            <v xml:space="preserve"> </v>
          </cell>
          <cell r="I90" t="str">
            <v xml:space="preserve"> </v>
          </cell>
        </row>
        <row r="91">
          <cell r="A91" t="str">
            <v>3301</v>
          </cell>
          <cell r="B91" t="str">
            <v>MANAGERS' AND AGENTS' ACCOUNT BALAN</v>
          </cell>
          <cell r="C91">
            <v>0</v>
          </cell>
          <cell r="D91">
            <v>121</v>
          </cell>
          <cell r="E91">
            <v>-56277306</v>
          </cell>
          <cell r="G91">
            <v>-56277306</v>
          </cell>
          <cell r="I91" t="str">
            <v>Remittances &amp; items not allocated</v>
          </cell>
        </row>
        <row r="92">
          <cell r="A92" t="str">
            <v>3901</v>
          </cell>
          <cell r="B92" t="str">
            <v>AGENTS' AND SALARIED FIELD REPRESEN</v>
          </cell>
          <cell r="C92">
            <v>-309064576</v>
          </cell>
          <cell r="D92">
            <v>123</v>
          </cell>
          <cell r="E92">
            <v>0</v>
          </cell>
          <cell r="G92" t="str">
            <v xml:space="preserve"> </v>
          </cell>
          <cell r="I92" t="str">
            <v xml:space="preserve"> </v>
          </cell>
        </row>
        <row r="93">
          <cell r="A93" t="str">
            <v>3905</v>
          </cell>
          <cell r="B93" t="str">
            <v>STAFF PENSION RESERVE, PRIOR YEARS'</v>
          </cell>
          <cell r="C93">
            <v>0</v>
          </cell>
          <cell r="D93">
            <v>123</v>
          </cell>
          <cell r="E93">
            <v>0</v>
          </cell>
          <cell r="G93" t="str">
            <v xml:space="preserve"> </v>
          </cell>
          <cell r="I93" t="str">
            <v xml:space="preserve"> </v>
          </cell>
        </row>
        <row r="94">
          <cell r="A94" t="str">
            <v>3904</v>
          </cell>
          <cell r="B94" t="str">
            <v>LIABILITY-POST RETIREMENT &amp; PENSION BENEFIT</v>
          </cell>
          <cell r="C94">
            <v>-35664231</v>
          </cell>
          <cell r="D94">
            <v>123</v>
          </cell>
          <cell r="E94">
            <v>-344728807</v>
          </cell>
          <cell r="G94">
            <v>-344728807</v>
          </cell>
          <cell r="I94" t="str">
            <v>Liab for benefits for employees &amp; agents not incl above</v>
          </cell>
        </row>
        <row r="95">
          <cell r="A95" t="str">
            <v>3231</v>
          </cell>
          <cell r="B95" t="str">
            <v>PREMIUM SUSPENSE</v>
          </cell>
          <cell r="C95">
            <v>-27544769</v>
          </cell>
          <cell r="D95">
            <v>126.4</v>
          </cell>
          <cell r="E95">
            <v>0</v>
          </cell>
          <cell r="G95" t="str">
            <v xml:space="preserve"> </v>
          </cell>
          <cell r="I95" t="str">
            <v xml:space="preserve"> </v>
          </cell>
        </row>
        <row r="96">
          <cell r="A96" t="str">
            <v>3233</v>
          </cell>
          <cell r="B96" t="str">
            <v>INTERNAL SUSPENSE</v>
          </cell>
          <cell r="C96">
            <v>-14396115</v>
          </cell>
          <cell r="D96">
            <v>126.4</v>
          </cell>
          <cell r="E96">
            <v>0</v>
          </cell>
          <cell r="G96" t="str">
            <v xml:space="preserve"> </v>
          </cell>
          <cell r="I96" t="str">
            <v xml:space="preserve"> </v>
          </cell>
        </row>
        <row r="97">
          <cell r="A97" t="str">
            <v>3234</v>
          </cell>
          <cell r="B97" t="str">
            <v>EXTERNAL SUSPENSE - KP</v>
          </cell>
          <cell r="C97">
            <v>-120596</v>
          </cell>
          <cell r="D97">
            <v>126.4</v>
          </cell>
          <cell r="E97">
            <v>0</v>
          </cell>
          <cell r="G97" t="str">
            <v xml:space="preserve"> </v>
          </cell>
          <cell r="I97" t="str">
            <v xml:space="preserve"> </v>
          </cell>
        </row>
        <row r="98">
          <cell r="A98" t="str">
            <v>3235</v>
          </cell>
          <cell r="B98" t="str">
            <v>MICELLEANOUS AMTS PAYABLE SUSPENSE</v>
          </cell>
          <cell r="C98">
            <v>-11852327</v>
          </cell>
          <cell r="D98">
            <v>126.4</v>
          </cell>
          <cell r="E98">
            <v>0</v>
          </cell>
          <cell r="G98" t="str">
            <v xml:space="preserve"> </v>
          </cell>
          <cell r="I98" t="str">
            <v xml:space="preserve"> </v>
          </cell>
        </row>
        <row r="99">
          <cell r="A99" t="str">
            <v>3236</v>
          </cell>
          <cell r="B99" t="str">
            <v>INVENTORY SUBSTITUTION OFFSET</v>
          </cell>
          <cell r="C99">
            <v>0</v>
          </cell>
          <cell r="D99">
            <v>126.4</v>
          </cell>
          <cell r="E99">
            <v>0</v>
          </cell>
          <cell r="G99" t="str">
            <v xml:space="preserve"> </v>
          </cell>
          <cell r="I99" t="str">
            <v xml:space="preserve"> </v>
          </cell>
        </row>
        <row r="100">
          <cell r="A100" t="str">
            <v>3353</v>
          </cell>
          <cell r="B100" t="str">
            <v>MISC ACCTS PAYABLE</v>
          </cell>
          <cell r="C100">
            <v>-300000</v>
          </cell>
          <cell r="D100">
            <v>126.4</v>
          </cell>
          <cell r="E100">
            <v>-54213807</v>
          </cell>
          <cell r="G100">
            <v>-54213807</v>
          </cell>
          <cell r="I100" t="str">
            <v>Amts due sundry parties</v>
          </cell>
        </row>
        <row r="101">
          <cell r="D101">
            <v>126.5</v>
          </cell>
          <cell r="E101">
            <v>0</v>
          </cell>
          <cell r="G101">
            <v>0</v>
          </cell>
          <cell r="I101" t="str">
            <v xml:space="preserve"> </v>
          </cell>
        </row>
        <row r="102">
          <cell r="D102">
            <v>126.6</v>
          </cell>
          <cell r="E102">
            <v>0</v>
          </cell>
          <cell r="G102">
            <v>0</v>
          </cell>
          <cell r="I102" t="str">
            <v xml:space="preserve"> </v>
          </cell>
        </row>
        <row r="103">
          <cell r="E103">
            <v>0</v>
          </cell>
          <cell r="G103">
            <v>0</v>
          </cell>
          <cell r="I103" t="str">
            <v xml:space="preserve"> </v>
          </cell>
        </row>
        <row r="104">
          <cell r="A104" t="str">
            <v>0196</v>
          </cell>
          <cell r="B104" t="str">
            <v>BONDS, REAL GAINS UNREPT AS REV., O</v>
          </cell>
          <cell r="C104">
            <v>-76990173</v>
          </cell>
          <cell r="D104">
            <v>136</v>
          </cell>
          <cell r="E104">
            <v>0</v>
          </cell>
          <cell r="G104" t="str">
            <v xml:space="preserve"> </v>
          </cell>
          <cell r="I104" t="str">
            <v xml:space="preserve"> </v>
          </cell>
        </row>
        <row r="105">
          <cell r="A105" t="str">
            <v>0197</v>
          </cell>
          <cell r="B105" t="str">
            <v>BONDS, REAL LOSSES UNREPT AS REV.,</v>
          </cell>
          <cell r="C105">
            <v>1172923</v>
          </cell>
          <cell r="D105">
            <v>136</v>
          </cell>
          <cell r="E105">
            <v>0</v>
          </cell>
          <cell r="G105" t="str">
            <v xml:space="preserve"> </v>
          </cell>
          <cell r="I105" t="str">
            <v xml:space="preserve"> </v>
          </cell>
        </row>
        <row r="106">
          <cell r="A106" t="str">
            <v>0296</v>
          </cell>
          <cell r="B106" t="str">
            <v>PFD STOCKS, REAL GAINS UNREPT AS RE</v>
          </cell>
          <cell r="C106">
            <v>-2865</v>
          </cell>
          <cell r="D106">
            <v>136</v>
          </cell>
          <cell r="E106">
            <v>0</v>
          </cell>
          <cell r="G106" t="str">
            <v xml:space="preserve"> </v>
          </cell>
          <cell r="I106" t="str">
            <v xml:space="preserve"> </v>
          </cell>
        </row>
        <row r="107">
          <cell r="A107" t="str">
            <v>0297</v>
          </cell>
          <cell r="B107" t="str">
            <v>PFD STOCKS, REAL LOSSES UNREPT AS R</v>
          </cell>
          <cell r="C107">
            <v>14692</v>
          </cell>
          <cell r="D107">
            <v>136</v>
          </cell>
          <cell r="E107">
            <v>0</v>
          </cell>
          <cell r="G107" t="str">
            <v xml:space="preserve"> </v>
          </cell>
          <cell r="I107" t="str">
            <v xml:space="preserve"> </v>
          </cell>
        </row>
        <row r="108">
          <cell r="A108" t="str">
            <v>0298</v>
          </cell>
          <cell r="B108" t="str">
            <v>PFD STOCKS, UNREAL GAINS/LOSSES REP</v>
          </cell>
          <cell r="C108">
            <v>-1230</v>
          </cell>
          <cell r="D108">
            <v>136</v>
          </cell>
          <cell r="E108">
            <v>0</v>
          </cell>
          <cell r="G108" t="str">
            <v xml:space="preserve"> </v>
          </cell>
          <cell r="I108" t="str">
            <v xml:space="preserve"> </v>
          </cell>
        </row>
        <row r="109">
          <cell r="A109" t="str">
            <v>0396</v>
          </cell>
          <cell r="B109" t="str">
            <v>COM STOCKS, REAL GAINS UNREPT AS RE</v>
          </cell>
          <cell r="C109">
            <v>-428327442</v>
          </cell>
          <cell r="D109">
            <v>136</v>
          </cell>
          <cell r="E109">
            <v>0</v>
          </cell>
          <cell r="G109" t="str">
            <v xml:space="preserve"> </v>
          </cell>
          <cell r="I109" t="str">
            <v xml:space="preserve"> </v>
          </cell>
        </row>
        <row r="110">
          <cell r="A110" t="str">
            <v>0397</v>
          </cell>
          <cell r="B110" t="str">
            <v>COM STOCKS, REAL LOSSES UNREPT AS R</v>
          </cell>
          <cell r="C110">
            <v>196788</v>
          </cell>
          <cell r="D110">
            <v>136</v>
          </cell>
          <cell r="E110">
            <v>0</v>
          </cell>
          <cell r="G110" t="str">
            <v xml:space="preserve"> </v>
          </cell>
          <cell r="I110" t="str">
            <v xml:space="preserve"> </v>
          </cell>
        </row>
        <row r="111">
          <cell r="A111" t="str">
            <v>0398</v>
          </cell>
          <cell r="B111" t="str">
            <v>COM STOCKS, UNREAL GAINS/LOSSES REP</v>
          </cell>
          <cell r="C111">
            <v>586244712</v>
          </cell>
          <cell r="D111">
            <v>136</v>
          </cell>
          <cell r="E111">
            <v>0</v>
          </cell>
          <cell r="G111" t="str">
            <v xml:space="preserve"> </v>
          </cell>
          <cell r="I111" t="str">
            <v xml:space="preserve"> </v>
          </cell>
        </row>
        <row r="112">
          <cell r="A112" t="str">
            <v>1440</v>
          </cell>
          <cell r="B112" t="str">
            <v>A/R FOR INVESTMENT SECURITY TRANSAC</v>
          </cell>
          <cell r="C112">
            <v>0</v>
          </cell>
          <cell r="D112">
            <v>136</v>
          </cell>
          <cell r="E112">
            <v>0</v>
          </cell>
          <cell r="G112" t="str">
            <v xml:space="preserve"> </v>
          </cell>
          <cell r="I112" t="str">
            <v xml:space="preserve"> </v>
          </cell>
        </row>
        <row r="113">
          <cell r="A113" t="str">
            <v>1445</v>
          </cell>
          <cell r="B113" t="str">
            <v>A/R FROM SUBSIDIARY COMPANIES -MSL</v>
          </cell>
          <cell r="C113">
            <v>275173</v>
          </cell>
          <cell r="D113">
            <v>136</v>
          </cell>
          <cell r="E113">
            <v>0</v>
          </cell>
          <cell r="G113" t="str">
            <v xml:space="preserve"> </v>
          </cell>
          <cell r="I113" t="str">
            <v xml:space="preserve"> </v>
          </cell>
        </row>
        <row r="114">
          <cell r="A114" t="str">
            <v>1491</v>
          </cell>
          <cell r="B114" t="str">
            <v>A/R, MISC.</v>
          </cell>
          <cell r="C114">
            <v>9948327</v>
          </cell>
          <cell r="D114">
            <v>136</v>
          </cell>
          <cell r="E114">
            <v>0</v>
          </cell>
          <cell r="G114" t="str">
            <v xml:space="preserve"> </v>
          </cell>
          <cell r="I114" t="str">
            <v xml:space="preserve"> </v>
          </cell>
        </row>
        <row r="115">
          <cell r="A115" t="str">
            <v>1805</v>
          </cell>
          <cell r="B115" t="str">
            <v>PREPAID EXPENSES, OTHER</v>
          </cell>
          <cell r="C115">
            <v>8646077</v>
          </cell>
          <cell r="D115">
            <v>136</v>
          </cell>
          <cell r="E115">
            <v>0</v>
          </cell>
          <cell r="G115" t="str">
            <v xml:space="preserve"> </v>
          </cell>
          <cell r="I115" t="str">
            <v xml:space="preserve"> </v>
          </cell>
        </row>
        <row r="116">
          <cell r="A116" t="str">
            <v>1806</v>
          </cell>
          <cell r="B116" t="str">
            <v>PREPAID COMMISSIONS, INSURANCE DIRE</v>
          </cell>
          <cell r="C116">
            <v>54135</v>
          </cell>
          <cell r="D116">
            <v>136</v>
          </cell>
          <cell r="E116">
            <v>0</v>
          </cell>
          <cell r="G116" t="str">
            <v xml:space="preserve"> </v>
          </cell>
          <cell r="I116" t="str">
            <v xml:space="preserve"> </v>
          </cell>
        </row>
        <row r="117">
          <cell r="A117" t="str">
            <v>1810</v>
          </cell>
          <cell r="B117" t="str">
            <v>MISC. ASSETS, FURNITURE, COST ##</v>
          </cell>
          <cell r="C117">
            <v>46888059</v>
          </cell>
          <cell r="D117">
            <v>136</v>
          </cell>
          <cell r="E117">
            <v>0</v>
          </cell>
          <cell r="G117" t="str">
            <v xml:space="preserve"> </v>
          </cell>
          <cell r="I117" t="str">
            <v xml:space="preserve"> </v>
          </cell>
        </row>
        <row r="118">
          <cell r="A118" t="str">
            <v>1811</v>
          </cell>
          <cell r="B118" t="str">
            <v>MISC. ASSETS, FURNITURE, DEPR'N ##</v>
          </cell>
          <cell r="C118">
            <v>-20184596</v>
          </cell>
          <cell r="D118">
            <v>136</v>
          </cell>
          <cell r="E118">
            <v>0</v>
          </cell>
          <cell r="G118" t="str">
            <v xml:space="preserve"> </v>
          </cell>
          <cell r="I118" t="str">
            <v xml:space="preserve"> </v>
          </cell>
        </row>
        <row r="119">
          <cell r="A119" t="str">
            <v>1820</v>
          </cell>
          <cell r="B119" t="str">
            <v>MISC. ASSETS, OTHER EQUIPMENT, COST</v>
          </cell>
          <cell r="C119">
            <v>114627462</v>
          </cell>
          <cell r="D119">
            <v>136</v>
          </cell>
          <cell r="E119">
            <v>0</v>
          </cell>
          <cell r="G119" t="str">
            <v xml:space="preserve"> </v>
          </cell>
          <cell r="I119" t="str">
            <v xml:space="preserve"> </v>
          </cell>
        </row>
        <row r="120">
          <cell r="A120" t="str">
            <v>1821</v>
          </cell>
          <cell r="B120" t="str">
            <v>MISC. ASSETS, OTHER EQUIPMENT, DEPR</v>
          </cell>
          <cell r="C120">
            <v>-89289962</v>
          </cell>
          <cell r="D120">
            <v>136</v>
          </cell>
          <cell r="E120">
            <v>0</v>
          </cell>
          <cell r="G120" t="str">
            <v xml:space="preserve"> </v>
          </cell>
          <cell r="I120" t="str">
            <v xml:space="preserve"> </v>
          </cell>
        </row>
        <row r="121">
          <cell r="A121" t="str">
            <v>1822</v>
          </cell>
          <cell r="B121" t="str">
            <v>MISC ASSETS-EDP EQUIP-COST##</v>
          </cell>
          <cell r="C121">
            <v>31941846</v>
          </cell>
          <cell r="D121">
            <v>136</v>
          </cell>
          <cell r="E121">
            <v>0</v>
          </cell>
          <cell r="G121" t="str">
            <v xml:space="preserve"> </v>
          </cell>
          <cell r="I121" t="str">
            <v xml:space="preserve"> </v>
          </cell>
        </row>
        <row r="122">
          <cell r="A122" t="str">
            <v>1823</v>
          </cell>
          <cell r="B122" t="str">
            <v>MISC. ASSETS, E.D.P. EQUIPMENT, DEP</v>
          </cell>
          <cell r="C122">
            <v>-10874251</v>
          </cell>
          <cell r="D122">
            <v>136</v>
          </cell>
          <cell r="E122">
            <v>0</v>
          </cell>
          <cell r="G122" t="str">
            <v xml:space="preserve"> </v>
          </cell>
          <cell r="I122" t="str">
            <v xml:space="preserve"> </v>
          </cell>
        </row>
        <row r="123">
          <cell r="A123" t="str">
            <v>1830</v>
          </cell>
          <cell r="B123" t="str">
            <v>MISC. ASSETS, CO. VEHICLES, COST ##</v>
          </cell>
          <cell r="C123">
            <v>21287174</v>
          </cell>
          <cell r="D123">
            <v>136</v>
          </cell>
          <cell r="E123">
            <v>0</v>
          </cell>
          <cell r="G123" t="str">
            <v xml:space="preserve"> </v>
          </cell>
          <cell r="I123" t="str">
            <v xml:space="preserve"> </v>
          </cell>
        </row>
        <row r="124">
          <cell r="A124" t="str">
            <v>1831</v>
          </cell>
          <cell r="B124" t="str">
            <v>MISC. ASSETS, CO. VEHICLES, DEPR'N</v>
          </cell>
          <cell r="C124">
            <v>-12580270</v>
          </cell>
          <cell r="D124">
            <v>136</v>
          </cell>
          <cell r="E124">
            <v>0</v>
          </cell>
          <cell r="G124" t="str">
            <v xml:space="preserve"> </v>
          </cell>
          <cell r="I124" t="str">
            <v xml:space="preserve"> </v>
          </cell>
        </row>
        <row r="125">
          <cell r="A125" t="str">
            <v>1840</v>
          </cell>
          <cell r="B125" t="str">
            <v>MISC. ASSETS, ADVANCES TO AGENTS</v>
          </cell>
          <cell r="C125">
            <v>1087058</v>
          </cell>
          <cell r="D125">
            <v>136</v>
          </cell>
          <cell r="E125">
            <v>0</v>
          </cell>
          <cell r="G125" t="str">
            <v xml:space="preserve"> </v>
          </cell>
          <cell r="I125" t="str">
            <v xml:space="preserve"> </v>
          </cell>
        </row>
        <row r="126">
          <cell r="A126" t="str">
            <v>1841</v>
          </cell>
          <cell r="B126" t="str">
            <v>MISC. ASSETS, LOANS TO FIELD FORCE</v>
          </cell>
          <cell r="C126">
            <v>11471058</v>
          </cell>
          <cell r="D126">
            <v>136</v>
          </cell>
          <cell r="E126">
            <v>0</v>
          </cell>
          <cell r="G126" t="str">
            <v xml:space="preserve"> </v>
          </cell>
          <cell r="I126" t="str">
            <v xml:space="preserve"> </v>
          </cell>
        </row>
        <row r="127">
          <cell r="A127" t="str">
            <v>1842</v>
          </cell>
          <cell r="B127" t="str">
            <v>MISC. ASSETS, LOANS TO EES</v>
          </cell>
          <cell r="C127">
            <v>26106098</v>
          </cell>
          <cell r="D127">
            <v>136</v>
          </cell>
          <cell r="E127">
            <v>0</v>
          </cell>
          <cell r="G127" t="str">
            <v xml:space="preserve"> </v>
          </cell>
          <cell r="I127" t="str">
            <v xml:space="preserve"> </v>
          </cell>
        </row>
        <row r="128">
          <cell r="A128" t="str">
            <v>1850</v>
          </cell>
          <cell r="B128" t="str">
            <v>MISC. ASSETS, UNIDENTIFIED DEBITS I</v>
          </cell>
          <cell r="C128">
            <v>139830135</v>
          </cell>
          <cell r="D128">
            <v>136</v>
          </cell>
          <cell r="E128">
            <v>0</v>
          </cell>
          <cell r="G128" t="str">
            <v xml:space="preserve"> </v>
          </cell>
          <cell r="I128" t="str">
            <v xml:space="preserve"> </v>
          </cell>
        </row>
        <row r="129">
          <cell r="A129" t="str">
            <v>3360</v>
          </cell>
          <cell r="B129" t="str">
            <v>A/P - INVESTMENT SECURITY TRANSACTI</v>
          </cell>
          <cell r="C129">
            <v>0</v>
          </cell>
          <cell r="D129">
            <v>136</v>
          </cell>
          <cell r="E129">
            <v>0</v>
          </cell>
          <cell r="G129" t="str">
            <v xml:space="preserve"> </v>
          </cell>
          <cell r="I129" t="str">
            <v xml:space="preserve"> </v>
          </cell>
        </row>
        <row r="130">
          <cell r="A130" t="str">
            <v>3952</v>
          </cell>
          <cell r="B130" t="str">
            <v>RESERVE FOR CURRENCY FLUCTUATION -</v>
          </cell>
          <cell r="C130">
            <v>-212826922</v>
          </cell>
          <cell r="D130">
            <v>136</v>
          </cell>
          <cell r="E130">
            <v>0</v>
          </cell>
          <cell r="G130" t="str">
            <v xml:space="preserve"> </v>
          </cell>
          <cell r="I130" t="str">
            <v xml:space="preserve"> </v>
          </cell>
        </row>
        <row r="131">
          <cell r="A131" t="str">
            <v>3959</v>
          </cell>
          <cell r="B131" t="str">
            <v>PROV FOR NEGATIVE RESERVES</v>
          </cell>
          <cell r="C131">
            <v>-381596153</v>
          </cell>
          <cell r="D131">
            <v>136</v>
          </cell>
          <cell r="E131">
            <v>0</v>
          </cell>
          <cell r="G131" t="str">
            <v xml:space="preserve"> </v>
          </cell>
          <cell r="I131" t="str">
            <v xml:space="preserve"> </v>
          </cell>
        </row>
        <row r="132">
          <cell r="A132" t="str">
            <v>3963</v>
          </cell>
          <cell r="B132" t="str">
            <v>STATUTORY DEFICIENCY RESERVE</v>
          </cell>
          <cell r="C132">
            <v>-506596154</v>
          </cell>
          <cell r="D132">
            <v>136</v>
          </cell>
          <cell r="E132">
            <v>0</v>
          </cell>
          <cell r="G132" t="str">
            <v xml:space="preserve"> </v>
          </cell>
          <cell r="I132" t="str">
            <v xml:space="preserve"> </v>
          </cell>
        </row>
        <row r="133">
          <cell r="A133" t="str">
            <v>3968</v>
          </cell>
          <cell r="B133" t="str">
            <v>RESERVE FOR GROUP CASH VALUE</v>
          </cell>
          <cell r="C133">
            <v>-980442308</v>
          </cell>
          <cell r="D133">
            <v>136</v>
          </cell>
          <cell r="E133">
            <v>0</v>
          </cell>
          <cell r="G133" t="str">
            <v xml:space="preserve"> </v>
          </cell>
          <cell r="I133" t="str">
            <v xml:space="preserve"> </v>
          </cell>
        </row>
        <row r="134">
          <cell r="A134" t="str">
            <v>3969</v>
          </cell>
          <cell r="B134" t="str">
            <v>PROV FOR TRANSITIONAL SOLVERENCY</v>
          </cell>
          <cell r="C134">
            <v>-128615384</v>
          </cell>
          <cell r="D134">
            <v>136</v>
          </cell>
          <cell r="E134">
            <v>0</v>
          </cell>
          <cell r="G134" t="str">
            <v xml:space="preserve"> </v>
          </cell>
          <cell r="I134" t="str">
            <v xml:space="preserve"> </v>
          </cell>
        </row>
        <row r="135">
          <cell r="A135" t="str">
            <v>3990</v>
          </cell>
          <cell r="B135" t="str">
            <v>SURPLUS - UNALLOCATED</v>
          </cell>
          <cell r="C135">
            <v>-1655480710</v>
          </cell>
          <cell r="D135">
            <v>136</v>
          </cell>
          <cell r="E135">
            <v>0</v>
          </cell>
          <cell r="G135" t="str">
            <v xml:space="preserve"> </v>
          </cell>
          <cell r="I135" t="str">
            <v xml:space="preserve"> </v>
          </cell>
        </row>
        <row r="136">
          <cell r="A136" t="str">
            <v>4430</v>
          </cell>
          <cell r="B136" t="str">
            <v>CAPITAL GAINS ON BONDS, BOOK VALUE</v>
          </cell>
          <cell r="C136">
            <v>5058797519</v>
          </cell>
          <cell r="D136">
            <v>136</v>
          </cell>
          <cell r="E136">
            <v>0</v>
          </cell>
          <cell r="G136" t="str">
            <v xml:space="preserve"> </v>
          </cell>
          <cell r="I136" t="str">
            <v xml:space="preserve"> </v>
          </cell>
        </row>
        <row r="137">
          <cell r="A137" t="str">
            <v>4431</v>
          </cell>
          <cell r="B137" t="str">
            <v>CAPITAL GAINS ON BONDS, PROCEEDS OF</v>
          </cell>
          <cell r="C137">
            <v>-5125060807</v>
          </cell>
          <cell r="D137">
            <v>136</v>
          </cell>
          <cell r="E137">
            <v>0</v>
          </cell>
          <cell r="G137" t="str">
            <v xml:space="preserve"> </v>
          </cell>
          <cell r="I137" t="str">
            <v xml:space="preserve"> </v>
          </cell>
        </row>
        <row r="138">
          <cell r="A138" t="str">
            <v>4432</v>
          </cell>
          <cell r="B138" t="str">
            <v>CAPITAL LOSSES ON BONDS, BOOK VALUE</v>
          </cell>
          <cell r="C138">
            <v>0</v>
          </cell>
          <cell r="D138">
            <v>136</v>
          </cell>
          <cell r="E138">
            <v>0</v>
          </cell>
          <cell r="G138" t="str">
            <v xml:space="preserve"> </v>
          </cell>
          <cell r="I138" t="str">
            <v xml:space="preserve"> </v>
          </cell>
        </row>
        <row r="139">
          <cell r="A139" t="str">
            <v>4433</v>
          </cell>
          <cell r="B139" t="str">
            <v>CAPITAL LOSSES ON BONDS, PROCEEDS O</v>
          </cell>
          <cell r="C139">
            <v>0</v>
          </cell>
          <cell r="D139">
            <v>136</v>
          </cell>
          <cell r="E139">
            <v>0</v>
          </cell>
          <cell r="G139" t="str">
            <v xml:space="preserve"> </v>
          </cell>
          <cell r="I139" t="str">
            <v xml:space="preserve"> </v>
          </cell>
        </row>
        <row r="140">
          <cell r="A140" t="str">
            <v>4434</v>
          </cell>
          <cell r="B140" t="str">
            <v>CURRENT YEAR'S REALIZED GAINS AND L</v>
          </cell>
          <cell r="C140">
            <v>66263288</v>
          </cell>
          <cell r="D140">
            <v>136</v>
          </cell>
          <cell r="E140">
            <v>0</v>
          </cell>
          <cell r="G140" t="str">
            <v xml:space="preserve"> </v>
          </cell>
          <cell r="I140" t="str">
            <v xml:space="preserve"> </v>
          </cell>
        </row>
        <row r="141">
          <cell r="A141" t="str">
            <v>4437</v>
          </cell>
          <cell r="B141" t="str">
            <v>NET CAPITAL GAINS, BONDS, L/T</v>
          </cell>
          <cell r="C141">
            <v>-66263288</v>
          </cell>
          <cell r="D141">
            <v>136</v>
          </cell>
          <cell r="E141">
            <v>0</v>
          </cell>
          <cell r="G141" t="str">
            <v xml:space="preserve"> </v>
          </cell>
          <cell r="I141" t="str">
            <v xml:space="preserve"> </v>
          </cell>
        </row>
        <row r="142">
          <cell r="A142" t="str">
            <v>4438</v>
          </cell>
          <cell r="B142" t="str">
            <v>NET CAPITAL LOSSES, BONDS, L/T</v>
          </cell>
          <cell r="C142">
            <v>0</v>
          </cell>
          <cell r="D142">
            <v>136</v>
          </cell>
          <cell r="E142">
            <v>0</v>
          </cell>
          <cell r="G142" t="str">
            <v xml:space="preserve"> </v>
          </cell>
          <cell r="I142" t="str">
            <v xml:space="preserve"> </v>
          </cell>
        </row>
        <row r="143">
          <cell r="A143" t="str">
            <v>4439</v>
          </cell>
          <cell r="B143" t="str">
            <v>PROFIT AND LOSSES ON SALES, BONDS,</v>
          </cell>
          <cell r="C143">
            <v>66263288</v>
          </cell>
          <cell r="D143">
            <v>136</v>
          </cell>
          <cell r="E143">
            <v>0</v>
          </cell>
          <cell r="G143" t="str">
            <v xml:space="preserve"> </v>
          </cell>
          <cell r="I143" t="str">
            <v xml:space="preserve"> </v>
          </cell>
        </row>
        <row r="144">
          <cell r="A144" t="str">
            <v>4457</v>
          </cell>
          <cell r="B144" t="str">
            <v>CURRENT YEAR'S REALIZED GAINS REPTD</v>
          </cell>
          <cell r="C144">
            <v>-275250</v>
          </cell>
          <cell r="D144">
            <v>136</v>
          </cell>
          <cell r="E144">
            <v>0</v>
          </cell>
          <cell r="G144" t="str">
            <v xml:space="preserve"> </v>
          </cell>
          <cell r="I144" t="str">
            <v xml:space="preserve"> </v>
          </cell>
        </row>
        <row r="145">
          <cell r="A145" t="str">
            <v>4458</v>
          </cell>
          <cell r="B145" t="str">
            <v>CURRENT YEAR'S REALIZED LOSSES REPT</v>
          </cell>
          <cell r="C145">
            <v>4000</v>
          </cell>
          <cell r="D145">
            <v>136</v>
          </cell>
          <cell r="E145">
            <v>0</v>
          </cell>
          <cell r="G145" t="str">
            <v xml:space="preserve"> </v>
          </cell>
          <cell r="I145" t="str">
            <v xml:space="preserve"> </v>
          </cell>
        </row>
        <row r="146">
          <cell r="A146" t="str">
            <v>4490</v>
          </cell>
          <cell r="B146" t="str">
            <v>CAPITAL GAINS ON COMMON STOCKS, BOO</v>
          </cell>
          <cell r="C146">
            <v>18927788</v>
          </cell>
          <cell r="D146">
            <v>136</v>
          </cell>
          <cell r="E146">
            <v>0</v>
          </cell>
          <cell r="G146" t="str">
            <v xml:space="preserve"> </v>
          </cell>
          <cell r="I146" t="str">
            <v xml:space="preserve"> </v>
          </cell>
        </row>
        <row r="147">
          <cell r="A147" t="str">
            <v>4491</v>
          </cell>
          <cell r="B147" t="str">
            <v>CAPITAL LOSSES ON COMMON STOCKS, BO</v>
          </cell>
          <cell r="C147">
            <v>-93512058</v>
          </cell>
          <cell r="D147">
            <v>136</v>
          </cell>
          <cell r="E147">
            <v>0</v>
          </cell>
          <cell r="G147" t="str">
            <v xml:space="preserve"> </v>
          </cell>
          <cell r="I147" t="str">
            <v xml:space="preserve"> </v>
          </cell>
        </row>
        <row r="148">
          <cell r="A148" t="str">
            <v>4494</v>
          </cell>
          <cell r="B148" t="str">
            <v>CURRENT YEAR'S REALIZED GAINS AND L</v>
          </cell>
          <cell r="C148">
            <v>74584269</v>
          </cell>
          <cell r="D148">
            <v>136</v>
          </cell>
          <cell r="E148">
            <v>0</v>
          </cell>
          <cell r="G148" t="str">
            <v xml:space="preserve"> </v>
          </cell>
          <cell r="I148" t="str">
            <v xml:space="preserve"> </v>
          </cell>
        </row>
        <row r="149">
          <cell r="A149" t="str">
            <v>4497</v>
          </cell>
          <cell r="B149" t="str">
            <v>NET CAPITAL GAINS, COMMON STOCKS</v>
          </cell>
          <cell r="C149">
            <v>-74584269</v>
          </cell>
          <cell r="D149">
            <v>136</v>
          </cell>
          <cell r="E149">
            <v>0</v>
          </cell>
          <cell r="G149" t="str">
            <v xml:space="preserve"> </v>
          </cell>
          <cell r="I149" t="str">
            <v xml:space="preserve"> </v>
          </cell>
        </row>
        <row r="150">
          <cell r="A150" t="str">
            <v>4499</v>
          </cell>
          <cell r="B150" t="str">
            <v>PROFIT AND LOSSES ON SALES, COMMON</v>
          </cell>
          <cell r="C150">
            <v>74584269</v>
          </cell>
          <cell r="D150">
            <v>136</v>
          </cell>
          <cell r="E150">
            <v>0</v>
          </cell>
          <cell r="G150" t="str">
            <v xml:space="preserve"> </v>
          </cell>
          <cell r="I150" t="str">
            <v xml:space="preserve"> </v>
          </cell>
        </row>
        <row r="151">
          <cell r="A151" t="str">
            <v>4507</v>
          </cell>
          <cell r="B151" t="str">
            <v>CURRENT YEAR'S REALIZED GAINS REPTD</v>
          </cell>
          <cell r="C151">
            <v>-500</v>
          </cell>
          <cell r="D151">
            <v>136</v>
          </cell>
          <cell r="E151">
            <v>0</v>
          </cell>
          <cell r="G151" t="str">
            <v xml:space="preserve"> </v>
          </cell>
          <cell r="I151" t="str">
            <v xml:space="preserve"> </v>
          </cell>
        </row>
        <row r="152">
          <cell r="A152" t="str">
            <v>4508</v>
          </cell>
          <cell r="B152" t="str">
            <v>CURRENT YEAR'S REALIZED LOSSES REPT</v>
          </cell>
          <cell r="C152">
            <v>2596</v>
          </cell>
          <cell r="D152">
            <v>136</v>
          </cell>
          <cell r="E152">
            <v>0</v>
          </cell>
          <cell r="G152" t="str">
            <v xml:space="preserve"> </v>
          </cell>
          <cell r="I152" t="str">
            <v xml:space="preserve"> </v>
          </cell>
        </row>
        <row r="153">
          <cell r="A153" t="str">
            <v>4509</v>
          </cell>
          <cell r="B153" t="str">
            <v>CURRENT YEAR'S REALIZED GAINS REPTD</v>
          </cell>
          <cell r="C153">
            <v>-75587192</v>
          </cell>
          <cell r="D153">
            <v>136</v>
          </cell>
          <cell r="E153">
            <v>0</v>
          </cell>
          <cell r="G153" t="str">
            <v xml:space="preserve"> </v>
          </cell>
          <cell r="I153" t="str">
            <v xml:space="preserve"> </v>
          </cell>
        </row>
        <row r="154">
          <cell r="A154" t="str">
            <v>4510</v>
          </cell>
          <cell r="B154" t="str">
            <v>CURRENT YEAR'S REALIZED LOSSES REPT</v>
          </cell>
          <cell r="C154">
            <v>34731</v>
          </cell>
          <cell r="D154">
            <v>136</v>
          </cell>
          <cell r="E154">
            <v>0</v>
          </cell>
          <cell r="G154" t="str">
            <v xml:space="preserve"> </v>
          </cell>
          <cell r="I154" t="str">
            <v xml:space="preserve"> </v>
          </cell>
        </row>
        <row r="155">
          <cell r="A155" t="str">
            <v>4511</v>
          </cell>
          <cell r="B155" t="str">
            <v>CURRENT YEAR'S UNREALIZED GAINS/LOS</v>
          </cell>
          <cell r="C155">
            <v>-212</v>
          </cell>
          <cell r="D155">
            <v>136</v>
          </cell>
          <cell r="E155">
            <v>0</v>
          </cell>
          <cell r="G155" t="str">
            <v xml:space="preserve"> </v>
          </cell>
          <cell r="I155" t="str">
            <v xml:space="preserve"> </v>
          </cell>
        </row>
        <row r="156">
          <cell r="A156" t="str">
            <v>4512</v>
          </cell>
          <cell r="B156" t="str">
            <v>CURRENT YEAR'S UNREALIZED GAINS/LOS</v>
          </cell>
          <cell r="C156">
            <v>-66262904</v>
          </cell>
          <cell r="D156">
            <v>136</v>
          </cell>
          <cell r="E156">
            <v>0</v>
          </cell>
          <cell r="G156" t="str">
            <v xml:space="preserve"> </v>
          </cell>
          <cell r="I156" t="str">
            <v xml:space="preserve"> </v>
          </cell>
        </row>
        <row r="157">
          <cell r="A157" t="str">
            <v>4742</v>
          </cell>
          <cell r="B157" t="str">
            <v>W/D OF BONDS</v>
          </cell>
          <cell r="C157">
            <v>0</v>
          </cell>
          <cell r="D157">
            <v>136</v>
          </cell>
          <cell r="E157">
            <v>0</v>
          </cell>
          <cell r="G157" t="str">
            <v xml:space="preserve"> </v>
          </cell>
          <cell r="I157" t="str">
            <v xml:space="preserve"> </v>
          </cell>
        </row>
        <row r="158">
          <cell r="A158" t="str">
            <v>4770</v>
          </cell>
          <cell r="B158" t="str">
            <v>GAINS OR LOSSES ON CURRENCY EXCHANG</v>
          </cell>
          <cell r="C158">
            <v>1157884</v>
          </cell>
          <cell r="D158">
            <v>136</v>
          </cell>
          <cell r="E158">
            <v>0</v>
          </cell>
          <cell r="G158" t="str">
            <v xml:space="preserve"> </v>
          </cell>
          <cell r="I158" t="str">
            <v xml:space="preserve"> </v>
          </cell>
        </row>
        <row r="159">
          <cell r="A159" t="str">
            <v>4771</v>
          </cell>
          <cell r="B159" t="str">
            <v>GAINS OR LOSSES ON BASE CURR EXCHG</v>
          </cell>
          <cell r="C159">
            <v>-38</v>
          </cell>
          <cell r="D159">
            <v>136</v>
          </cell>
          <cell r="E159">
            <v>0</v>
          </cell>
          <cell r="G159" t="str">
            <v xml:space="preserve"> </v>
          </cell>
          <cell r="I159" t="str">
            <v xml:space="preserve"> </v>
          </cell>
        </row>
        <row r="160">
          <cell r="A160" t="str">
            <v>5380</v>
          </cell>
          <cell r="B160" t="str">
            <v>INCR IN PROV FOR CURRENCY FLUCTUATI</v>
          </cell>
          <cell r="D160">
            <v>136</v>
          </cell>
          <cell r="E160">
            <v>0</v>
          </cell>
          <cell r="G160" t="str">
            <v xml:space="preserve"> </v>
          </cell>
          <cell r="I160" t="str">
            <v xml:space="preserve"> </v>
          </cell>
        </row>
        <row r="161">
          <cell r="A161" t="str">
            <v>5977</v>
          </cell>
          <cell r="B161" t="str">
            <v>NET UNREALIZED GAINS/LOSSES ON INC</v>
          </cell>
          <cell r="D161">
            <v>136</v>
          </cell>
          <cell r="E161">
            <v>0</v>
          </cell>
          <cell r="G161" t="str">
            <v xml:space="preserve"> </v>
          </cell>
          <cell r="I161" t="str">
            <v xml:space="preserve"> </v>
          </cell>
        </row>
        <row r="162">
          <cell r="A162" t="str">
            <v>6201</v>
          </cell>
          <cell r="B162" t="str">
            <v>ORDINARY INSURANCE PROCESS CONTROL,</v>
          </cell>
          <cell r="D162">
            <v>136</v>
          </cell>
          <cell r="E162">
            <v>0</v>
          </cell>
          <cell r="G162" t="str">
            <v xml:space="preserve"> </v>
          </cell>
          <cell r="I162" t="str">
            <v xml:space="preserve"> </v>
          </cell>
        </row>
        <row r="163">
          <cell r="A163" t="str">
            <v>6204</v>
          </cell>
          <cell r="B163" t="str">
            <v>GROUP PROCESS CONTROL, MANUAL CHEQU</v>
          </cell>
          <cell r="D163">
            <v>136</v>
          </cell>
          <cell r="E163">
            <v>0</v>
          </cell>
          <cell r="G163" t="str">
            <v xml:space="preserve"> </v>
          </cell>
          <cell r="I163" t="str">
            <v xml:space="preserve"> </v>
          </cell>
        </row>
        <row r="164">
          <cell r="A164" t="str">
            <v>6207</v>
          </cell>
          <cell r="B164" t="str">
            <v>INVESTMENT PROCESS CONTROL</v>
          </cell>
          <cell r="D164">
            <v>136</v>
          </cell>
          <cell r="E164">
            <v>0</v>
          </cell>
          <cell r="G164" t="str">
            <v xml:space="preserve"> </v>
          </cell>
          <cell r="I164" t="str">
            <v xml:space="preserve"> </v>
          </cell>
        </row>
        <row r="165">
          <cell r="A165" t="str">
            <v>6212</v>
          </cell>
          <cell r="B165" t="str">
            <v>G.A.S. PROCESS CONTROL</v>
          </cell>
          <cell r="D165">
            <v>136</v>
          </cell>
          <cell r="E165">
            <v>0</v>
          </cell>
          <cell r="G165" t="str">
            <v xml:space="preserve"> </v>
          </cell>
          <cell r="I165" t="str">
            <v xml:space="preserve"> </v>
          </cell>
        </row>
        <row r="166">
          <cell r="A166" t="str">
            <v>6226</v>
          </cell>
          <cell r="B166" t="str">
            <v>AGENCY PROCESS CONTROL - GENERATED</v>
          </cell>
          <cell r="D166">
            <v>136</v>
          </cell>
          <cell r="E166">
            <v>0</v>
          </cell>
          <cell r="G166" t="str">
            <v xml:space="preserve"> </v>
          </cell>
          <cell r="I166" t="str">
            <v xml:space="preserve"> </v>
          </cell>
        </row>
        <row r="167">
          <cell r="A167" t="str">
            <v>6301</v>
          </cell>
          <cell r="B167" t="str">
            <v>ORDINARY INSURANCE - A.M.P. CONTROL</v>
          </cell>
          <cell r="D167">
            <v>136</v>
          </cell>
          <cell r="E167">
            <v>0</v>
          </cell>
          <cell r="G167" t="str">
            <v xml:space="preserve"> </v>
          </cell>
          <cell r="I167" t="str">
            <v xml:space="preserve"> </v>
          </cell>
        </row>
        <row r="168">
          <cell r="A168" t="str">
            <v>6305</v>
          </cell>
          <cell r="B168" t="str">
            <v>BRANCH OFFICE PAYROLL</v>
          </cell>
          <cell r="D168">
            <v>136</v>
          </cell>
          <cell r="E168">
            <v>0</v>
          </cell>
          <cell r="G168" t="str">
            <v xml:space="preserve"> </v>
          </cell>
          <cell r="I168" t="str">
            <v xml:space="preserve"> </v>
          </cell>
        </row>
        <row r="169">
          <cell r="A169" t="str">
            <v>6309</v>
          </cell>
          <cell r="B169" t="str">
            <v>ORDINARY STAFF ASSURANCE TRANSFER C</v>
          </cell>
          <cell r="D169">
            <v>136</v>
          </cell>
          <cell r="E169">
            <v>0</v>
          </cell>
          <cell r="G169" t="str">
            <v xml:space="preserve"> </v>
          </cell>
          <cell r="I169" t="str">
            <v xml:space="preserve"> </v>
          </cell>
        </row>
        <row r="170">
          <cell r="A170" t="str">
            <v>6332</v>
          </cell>
          <cell r="B170" t="str">
            <v>AGENCY RECEIPTS AND PAYMENTS BY BRA</v>
          </cell>
          <cell r="D170">
            <v>136</v>
          </cell>
          <cell r="E170">
            <v>0</v>
          </cell>
          <cell r="G170" t="str">
            <v xml:space="preserve"> </v>
          </cell>
          <cell r="I170" t="str">
            <v xml:space="preserve"> </v>
          </cell>
        </row>
        <row r="171">
          <cell r="A171" t="str">
            <v>6333</v>
          </cell>
          <cell r="B171" t="str">
            <v>AGENCY ORDINARY INSURANCE DEDUCTION</v>
          </cell>
          <cell r="D171">
            <v>136</v>
          </cell>
          <cell r="E171">
            <v>0</v>
          </cell>
          <cell r="G171" t="str">
            <v xml:space="preserve"> </v>
          </cell>
          <cell r="I171" t="str">
            <v xml:space="preserve"> </v>
          </cell>
        </row>
        <row r="172">
          <cell r="A172" t="str">
            <v>6393</v>
          </cell>
          <cell r="B172" t="str">
            <v>PHILIPPINE TRANSFER CONTROL</v>
          </cell>
          <cell r="D172">
            <v>136</v>
          </cell>
          <cell r="E172">
            <v>0</v>
          </cell>
          <cell r="G172" t="str">
            <v xml:space="preserve"> </v>
          </cell>
          <cell r="I172" t="str">
            <v xml:space="preserve"> </v>
          </cell>
        </row>
        <row r="173">
          <cell r="A173" t="str">
            <v>6403</v>
          </cell>
          <cell r="B173" t="str">
            <v>AGENCY OR STAFF DEFICIENCIES</v>
          </cell>
          <cell r="D173">
            <v>136</v>
          </cell>
          <cell r="E173">
            <v>0</v>
          </cell>
          <cell r="G173" t="str">
            <v xml:space="preserve"> </v>
          </cell>
          <cell r="I173" t="str">
            <v xml:space="preserve"> </v>
          </cell>
        </row>
        <row r="174">
          <cell r="A174" t="str">
            <v>6420</v>
          </cell>
          <cell r="B174" t="str">
            <v>TRANSFER TO/FROM P.A.D.</v>
          </cell>
          <cell r="D174">
            <v>136</v>
          </cell>
          <cell r="E174">
            <v>0</v>
          </cell>
          <cell r="G174" t="str">
            <v xml:space="preserve"> </v>
          </cell>
          <cell r="I174" t="str">
            <v xml:space="preserve"> </v>
          </cell>
        </row>
        <row r="175">
          <cell r="A175" t="str">
            <v>6434</v>
          </cell>
          <cell r="B175" t="str">
            <v>C.S.A. FOREIGN BRANCH CONTROL</v>
          </cell>
          <cell r="D175">
            <v>136</v>
          </cell>
          <cell r="E175">
            <v>0</v>
          </cell>
          <cell r="G175" t="str">
            <v xml:space="preserve"> </v>
          </cell>
          <cell r="I175" t="str">
            <v xml:space="preserve"> </v>
          </cell>
        </row>
        <row r="176">
          <cell r="A176" t="str">
            <v>6444</v>
          </cell>
          <cell r="B176" t="str">
            <v>TRANSFERS BETWEEN BANKING C.D.B.'S,</v>
          </cell>
          <cell r="D176">
            <v>136</v>
          </cell>
          <cell r="E176">
            <v>0</v>
          </cell>
          <cell r="G176" t="str">
            <v xml:space="preserve"> </v>
          </cell>
          <cell r="I176" t="str">
            <v xml:space="preserve"> </v>
          </cell>
        </row>
        <row r="177">
          <cell r="A177" t="str">
            <v>6490</v>
          </cell>
          <cell r="B177" t="str">
            <v>G.A.S. TRANSFER ACCOUNT, FROM CANAD</v>
          </cell>
          <cell r="D177">
            <v>136</v>
          </cell>
          <cell r="E177">
            <v>0</v>
          </cell>
          <cell r="G177" t="str">
            <v xml:space="preserve"> </v>
          </cell>
          <cell r="I177" t="str">
            <v xml:space="preserve"> </v>
          </cell>
        </row>
        <row r="178">
          <cell r="A178" t="str">
            <v>6499</v>
          </cell>
          <cell r="B178" t="str">
            <v>TRANSFERS BETWEEN INVESTMENT AND CA</v>
          </cell>
          <cell r="C178">
            <v>81795115</v>
          </cell>
          <cell r="D178">
            <v>136</v>
          </cell>
          <cell r="E178">
            <v>0</v>
          </cell>
          <cell r="G178" t="str">
            <v xml:space="preserve"> </v>
          </cell>
          <cell r="I178" t="str">
            <v xml:space="preserve"> </v>
          </cell>
        </row>
        <row r="179">
          <cell r="A179" t="str">
            <v>6888</v>
          </cell>
          <cell r="B179" t="str">
            <v>NOTIONAL BANK ACCOUNT PROCESS CONTR</v>
          </cell>
          <cell r="D179">
            <v>136</v>
          </cell>
          <cell r="E179">
            <v>0</v>
          </cell>
          <cell r="G179" t="str">
            <v xml:space="preserve"> </v>
          </cell>
          <cell r="I179" t="str">
            <v xml:space="preserve"> </v>
          </cell>
        </row>
        <row r="180">
          <cell r="A180" t="str">
            <v>6900</v>
          </cell>
          <cell r="B180" t="str">
            <v>G.A.S. FILE(FC) INVALID ITEM OFFSET</v>
          </cell>
          <cell r="D180">
            <v>136</v>
          </cell>
          <cell r="E180">
            <v>0</v>
          </cell>
          <cell r="G180" t="str">
            <v xml:space="preserve"> </v>
          </cell>
          <cell r="I180" t="str">
            <v xml:space="preserve"> </v>
          </cell>
        </row>
        <row r="181">
          <cell r="A181" t="str">
            <v>6997</v>
          </cell>
          <cell r="B181" t="str">
            <v>FRONTEND-BAL APPL DR/CR JES-STAT</v>
          </cell>
          <cell r="D181">
            <v>136</v>
          </cell>
          <cell r="E181">
            <v>0</v>
          </cell>
          <cell r="G181" t="str">
            <v xml:space="preserve"> </v>
          </cell>
          <cell r="I181" t="str">
            <v xml:space="preserve"> </v>
          </cell>
        </row>
        <row r="182">
          <cell r="A182" t="str">
            <v>6999</v>
          </cell>
          <cell r="B182" t="str">
            <v>FRONTEND SUS RECYC-DIRECT FEED-STAT</v>
          </cell>
          <cell r="C182">
            <v>19</v>
          </cell>
          <cell r="D182">
            <v>136</v>
          </cell>
          <cell r="E182">
            <v>0</v>
          </cell>
          <cell r="G182" t="str">
            <v xml:space="preserve"> </v>
          </cell>
          <cell r="I182" t="str">
            <v xml:space="preserve"> </v>
          </cell>
        </row>
        <row r="183">
          <cell r="A183" t="str">
            <v>7000</v>
          </cell>
          <cell r="B183" t="str">
            <v>NOTIONAL STATUTORY ACCOUNTS OFFSET</v>
          </cell>
          <cell r="C183">
            <v>-19</v>
          </cell>
          <cell r="D183">
            <v>136</v>
          </cell>
          <cell r="E183">
            <v>0</v>
          </cell>
          <cell r="G183" t="str">
            <v xml:space="preserve"> </v>
          </cell>
          <cell r="I183" t="str">
            <v xml:space="preserve"> </v>
          </cell>
        </row>
        <row r="184">
          <cell r="A184" t="str">
            <v>7010</v>
          </cell>
          <cell r="B184" t="str">
            <v>NOTIONAL BANK ACCOUNT - O/B ACCT</v>
          </cell>
          <cell r="C184">
            <v>228595576</v>
          </cell>
          <cell r="D184">
            <v>136</v>
          </cell>
          <cell r="E184">
            <v>0</v>
          </cell>
          <cell r="G184" t="str">
            <v xml:space="preserve"> </v>
          </cell>
          <cell r="I184" t="str">
            <v xml:space="preserve"> </v>
          </cell>
        </row>
        <row r="185">
          <cell r="A185" t="str">
            <v>7020</v>
          </cell>
          <cell r="B185" t="str">
            <v>SHORT TERM BONDS - INTERNATIONAL, O</v>
          </cell>
          <cell r="C185">
            <v>-162268596</v>
          </cell>
          <cell r="D185">
            <v>136</v>
          </cell>
          <cell r="E185">
            <v>0</v>
          </cell>
          <cell r="G185" t="str">
            <v xml:space="preserve"> </v>
          </cell>
          <cell r="I185" t="str">
            <v xml:space="preserve"> </v>
          </cell>
        </row>
        <row r="186">
          <cell r="A186" t="str">
            <v>7030</v>
          </cell>
          <cell r="B186" t="str">
            <v>NOTIONAL CASH ADJUSTMENT</v>
          </cell>
          <cell r="C186">
            <v>-104019231</v>
          </cell>
          <cell r="D186">
            <v>136</v>
          </cell>
          <cell r="E186">
            <v>0</v>
          </cell>
          <cell r="G186" t="str">
            <v xml:space="preserve"> </v>
          </cell>
          <cell r="I186" t="str">
            <v xml:space="preserve"> </v>
          </cell>
        </row>
        <row r="187">
          <cell r="A187" t="str">
            <v>7040</v>
          </cell>
          <cell r="B187" t="str">
            <v>NOTIONAL CASH ADJUSTMENT</v>
          </cell>
          <cell r="C187">
            <v>31372942</v>
          </cell>
          <cell r="D187">
            <v>136</v>
          </cell>
          <cell r="E187">
            <v>0</v>
          </cell>
          <cell r="G187" t="str">
            <v xml:space="preserve"> </v>
          </cell>
          <cell r="I187" t="str">
            <v xml:space="preserve"> </v>
          </cell>
        </row>
        <row r="188">
          <cell r="A188" t="str">
            <v>7300</v>
          </cell>
          <cell r="B188" t="str">
            <v>OPENING NOTIONAL FUNDS</v>
          </cell>
          <cell r="C188">
            <v>158268133</v>
          </cell>
          <cell r="D188">
            <v>136</v>
          </cell>
          <cell r="E188">
            <v>0</v>
          </cell>
          <cell r="G188" t="str">
            <v xml:space="preserve"> </v>
          </cell>
          <cell r="I188" t="str">
            <v xml:space="preserve"> </v>
          </cell>
        </row>
        <row r="189">
          <cell r="A189" t="str">
            <v>7305</v>
          </cell>
          <cell r="B189" t="str">
            <v>DIVIDEND AND INTEREST - SHORT TERM</v>
          </cell>
          <cell r="C189">
            <v>717673</v>
          </cell>
          <cell r="D189">
            <v>136</v>
          </cell>
          <cell r="E189">
            <v>0</v>
          </cell>
          <cell r="G189" t="str">
            <v xml:space="preserve"> </v>
          </cell>
          <cell r="I189" t="str">
            <v xml:space="preserve"> </v>
          </cell>
        </row>
        <row r="190">
          <cell r="A190" t="str">
            <v>7307</v>
          </cell>
          <cell r="B190" t="str">
            <v>AMORTIZATION OF PREMIUMS AND ACCRUA</v>
          </cell>
          <cell r="C190">
            <v>4796230</v>
          </cell>
          <cell r="D190">
            <v>136</v>
          </cell>
          <cell r="E190">
            <v>0</v>
          </cell>
          <cell r="G190" t="str">
            <v xml:space="preserve"> </v>
          </cell>
          <cell r="I190" t="str">
            <v xml:space="preserve"> </v>
          </cell>
        </row>
        <row r="191">
          <cell r="A191" t="str">
            <v>7310</v>
          </cell>
          <cell r="B191" t="str">
            <v>UNIT REALIZED GAIN/LOSSES - UNIT TR</v>
          </cell>
          <cell r="C191">
            <v>658904</v>
          </cell>
          <cell r="D191">
            <v>136</v>
          </cell>
          <cell r="E191">
            <v>0</v>
          </cell>
          <cell r="G191" t="str">
            <v xml:space="preserve"> </v>
          </cell>
          <cell r="I191" t="str">
            <v xml:space="preserve"> </v>
          </cell>
        </row>
        <row r="192">
          <cell r="A192" t="str">
            <v>7346</v>
          </cell>
          <cell r="B192" t="str">
            <v>GENERAL EXPENSES</v>
          </cell>
          <cell r="C192">
            <v>0</v>
          </cell>
          <cell r="D192">
            <v>136</v>
          </cell>
          <cell r="E192">
            <v>0</v>
          </cell>
          <cell r="G192" t="str">
            <v xml:space="preserve"> </v>
          </cell>
          <cell r="I192" t="str">
            <v xml:space="preserve"> </v>
          </cell>
        </row>
        <row r="193">
          <cell r="A193" t="str">
            <v>7399</v>
          </cell>
          <cell r="B193" t="str">
            <v>ADJ. NOT'L TRANS.-STIF POOLED FUND</v>
          </cell>
          <cell r="C193">
            <v>0</v>
          </cell>
          <cell r="D193">
            <v>136</v>
          </cell>
          <cell r="E193">
            <v>0</v>
          </cell>
          <cell r="G193" t="str">
            <v xml:space="preserve"> </v>
          </cell>
          <cell r="I193" t="str">
            <v xml:space="preserve"> </v>
          </cell>
        </row>
        <row r="194">
          <cell r="A194" t="str">
            <v>7495</v>
          </cell>
          <cell r="B194" t="str">
            <v>NOTIONAL CONTROL ACCOUNT</v>
          </cell>
          <cell r="C194">
            <v>-81795115</v>
          </cell>
          <cell r="D194">
            <v>136</v>
          </cell>
          <cell r="E194">
            <v>0</v>
          </cell>
          <cell r="G194" t="str">
            <v xml:space="preserve"> </v>
          </cell>
          <cell r="I194" t="str">
            <v xml:space="preserve"> </v>
          </cell>
        </row>
        <row r="195">
          <cell r="B195" t="str">
            <v>OUT OF BALANCE TRIAL BALANCE</v>
          </cell>
          <cell r="C195">
            <v>38884382</v>
          </cell>
          <cell r="D195">
            <v>136</v>
          </cell>
          <cell r="E195">
            <v>0</v>
          </cell>
          <cell r="G195" t="str">
            <v xml:space="preserve"> </v>
          </cell>
          <cell r="I195" t="str">
            <v xml:space="preserve"> </v>
          </cell>
        </row>
        <row r="196">
          <cell r="B196" t="str">
            <v>CURRENT YEAR INCOME</v>
          </cell>
          <cell r="C196">
            <v>-671612290</v>
          </cell>
          <cell r="D196">
            <v>136</v>
          </cell>
          <cell r="E196">
            <v>-4119549866</v>
          </cell>
          <cell r="G196">
            <v>-4119549866</v>
          </cell>
          <cell r="I196" t="str">
            <v>Surplus</v>
          </cell>
        </row>
        <row r="197">
          <cell r="I197" t="str">
            <v xml:space="preserve"> </v>
          </cell>
        </row>
        <row r="198">
          <cell r="C198">
            <v>0</v>
          </cell>
          <cell r="E198">
            <v>0</v>
          </cell>
          <cell r="F198">
            <v>0</v>
          </cell>
          <cell r="G198">
            <v>0</v>
          </cell>
          <cell r="I198" t="str">
            <v xml:space="preserve"> </v>
          </cell>
        </row>
        <row r="200">
          <cell r="A200" t="str">
            <v>4010</v>
          </cell>
          <cell r="B200" t="str">
            <v>1ST YR PREMS, REGULAR, INSCE DIRECT</v>
          </cell>
          <cell r="C200">
            <v>-622871424</v>
          </cell>
          <cell r="D200">
            <v>201</v>
          </cell>
          <cell r="E200">
            <v>0</v>
          </cell>
          <cell r="G200" t="str">
            <v xml:space="preserve"> </v>
          </cell>
          <cell r="I200" t="str">
            <v xml:space="preserve"> </v>
          </cell>
        </row>
        <row r="201">
          <cell r="A201" t="str">
            <v>4018</v>
          </cell>
          <cell r="B201" t="str">
            <v>1ST YR PREMS, PRELIMINARY TERM, INS</v>
          </cell>
          <cell r="C201">
            <v>5077</v>
          </cell>
          <cell r="D201">
            <v>201</v>
          </cell>
          <cell r="E201">
            <v>0</v>
          </cell>
          <cell r="G201" t="str">
            <v xml:space="preserve"> </v>
          </cell>
          <cell r="I201" t="str">
            <v xml:space="preserve"> </v>
          </cell>
        </row>
        <row r="202">
          <cell r="A202" t="str">
            <v>4120</v>
          </cell>
          <cell r="B202" t="str">
            <v>REN'L PREMS, REGULAR, INSCE DIRECT</v>
          </cell>
          <cell r="C202">
            <v>-2334967540</v>
          </cell>
          <cell r="D202">
            <v>201</v>
          </cell>
          <cell r="E202">
            <v>0</v>
          </cell>
          <cell r="G202" t="str">
            <v xml:space="preserve"> </v>
          </cell>
          <cell r="I202" t="str">
            <v xml:space="preserve"> </v>
          </cell>
        </row>
        <row r="203">
          <cell r="A203" t="str">
            <v>4126</v>
          </cell>
          <cell r="B203" t="str">
            <v>REN'L PREMS, CO-INSCE, INSCE SURPLU</v>
          </cell>
          <cell r="C203">
            <v>51365</v>
          </cell>
          <cell r="D203">
            <v>201</v>
          </cell>
          <cell r="E203">
            <v>0</v>
          </cell>
          <cell r="G203" t="str">
            <v xml:space="preserve"> </v>
          </cell>
          <cell r="I203" t="str">
            <v xml:space="preserve"> </v>
          </cell>
        </row>
        <row r="204">
          <cell r="A204" t="str">
            <v>4150</v>
          </cell>
          <cell r="B204" t="str">
            <v>REN'L PREMS, D/C, PREMS WAIVED ON D</v>
          </cell>
          <cell r="C204">
            <v>-885</v>
          </cell>
          <cell r="D204">
            <v>201</v>
          </cell>
          <cell r="E204">
            <v>0</v>
          </cell>
          <cell r="G204" t="str">
            <v xml:space="preserve"> </v>
          </cell>
          <cell r="I204" t="str">
            <v xml:space="preserve"> </v>
          </cell>
        </row>
        <row r="205">
          <cell r="A205" t="str">
            <v>4230</v>
          </cell>
          <cell r="B205" t="str">
            <v>SINGLE PREMS, REGULAR</v>
          </cell>
          <cell r="C205">
            <v>-481</v>
          </cell>
          <cell r="D205">
            <v>201</v>
          </cell>
          <cell r="E205">
            <v>0</v>
          </cell>
          <cell r="G205" t="str">
            <v xml:space="preserve"> </v>
          </cell>
          <cell r="I205" t="str">
            <v xml:space="preserve"> </v>
          </cell>
        </row>
        <row r="206">
          <cell r="A206" t="str">
            <v>4233</v>
          </cell>
          <cell r="B206" t="str">
            <v>SINGLE PREMS, P.U.A., PURCHASED BY</v>
          </cell>
          <cell r="C206">
            <v>-14504000</v>
          </cell>
          <cell r="D206">
            <v>201</v>
          </cell>
          <cell r="E206">
            <v>0</v>
          </cell>
          <cell r="G206" t="str">
            <v xml:space="preserve"> </v>
          </cell>
          <cell r="I206" t="str">
            <v xml:space="preserve"> </v>
          </cell>
        </row>
        <row r="207">
          <cell r="A207" t="str">
            <v>4234</v>
          </cell>
          <cell r="B207" t="str">
            <v>SINGLE PREMS, P.U.A., PURCHASED BY</v>
          </cell>
          <cell r="C207">
            <v>-51731</v>
          </cell>
          <cell r="D207">
            <v>201</v>
          </cell>
          <cell r="E207">
            <v>0</v>
          </cell>
          <cell r="G207" t="str">
            <v xml:space="preserve"> </v>
          </cell>
          <cell r="I207" t="str">
            <v xml:space="preserve"> </v>
          </cell>
        </row>
        <row r="208">
          <cell r="A208" t="str">
            <v>4236</v>
          </cell>
          <cell r="B208" t="str">
            <v>SINGLE PREMS, OTHER, PURCHASED BY D</v>
          </cell>
          <cell r="C208">
            <v>-691135</v>
          </cell>
          <cell r="D208">
            <v>201</v>
          </cell>
          <cell r="E208">
            <v>-2973030754</v>
          </cell>
          <cell r="G208">
            <v>-2973030754</v>
          </cell>
          <cell r="I208" t="str">
            <v>Premiums</v>
          </cell>
        </row>
        <row r="209">
          <cell r="A209" t="str">
            <v>5100</v>
          </cell>
          <cell r="B209" t="str">
            <v>INTEREST CREDITED TO P/H, PROCEEDS</v>
          </cell>
          <cell r="C209">
            <v>26154</v>
          </cell>
          <cell r="D209">
            <v>203</v>
          </cell>
          <cell r="E209">
            <v>0</v>
          </cell>
          <cell r="G209" t="str">
            <v xml:space="preserve"> </v>
          </cell>
          <cell r="I209" t="str">
            <v xml:space="preserve"> </v>
          </cell>
        </row>
        <row r="210">
          <cell r="A210" t="str">
            <v>5101</v>
          </cell>
          <cell r="B210" t="str">
            <v>INTEREST CREDITED TO P/H, PROCEEDS</v>
          </cell>
          <cell r="C210">
            <v>115</v>
          </cell>
          <cell r="D210">
            <v>203</v>
          </cell>
          <cell r="E210">
            <v>0</v>
          </cell>
          <cell r="G210" t="str">
            <v xml:space="preserve"> </v>
          </cell>
          <cell r="I210" t="str">
            <v xml:space="preserve"> </v>
          </cell>
        </row>
        <row r="211">
          <cell r="A211" t="str">
            <v>5102</v>
          </cell>
          <cell r="B211" t="str">
            <v>INTEREST CREDITED TO P/H, DIVS ON D</v>
          </cell>
          <cell r="C211">
            <v>198870885</v>
          </cell>
          <cell r="D211">
            <v>203</v>
          </cell>
          <cell r="E211">
            <v>0</v>
          </cell>
          <cell r="G211" t="str">
            <v xml:space="preserve"> </v>
          </cell>
          <cell r="I211" t="str">
            <v xml:space="preserve"> </v>
          </cell>
        </row>
        <row r="212">
          <cell r="A212" t="str">
            <v>5103</v>
          </cell>
          <cell r="B212" t="str">
            <v>INTEREST CREDITED TO P/H, AMTS ON D</v>
          </cell>
          <cell r="C212">
            <v>3421270</v>
          </cell>
          <cell r="D212">
            <v>203</v>
          </cell>
          <cell r="E212">
            <v>0</v>
          </cell>
          <cell r="G212" t="str">
            <v xml:space="preserve"> </v>
          </cell>
          <cell r="I212" t="str">
            <v xml:space="preserve"> </v>
          </cell>
        </row>
        <row r="213">
          <cell r="A213" t="str">
            <v>5104</v>
          </cell>
          <cell r="B213" t="str">
            <v>INTEREST CREDITED TO P/H, R.R.I.F.,</v>
          </cell>
          <cell r="C213">
            <v>-96135</v>
          </cell>
          <cell r="D213">
            <v>203</v>
          </cell>
          <cell r="E213">
            <v>0</v>
          </cell>
          <cell r="G213" t="str">
            <v xml:space="preserve"> </v>
          </cell>
          <cell r="I213" t="str">
            <v xml:space="preserve"> </v>
          </cell>
        </row>
        <row r="214">
          <cell r="A214" t="str">
            <v>5106</v>
          </cell>
          <cell r="B214" t="str">
            <v>INTEREST CREDITED TO P/H, ACCRUED,</v>
          </cell>
          <cell r="C214">
            <v>22609307</v>
          </cell>
          <cell r="D214">
            <v>203</v>
          </cell>
          <cell r="E214">
            <v>0</v>
          </cell>
          <cell r="G214" t="str">
            <v xml:space="preserve"> </v>
          </cell>
          <cell r="I214" t="str">
            <v xml:space="preserve"> </v>
          </cell>
        </row>
        <row r="215">
          <cell r="A215" t="str">
            <v>5109</v>
          </cell>
          <cell r="B215" t="str">
            <v>INTEREST CREDITED TO P/H, ACCRUED,</v>
          </cell>
          <cell r="C215">
            <v>914172</v>
          </cell>
          <cell r="D215">
            <v>203</v>
          </cell>
          <cell r="E215">
            <v>225745768</v>
          </cell>
          <cell r="G215">
            <v>225745768</v>
          </cell>
          <cell r="I215" t="str">
            <v>Consid for suppl contracts</v>
          </cell>
        </row>
        <row r="216">
          <cell r="A216" t="str">
            <v>4400</v>
          </cell>
          <cell r="B216" t="str">
            <v>INTEREST ON BONDS, RECEIVED, L/T</v>
          </cell>
          <cell r="C216">
            <v>-786474154</v>
          </cell>
          <cell r="D216">
            <v>204</v>
          </cell>
          <cell r="E216">
            <v>0</v>
          </cell>
          <cell r="G216" t="str">
            <v xml:space="preserve"> </v>
          </cell>
          <cell r="I216" t="str">
            <v xml:space="preserve"> </v>
          </cell>
        </row>
        <row r="217">
          <cell r="A217" t="str">
            <v>4401</v>
          </cell>
          <cell r="B217" t="str">
            <v>INTEREST ON BONDS, PAID ON PURCHASE</v>
          </cell>
          <cell r="C217">
            <v>935596</v>
          </cell>
          <cell r="D217">
            <v>204</v>
          </cell>
          <cell r="E217">
            <v>0</v>
          </cell>
          <cell r="G217" t="str">
            <v xml:space="preserve"> </v>
          </cell>
          <cell r="I217" t="str">
            <v xml:space="preserve"> </v>
          </cell>
        </row>
        <row r="218">
          <cell r="A218" t="str">
            <v>4402</v>
          </cell>
          <cell r="B218" t="str">
            <v>INTEREST ON BONDS, DUE, L/T</v>
          </cell>
          <cell r="C218">
            <v>-4952673</v>
          </cell>
          <cell r="D218">
            <v>204</v>
          </cell>
          <cell r="E218">
            <v>0</v>
          </cell>
          <cell r="G218" t="str">
            <v xml:space="preserve"> </v>
          </cell>
          <cell r="I218" t="str">
            <v xml:space="preserve"> </v>
          </cell>
        </row>
        <row r="219">
          <cell r="A219" t="str">
            <v>4403</v>
          </cell>
          <cell r="B219" t="str">
            <v>INTEREST ON BONDS, ACCRUED, L/T</v>
          </cell>
          <cell r="C219">
            <v>-42609635</v>
          </cell>
          <cell r="D219">
            <v>204</v>
          </cell>
          <cell r="E219">
            <v>0</v>
          </cell>
          <cell r="G219" t="str">
            <v xml:space="preserve"> </v>
          </cell>
          <cell r="I219" t="str">
            <v xml:space="preserve"> </v>
          </cell>
        </row>
        <row r="220">
          <cell r="A220" t="str">
            <v>4422</v>
          </cell>
          <cell r="B220" t="str">
            <v>ACCRUAL OF DISC ON BONDS, L/T</v>
          </cell>
          <cell r="C220">
            <v>-282901597</v>
          </cell>
          <cell r="D220">
            <v>204</v>
          </cell>
          <cell r="E220">
            <v>0</v>
          </cell>
          <cell r="G220" t="str">
            <v xml:space="preserve"> </v>
          </cell>
          <cell r="I220" t="str">
            <v xml:space="preserve"> </v>
          </cell>
        </row>
        <row r="221">
          <cell r="A221" t="str">
            <v>4423</v>
          </cell>
          <cell r="B221" t="str">
            <v>AMORT OF PREMS ON BONDS, L/T</v>
          </cell>
          <cell r="C221">
            <v>-728827</v>
          </cell>
          <cell r="D221">
            <v>204</v>
          </cell>
          <cell r="E221">
            <v>0</v>
          </cell>
          <cell r="G221" t="str">
            <v xml:space="preserve"> </v>
          </cell>
          <cell r="I221" t="str">
            <v xml:space="preserve"> </v>
          </cell>
        </row>
        <row r="222">
          <cell r="A222" t="str">
            <v>4460</v>
          </cell>
          <cell r="B222" t="str">
            <v>DIVS ON PREFERRED STOCKS, RECEIVED</v>
          </cell>
          <cell r="C222">
            <v>-45173</v>
          </cell>
          <cell r="D222">
            <v>204</v>
          </cell>
          <cell r="E222">
            <v>0</v>
          </cell>
          <cell r="G222" t="str">
            <v xml:space="preserve"> </v>
          </cell>
          <cell r="I222" t="str">
            <v xml:space="preserve"> </v>
          </cell>
        </row>
        <row r="223">
          <cell r="A223" t="str">
            <v>4470</v>
          </cell>
          <cell r="B223" t="str">
            <v>DIVS ON COMMON STOCKS, RECEIVED</v>
          </cell>
          <cell r="C223">
            <v>-7911712</v>
          </cell>
          <cell r="D223">
            <v>204</v>
          </cell>
          <cell r="E223">
            <v>0</v>
          </cell>
          <cell r="G223" t="str">
            <v xml:space="preserve"> </v>
          </cell>
          <cell r="I223" t="str">
            <v xml:space="preserve"> </v>
          </cell>
        </row>
        <row r="224">
          <cell r="A224" t="str">
            <v>4475</v>
          </cell>
          <cell r="B224" t="str">
            <v>DIVS ON COMMON STOCKS, ACCRUED</v>
          </cell>
          <cell r="C224">
            <v>0</v>
          </cell>
          <cell r="D224">
            <v>204</v>
          </cell>
          <cell r="E224">
            <v>0</v>
          </cell>
          <cell r="G224" t="str">
            <v xml:space="preserve"> </v>
          </cell>
          <cell r="I224" t="str">
            <v xml:space="preserve"> </v>
          </cell>
        </row>
        <row r="225">
          <cell r="A225" t="str">
            <v>4655</v>
          </cell>
          <cell r="B225" t="str">
            <v>INTEREST ON POLICY ADVANCES, INSCE</v>
          </cell>
          <cell r="C225">
            <v>-126214480</v>
          </cell>
          <cell r="D225">
            <v>204</v>
          </cell>
          <cell r="E225">
            <v>0</v>
          </cell>
          <cell r="G225" t="str">
            <v xml:space="preserve"> </v>
          </cell>
          <cell r="I225" t="str">
            <v xml:space="preserve"> </v>
          </cell>
        </row>
        <row r="226">
          <cell r="A226" t="str">
            <v>4662</v>
          </cell>
          <cell r="B226" t="str">
            <v>INTEREST ON BANK DEPS, EARNED</v>
          </cell>
          <cell r="C226">
            <v>-7794597</v>
          </cell>
          <cell r="D226">
            <v>204</v>
          </cell>
          <cell r="E226">
            <v>0</v>
          </cell>
          <cell r="G226" t="str">
            <v xml:space="preserve"> </v>
          </cell>
          <cell r="I226" t="str">
            <v xml:space="preserve"> </v>
          </cell>
        </row>
        <row r="227">
          <cell r="A227" t="str">
            <v>4683</v>
          </cell>
          <cell r="B227" t="str">
            <v>MISC INTEREST RECEIVED, NON-POLICY</v>
          </cell>
          <cell r="C227">
            <v>-36991808</v>
          </cell>
          <cell r="D227">
            <v>204</v>
          </cell>
          <cell r="E227">
            <v>0</v>
          </cell>
          <cell r="G227" t="str">
            <v xml:space="preserve"> </v>
          </cell>
          <cell r="I227" t="str">
            <v xml:space="preserve"> </v>
          </cell>
        </row>
        <row r="228">
          <cell r="A228" t="str">
            <v>4684</v>
          </cell>
          <cell r="B228" t="str">
            <v>INTEREST ON OVERDUE PREMS, UNALLOCA</v>
          </cell>
          <cell r="C228">
            <v>-973154</v>
          </cell>
          <cell r="D228">
            <v>204</v>
          </cell>
          <cell r="E228">
            <v>-1296662214</v>
          </cell>
          <cell r="G228">
            <v>-1296662214</v>
          </cell>
          <cell r="I228" t="str">
            <v>Net investment income</v>
          </cell>
        </row>
        <row r="229">
          <cell r="A229" t="str">
            <v>5001</v>
          </cell>
          <cell r="B229" t="str">
            <v>D/C, REGULAR, INSCE DIRECT</v>
          </cell>
          <cell r="C229">
            <v>163364635</v>
          </cell>
          <cell r="D229">
            <v>208</v>
          </cell>
          <cell r="E229">
            <v>0</v>
          </cell>
          <cell r="G229" t="str">
            <v xml:space="preserve"> </v>
          </cell>
          <cell r="I229" t="str">
            <v xml:space="preserve"> </v>
          </cell>
        </row>
        <row r="230">
          <cell r="A230" t="str">
            <v>5002</v>
          </cell>
          <cell r="B230" t="str">
            <v>D/C, PUA, INSCE DIRECT</v>
          </cell>
          <cell r="C230">
            <v>572788</v>
          </cell>
          <cell r="D230">
            <v>208</v>
          </cell>
          <cell r="E230">
            <v>0</v>
          </cell>
          <cell r="G230" t="str">
            <v xml:space="preserve"> </v>
          </cell>
          <cell r="I230" t="str">
            <v xml:space="preserve"> </v>
          </cell>
        </row>
        <row r="231">
          <cell r="A231" t="str">
            <v>5003</v>
          </cell>
          <cell r="B231" t="str">
            <v>D/C, A.D.B., INSCE DIRECT</v>
          </cell>
          <cell r="C231">
            <v>7770000</v>
          </cell>
          <cell r="D231">
            <v>208</v>
          </cell>
          <cell r="E231">
            <v>0</v>
          </cell>
          <cell r="G231" t="str">
            <v xml:space="preserve"> </v>
          </cell>
          <cell r="I231" t="str">
            <v xml:space="preserve"> </v>
          </cell>
        </row>
        <row r="232">
          <cell r="A232" t="str">
            <v>5019</v>
          </cell>
          <cell r="B232" t="str">
            <v>DISABILITY CLMS, INSTAL, INSCE DIRECT</v>
          </cell>
          <cell r="C232">
            <v>40000</v>
          </cell>
          <cell r="D232">
            <v>208</v>
          </cell>
          <cell r="E232">
            <v>171747423</v>
          </cell>
          <cell r="G232">
            <v>171747423</v>
          </cell>
          <cell r="I232" t="str">
            <v>Death benefits</v>
          </cell>
        </row>
        <row r="233">
          <cell r="A233" t="str">
            <v>5020</v>
          </cell>
          <cell r="B233" t="str">
            <v>M/E, REGULAR, INSCE DIRECT</v>
          </cell>
          <cell r="C233">
            <v>2045731</v>
          </cell>
          <cell r="D233">
            <v>209</v>
          </cell>
          <cell r="E233">
            <v>0</v>
          </cell>
          <cell r="G233" t="str">
            <v xml:space="preserve"> </v>
          </cell>
          <cell r="I233" t="str">
            <v xml:space="preserve"> </v>
          </cell>
        </row>
        <row r="234">
          <cell r="A234" t="str">
            <v>5021</v>
          </cell>
          <cell r="B234" t="str">
            <v>M/E, PUA, INSCE DIRECT</v>
          </cell>
          <cell r="C234">
            <v>131231</v>
          </cell>
          <cell r="D234">
            <v>209</v>
          </cell>
          <cell r="E234">
            <v>2176962</v>
          </cell>
          <cell r="G234">
            <v>2176962</v>
          </cell>
          <cell r="I234" t="str">
            <v>Matured endowments</v>
          </cell>
        </row>
        <row r="235">
          <cell r="A235" t="str">
            <v>5070</v>
          </cell>
          <cell r="B235" t="str">
            <v>ANN INSTAL PYMTS, REGULAR, ANN DIRE</v>
          </cell>
          <cell r="C235">
            <v>19173</v>
          </cell>
          <cell r="D235">
            <v>210</v>
          </cell>
          <cell r="E235">
            <v>19173</v>
          </cell>
          <cell r="G235">
            <v>19173</v>
          </cell>
          <cell r="I235" t="str">
            <v>Annuity benefits</v>
          </cell>
        </row>
        <row r="236">
          <cell r="A236" t="str">
            <v>4125</v>
          </cell>
          <cell r="B236" t="str">
            <v>REN'L PREMS, T.D.B., PREMS WAIVED,</v>
          </cell>
          <cell r="C236">
            <v>1693442</v>
          </cell>
          <cell r="D236">
            <v>211</v>
          </cell>
          <cell r="E236">
            <v>0</v>
          </cell>
          <cell r="G236" t="str">
            <v xml:space="preserve"> </v>
          </cell>
          <cell r="I236" t="str">
            <v xml:space="preserve"> </v>
          </cell>
        </row>
        <row r="237">
          <cell r="A237" t="str">
            <v>4127</v>
          </cell>
          <cell r="B237" t="str">
            <v>REN'L PREMS, D/C, PREMS WAIVED ON D</v>
          </cell>
          <cell r="C237">
            <v>2615404</v>
          </cell>
          <cell r="D237">
            <v>211</v>
          </cell>
          <cell r="E237">
            <v>4308846</v>
          </cell>
          <cell r="G237">
            <v>4308846</v>
          </cell>
          <cell r="I237" t="str">
            <v>Disability benefits</v>
          </cell>
        </row>
        <row r="238">
          <cell r="A238" t="str">
            <v>5030</v>
          </cell>
          <cell r="B238" t="str">
            <v>C.S.V., REGULAR, INSCE DIRECT</v>
          </cell>
          <cell r="C238">
            <v>37709365</v>
          </cell>
          <cell r="D238">
            <v>212</v>
          </cell>
          <cell r="E238">
            <v>0</v>
          </cell>
          <cell r="G238" t="str">
            <v xml:space="preserve"> </v>
          </cell>
          <cell r="I238" t="str">
            <v xml:space="preserve"> </v>
          </cell>
        </row>
        <row r="239">
          <cell r="A239" t="str">
            <v>5031</v>
          </cell>
          <cell r="B239" t="str">
            <v>C.S.V., PUA, INSCE DIRECT</v>
          </cell>
          <cell r="C239">
            <v>2029308</v>
          </cell>
          <cell r="D239">
            <v>212</v>
          </cell>
          <cell r="E239">
            <v>0</v>
          </cell>
          <cell r="G239" t="str">
            <v xml:space="preserve"> </v>
          </cell>
          <cell r="I239" t="str">
            <v xml:space="preserve"> </v>
          </cell>
        </row>
        <row r="240">
          <cell r="A240" t="str">
            <v>5032</v>
          </cell>
          <cell r="B240" t="str">
            <v>C.S.V., CHANGE ALLCES, INSCE DIRECT</v>
          </cell>
          <cell r="C240">
            <v>92746173</v>
          </cell>
          <cell r="D240">
            <v>212</v>
          </cell>
          <cell r="E240">
            <v>132484846</v>
          </cell>
          <cell r="G240">
            <v>132484846</v>
          </cell>
          <cell r="I240" t="str">
            <v>Surrender benefits</v>
          </cell>
        </row>
        <row r="241">
          <cell r="A241" t="str">
            <v>5123</v>
          </cell>
          <cell r="B241" t="str">
            <v>INTEREST PAID ON POLICY CLAIMS, INS</v>
          </cell>
          <cell r="C241">
            <v>7673693</v>
          </cell>
          <cell r="D241">
            <v>214</v>
          </cell>
          <cell r="E241">
            <v>0</v>
          </cell>
          <cell r="G241" t="str">
            <v xml:space="preserve"> </v>
          </cell>
          <cell r="I241" t="str">
            <v xml:space="preserve"> </v>
          </cell>
        </row>
        <row r="242">
          <cell r="A242" t="str">
            <v>5124</v>
          </cell>
          <cell r="B242" t="str">
            <v>INTEREST PAID OTHER, INSCE DIRECT</v>
          </cell>
          <cell r="C242">
            <v>0</v>
          </cell>
          <cell r="D242">
            <v>214</v>
          </cell>
          <cell r="E242">
            <v>0</v>
          </cell>
          <cell r="G242" t="str">
            <v xml:space="preserve"> </v>
          </cell>
          <cell r="I242" t="str">
            <v xml:space="preserve"> </v>
          </cell>
        </row>
        <row r="243">
          <cell r="A243" t="str">
            <v>5325</v>
          </cell>
          <cell r="B243" t="str">
            <v>INTEREST CREDITED TO AGENTS' AND S.</v>
          </cell>
          <cell r="C243">
            <v>29402519</v>
          </cell>
          <cell r="D243">
            <v>214</v>
          </cell>
          <cell r="E243">
            <v>37076212</v>
          </cell>
          <cell r="G243">
            <v>37076212</v>
          </cell>
          <cell r="I243" t="str">
            <v>Interest on policy or contract funds</v>
          </cell>
        </row>
        <row r="244">
          <cell r="A244" t="str">
            <v>5086</v>
          </cell>
          <cell r="B244" t="str">
            <v>PYMTS UNDER SETT'MNT ANNUITIES, INS</v>
          </cell>
          <cell r="C244">
            <v>6096</v>
          </cell>
          <cell r="D244">
            <v>215</v>
          </cell>
          <cell r="E244">
            <v>6096</v>
          </cell>
          <cell r="G244">
            <v>6096</v>
          </cell>
          <cell r="I244" t="str">
            <v>Paym on suppl contracts w life cont</v>
          </cell>
        </row>
        <row r="245">
          <cell r="D245">
            <v>216</v>
          </cell>
          <cell r="E245">
            <v>0</v>
          </cell>
          <cell r="G245">
            <v>0</v>
          </cell>
          <cell r="I245" t="str">
            <v xml:space="preserve"> </v>
          </cell>
        </row>
        <row r="246">
          <cell r="A246" t="str">
            <v>5310</v>
          </cell>
          <cell r="B246" t="str">
            <v>NORMAL INCR IN RES. FOR UNMATURED O</v>
          </cell>
          <cell r="C246">
            <v>916410250</v>
          </cell>
          <cell r="D246">
            <v>217</v>
          </cell>
          <cell r="E246">
            <v>916410250</v>
          </cell>
          <cell r="G246">
            <v>916410250</v>
          </cell>
          <cell r="I246" t="str">
            <v>Inc in aggregate reserve w life cont</v>
          </cell>
        </row>
        <row r="247">
          <cell r="D247">
            <v>218</v>
          </cell>
          <cell r="E247">
            <v>0</v>
          </cell>
          <cell r="G247">
            <v>0</v>
          </cell>
          <cell r="I247" t="str">
            <v xml:space="preserve"> </v>
          </cell>
        </row>
        <row r="248">
          <cell r="A248" t="str">
            <v>5160</v>
          </cell>
          <cell r="B248" t="str">
            <v>1ST YR COMM, REPORTABLE, INSCE DIRE</v>
          </cell>
          <cell r="C248">
            <v>336346154</v>
          </cell>
          <cell r="D248">
            <v>221</v>
          </cell>
          <cell r="E248">
            <v>0</v>
          </cell>
          <cell r="G248" t="str">
            <v xml:space="preserve"> </v>
          </cell>
          <cell r="I248" t="str">
            <v xml:space="preserve"> </v>
          </cell>
        </row>
        <row r="249">
          <cell r="A249" t="str">
            <v>5161</v>
          </cell>
          <cell r="B249" t="str">
            <v>1ST YR COMM, NON-REPORTABLE, INSCE</v>
          </cell>
          <cell r="C249">
            <v>-1426057</v>
          </cell>
          <cell r="D249">
            <v>221</v>
          </cell>
          <cell r="E249">
            <v>0</v>
          </cell>
          <cell r="G249" t="str">
            <v xml:space="preserve"> </v>
          </cell>
          <cell r="I249" t="str">
            <v xml:space="preserve"> </v>
          </cell>
        </row>
        <row r="250">
          <cell r="A250" t="str">
            <v>5162</v>
          </cell>
          <cell r="B250" t="str">
            <v>COMM LOADING ON O/S 1ST YR PREMS, I</v>
          </cell>
          <cell r="C250">
            <v>1966693</v>
          </cell>
          <cell r="D250">
            <v>221</v>
          </cell>
          <cell r="E250">
            <v>0</v>
          </cell>
          <cell r="G250" t="str">
            <v xml:space="preserve"> </v>
          </cell>
          <cell r="I250" t="str">
            <v xml:space="preserve"> </v>
          </cell>
        </row>
        <row r="251">
          <cell r="A251" t="str">
            <v>5170</v>
          </cell>
          <cell r="B251" t="str">
            <v>REN'L COMM, REPORTABLE, INSCE DIREC</v>
          </cell>
          <cell r="C251">
            <v>149856654</v>
          </cell>
          <cell r="D251">
            <v>221</v>
          </cell>
          <cell r="E251">
            <v>0</v>
          </cell>
          <cell r="G251" t="str">
            <v xml:space="preserve"> </v>
          </cell>
          <cell r="I251" t="str">
            <v xml:space="preserve"> </v>
          </cell>
        </row>
        <row r="252">
          <cell r="A252" t="str">
            <v>5171</v>
          </cell>
          <cell r="B252" t="str">
            <v>REN'L COMM, NON-REPORTABLE, INSCE D</v>
          </cell>
          <cell r="C252">
            <v>65115</v>
          </cell>
          <cell r="D252">
            <v>221</v>
          </cell>
          <cell r="E252">
            <v>0</v>
          </cell>
          <cell r="G252" t="str">
            <v xml:space="preserve"> </v>
          </cell>
          <cell r="I252" t="str">
            <v xml:space="preserve"> </v>
          </cell>
        </row>
        <row r="253">
          <cell r="A253" t="str">
            <v>5172</v>
          </cell>
          <cell r="B253" t="str">
            <v>COMM LOADING ON O/S REN'L PREMS, IN</v>
          </cell>
          <cell r="C253">
            <v>2845384</v>
          </cell>
          <cell r="D253">
            <v>221</v>
          </cell>
          <cell r="E253">
            <v>0</v>
          </cell>
          <cell r="G253" t="str">
            <v xml:space="preserve"> </v>
          </cell>
          <cell r="I253" t="str">
            <v xml:space="preserve"> </v>
          </cell>
        </row>
        <row r="254">
          <cell r="A254" t="str">
            <v>5173</v>
          </cell>
          <cell r="B254" t="str">
            <v>INCR IN PROVISION FOR COMM ON A.P.A</v>
          </cell>
          <cell r="C254">
            <v>-940019</v>
          </cell>
          <cell r="D254">
            <v>221</v>
          </cell>
          <cell r="E254">
            <v>488713924</v>
          </cell>
          <cell r="G254">
            <v>488713924</v>
          </cell>
          <cell r="I254" t="str">
            <v>Commissions on premiums/annuity</v>
          </cell>
        </row>
        <row r="255">
          <cell r="A255" t="str">
            <v>4580</v>
          </cell>
          <cell r="B255" t="str">
            <v>INVESTMENT EXPENSES CANADA-LIFE</v>
          </cell>
          <cell r="C255">
            <v>6251712</v>
          </cell>
          <cell r="D255">
            <v>223</v>
          </cell>
          <cell r="E255">
            <v>0</v>
          </cell>
          <cell r="G255" t="str">
            <v xml:space="preserve"> </v>
          </cell>
          <cell r="I255" t="str">
            <v xml:space="preserve"> </v>
          </cell>
        </row>
        <row r="256">
          <cell r="A256" t="str">
            <v>4822</v>
          </cell>
          <cell r="B256" t="str">
            <v>FEE INCOME - ASSIGNMENT, POLICY CHA</v>
          </cell>
          <cell r="C256">
            <v>-395750</v>
          </cell>
          <cell r="D256">
            <v>223</v>
          </cell>
          <cell r="E256">
            <v>0</v>
          </cell>
          <cell r="G256" t="str">
            <v xml:space="preserve"> </v>
          </cell>
          <cell r="I256" t="str">
            <v xml:space="preserve"> </v>
          </cell>
        </row>
        <row r="257">
          <cell r="A257" t="str">
            <v>5225</v>
          </cell>
          <cell r="B257" t="str">
            <v>BUSINESS TAXES (CANADA AND FOREIGN</v>
          </cell>
          <cell r="C257">
            <v>0</v>
          </cell>
          <cell r="D257">
            <v>223</v>
          </cell>
          <cell r="E257">
            <v>0</v>
          </cell>
          <cell r="G257" t="str">
            <v xml:space="preserve"> </v>
          </cell>
          <cell r="I257" t="str">
            <v xml:space="preserve"> </v>
          </cell>
        </row>
        <row r="258">
          <cell r="A258" t="str">
            <v>5400</v>
          </cell>
          <cell r="B258" t="str">
            <v>BULK ADJUSTMENT TO EXPENSES - ALLOC</v>
          </cell>
          <cell r="C258">
            <v>-59152479</v>
          </cell>
          <cell r="D258">
            <v>223</v>
          </cell>
          <cell r="E258">
            <v>0</v>
          </cell>
          <cell r="G258" t="str">
            <v xml:space="preserve"> </v>
          </cell>
          <cell r="I258" t="str">
            <v xml:space="preserve"> </v>
          </cell>
        </row>
        <row r="259">
          <cell r="A259" t="str">
            <v>5401</v>
          </cell>
          <cell r="B259" t="str">
            <v>ADVANCES TO AGENTS - FINANCING</v>
          </cell>
          <cell r="C259">
            <v>-642750</v>
          </cell>
          <cell r="D259">
            <v>223</v>
          </cell>
          <cell r="E259">
            <v>0</v>
          </cell>
          <cell r="G259" t="str">
            <v xml:space="preserve"> </v>
          </cell>
          <cell r="I259" t="str">
            <v xml:space="preserve"> </v>
          </cell>
        </row>
        <row r="260">
          <cell r="A260" t="str">
            <v>5402</v>
          </cell>
          <cell r="B260" t="str">
            <v>PAYMENTS TO SECURE FIELD FORCE - AD</v>
          </cell>
          <cell r="C260">
            <v>784712</v>
          </cell>
          <cell r="D260">
            <v>223</v>
          </cell>
          <cell r="E260">
            <v>0</v>
          </cell>
          <cell r="G260" t="str">
            <v xml:space="preserve"> </v>
          </cell>
          <cell r="I260" t="str">
            <v xml:space="preserve"> </v>
          </cell>
        </row>
        <row r="261">
          <cell r="A261" t="str">
            <v>5403</v>
          </cell>
          <cell r="B261" t="str">
            <v>ADVERTISING</v>
          </cell>
          <cell r="C261">
            <v>3107385</v>
          </cell>
          <cell r="D261">
            <v>223</v>
          </cell>
          <cell r="E261">
            <v>0</v>
          </cell>
          <cell r="G261" t="str">
            <v xml:space="preserve"> </v>
          </cell>
          <cell r="I261" t="str">
            <v xml:space="preserve"> </v>
          </cell>
        </row>
        <row r="262">
          <cell r="A262" t="str">
            <v>5404</v>
          </cell>
          <cell r="B262" t="str">
            <v>TRAINING OF FIELD FORCE - OTHER THA</v>
          </cell>
          <cell r="D262">
            <v>223</v>
          </cell>
          <cell r="E262">
            <v>0</v>
          </cell>
          <cell r="G262" t="str">
            <v xml:space="preserve"> </v>
          </cell>
          <cell r="I262" t="str">
            <v xml:space="preserve"> </v>
          </cell>
        </row>
        <row r="263">
          <cell r="A263" t="str">
            <v>5405</v>
          </cell>
          <cell r="B263" t="str">
            <v>AGENCY CONFERENCES/MEETINGS - OTHER</v>
          </cell>
          <cell r="D263">
            <v>223</v>
          </cell>
          <cell r="E263">
            <v>0</v>
          </cell>
          <cell r="G263" t="str">
            <v xml:space="preserve"> </v>
          </cell>
          <cell r="I263" t="str">
            <v xml:space="preserve"> </v>
          </cell>
        </row>
        <row r="264">
          <cell r="A264" t="str">
            <v>5408</v>
          </cell>
          <cell r="B264" t="str">
            <v>UNIT AND SUB-OFFICE EXPENSES AND AL</v>
          </cell>
          <cell r="D264">
            <v>223</v>
          </cell>
          <cell r="E264">
            <v>0</v>
          </cell>
          <cell r="G264" t="str">
            <v xml:space="preserve"> </v>
          </cell>
          <cell r="I264" t="str">
            <v xml:space="preserve"> </v>
          </cell>
        </row>
        <row r="265">
          <cell r="A265" t="str">
            <v>5409</v>
          </cell>
          <cell r="B265" t="str">
            <v>FIELD FORCE SALARIES - AGENCY</v>
          </cell>
          <cell r="C265">
            <v>51060058</v>
          </cell>
          <cell r="D265">
            <v>223</v>
          </cell>
          <cell r="E265">
            <v>0</v>
          </cell>
          <cell r="G265" t="str">
            <v xml:space="preserve"> </v>
          </cell>
          <cell r="I265" t="str">
            <v xml:space="preserve"> </v>
          </cell>
        </row>
        <row r="266">
          <cell r="A266" t="str">
            <v>5411</v>
          </cell>
          <cell r="B266" t="str">
            <v>ASSOCIATION DUES AND ASSESSMENTS</v>
          </cell>
          <cell r="C266">
            <v>636519</v>
          </cell>
          <cell r="D266">
            <v>223</v>
          </cell>
          <cell r="E266">
            <v>0</v>
          </cell>
          <cell r="G266" t="str">
            <v xml:space="preserve"> </v>
          </cell>
          <cell r="I266" t="str">
            <v xml:space="preserve"> </v>
          </cell>
        </row>
        <row r="267">
          <cell r="A267" t="str">
            <v>5413</v>
          </cell>
          <cell r="B267" t="str">
            <v>AUDITORS FEES - DELOITTE TOUCHE REG</v>
          </cell>
          <cell r="C267">
            <v>578847</v>
          </cell>
          <cell r="D267">
            <v>223</v>
          </cell>
          <cell r="E267">
            <v>0</v>
          </cell>
          <cell r="G267" t="str">
            <v xml:space="preserve"> </v>
          </cell>
          <cell r="I267" t="str">
            <v xml:space="preserve"> </v>
          </cell>
        </row>
        <row r="268">
          <cell r="A268" t="str">
            <v>5414</v>
          </cell>
          <cell r="B268" t="str">
            <v>AUTOMOBILES AND TRUCKS - OTHER OPER</v>
          </cell>
          <cell r="C268">
            <v>4293308</v>
          </cell>
          <cell r="D268">
            <v>223</v>
          </cell>
          <cell r="E268">
            <v>0</v>
          </cell>
          <cell r="G268" t="str">
            <v xml:space="preserve"> </v>
          </cell>
          <cell r="I268" t="str">
            <v xml:space="preserve"> </v>
          </cell>
        </row>
        <row r="269">
          <cell r="A269" t="str">
            <v>5415</v>
          </cell>
          <cell r="B269" t="str">
            <v>FIELD FORCE GUARANTEE PAYMENTS - AG</v>
          </cell>
          <cell r="C269">
            <v>91673</v>
          </cell>
          <cell r="D269">
            <v>223</v>
          </cell>
          <cell r="E269">
            <v>0</v>
          </cell>
          <cell r="G269" t="str">
            <v xml:space="preserve"> </v>
          </cell>
          <cell r="I269" t="str">
            <v xml:space="preserve"> </v>
          </cell>
        </row>
        <row r="270">
          <cell r="A270" t="str">
            <v>5416</v>
          </cell>
          <cell r="B270" t="str">
            <v>BUSINESS RECEPTION/MEETINGS - OTHER</v>
          </cell>
          <cell r="C270">
            <v>7330865</v>
          </cell>
          <cell r="D270">
            <v>223</v>
          </cell>
          <cell r="E270">
            <v>0</v>
          </cell>
          <cell r="G270" t="str">
            <v xml:space="preserve"> </v>
          </cell>
          <cell r="I270" t="str">
            <v xml:space="preserve"> </v>
          </cell>
        </row>
        <row r="271">
          <cell r="A271" t="str">
            <v>5417</v>
          </cell>
          <cell r="B271" t="str">
            <v>FIELD FORCE ALLOWANCES - AGENCY</v>
          </cell>
          <cell r="C271">
            <v>1727097</v>
          </cell>
          <cell r="D271">
            <v>223</v>
          </cell>
          <cell r="E271">
            <v>0</v>
          </cell>
          <cell r="G271" t="str">
            <v xml:space="preserve"> </v>
          </cell>
          <cell r="I271" t="str">
            <v xml:space="preserve"> </v>
          </cell>
        </row>
        <row r="272">
          <cell r="A272" t="str">
            <v>5418</v>
          </cell>
          <cell r="B272" t="str">
            <v>BANK ACTIVITY CHARGES - **** NAME O</v>
          </cell>
          <cell r="C272">
            <v>376942</v>
          </cell>
          <cell r="D272">
            <v>223</v>
          </cell>
          <cell r="E272">
            <v>0</v>
          </cell>
          <cell r="G272" t="str">
            <v xml:space="preserve"> </v>
          </cell>
          <cell r="I272" t="str">
            <v xml:space="preserve"> </v>
          </cell>
        </row>
        <row r="273">
          <cell r="A273" t="str">
            <v>5419</v>
          </cell>
          <cell r="B273" t="str">
            <v>FIELD FORCE BONUSES - AGENCY, ACQUI</v>
          </cell>
          <cell r="C273">
            <v>122417769</v>
          </cell>
          <cell r="D273">
            <v>223</v>
          </cell>
          <cell r="E273">
            <v>0</v>
          </cell>
          <cell r="G273" t="str">
            <v xml:space="preserve"> </v>
          </cell>
          <cell r="I273" t="str">
            <v xml:space="preserve"> </v>
          </cell>
        </row>
        <row r="274">
          <cell r="A274" t="str">
            <v>5420</v>
          </cell>
          <cell r="B274" t="str">
            <v>BOOKS, PERIODICALS AND VIDEO TAPES</v>
          </cell>
          <cell r="C274">
            <v>806154</v>
          </cell>
          <cell r="D274">
            <v>223</v>
          </cell>
          <cell r="E274">
            <v>0</v>
          </cell>
          <cell r="G274" t="str">
            <v xml:space="preserve"> </v>
          </cell>
          <cell r="I274" t="str">
            <v xml:space="preserve"> </v>
          </cell>
        </row>
        <row r="275">
          <cell r="A275" t="str">
            <v>5421</v>
          </cell>
          <cell r="B275" t="str">
            <v>MISCELLANEOUS FIELD FORCE REMUNERAT</v>
          </cell>
          <cell r="C275">
            <v>0</v>
          </cell>
          <cell r="D275">
            <v>223</v>
          </cell>
          <cell r="E275">
            <v>0</v>
          </cell>
          <cell r="G275" t="str">
            <v xml:space="preserve"> </v>
          </cell>
          <cell r="I275" t="str">
            <v xml:space="preserve"> </v>
          </cell>
        </row>
        <row r="276">
          <cell r="A276" t="str">
            <v>5430</v>
          </cell>
          <cell r="B276" t="str">
            <v>EMPLOYEE WELFARE - OTHER</v>
          </cell>
          <cell r="C276">
            <v>14390847</v>
          </cell>
          <cell r="D276">
            <v>223</v>
          </cell>
          <cell r="E276">
            <v>0</v>
          </cell>
          <cell r="G276" t="str">
            <v xml:space="preserve"> </v>
          </cell>
          <cell r="I276" t="str">
            <v xml:space="preserve"> </v>
          </cell>
        </row>
        <row r="277">
          <cell r="A277" t="str">
            <v>5432</v>
          </cell>
          <cell r="B277" t="str">
            <v>CHRGBACKS -CORP INFO SERVICES DEVEL</v>
          </cell>
          <cell r="C277">
            <v>83112769</v>
          </cell>
          <cell r="D277">
            <v>223</v>
          </cell>
          <cell r="E277">
            <v>0</v>
          </cell>
          <cell r="G277" t="str">
            <v xml:space="preserve"> </v>
          </cell>
          <cell r="I277" t="str">
            <v xml:space="preserve"> </v>
          </cell>
        </row>
        <row r="278">
          <cell r="A278" t="str">
            <v>5433</v>
          </cell>
          <cell r="B278" t="str">
            <v>FREIGHT, DUTY, EXPRESS AND COURIER</v>
          </cell>
          <cell r="C278">
            <v>8213481</v>
          </cell>
          <cell r="D278">
            <v>223</v>
          </cell>
          <cell r="E278">
            <v>0</v>
          </cell>
          <cell r="G278" t="str">
            <v xml:space="preserve"> </v>
          </cell>
          <cell r="I278" t="str">
            <v xml:space="preserve"> </v>
          </cell>
        </row>
        <row r="279">
          <cell r="A279" t="str">
            <v>5438</v>
          </cell>
          <cell r="B279" t="str">
            <v>INSPECTION FEES</v>
          </cell>
          <cell r="C279">
            <v>557635</v>
          </cell>
          <cell r="D279">
            <v>223</v>
          </cell>
          <cell r="E279">
            <v>0</v>
          </cell>
          <cell r="G279" t="str">
            <v xml:space="preserve"> </v>
          </cell>
          <cell r="I279" t="str">
            <v xml:space="preserve"> </v>
          </cell>
        </row>
        <row r="280">
          <cell r="A280" t="str">
            <v>5439</v>
          </cell>
          <cell r="B280" t="str">
            <v>INSURANCE, EXCEPT ON REAL ESTATE -</v>
          </cell>
          <cell r="C280">
            <v>1167096</v>
          </cell>
          <cell r="D280">
            <v>223</v>
          </cell>
          <cell r="E280">
            <v>0</v>
          </cell>
          <cell r="G280" t="str">
            <v xml:space="preserve"> </v>
          </cell>
          <cell r="I280" t="str">
            <v xml:space="preserve"> </v>
          </cell>
        </row>
        <row r="281">
          <cell r="A281" t="str">
            <v>5440</v>
          </cell>
          <cell r="B281" t="str">
            <v>INVESTIGATION AND SETTLEMENT OF POL</v>
          </cell>
          <cell r="C281">
            <v>879769</v>
          </cell>
          <cell r="D281">
            <v>223</v>
          </cell>
          <cell r="E281">
            <v>0</v>
          </cell>
          <cell r="G281" t="str">
            <v xml:space="preserve"> </v>
          </cell>
          <cell r="I281" t="str">
            <v xml:space="preserve"> </v>
          </cell>
        </row>
        <row r="282">
          <cell r="A282" t="str">
            <v>5445</v>
          </cell>
          <cell r="B282" t="str">
            <v>LAW COSTS</v>
          </cell>
          <cell r="C282">
            <v>4345250</v>
          </cell>
          <cell r="D282">
            <v>223</v>
          </cell>
          <cell r="E282">
            <v>0</v>
          </cell>
          <cell r="G282" t="str">
            <v xml:space="preserve"> </v>
          </cell>
          <cell r="I282" t="str">
            <v xml:space="preserve"> </v>
          </cell>
        </row>
        <row r="283">
          <cell r="A283" t="str">
            <v>5448</v>
          </cell>
          <cell r="B283" t="str">
            <v>MEDICAL FEES</v>
          </cell>
          <cell r="C283">
            <v>6808980</v>
          </cell>
          <cell r="D283">
            <v>223</v>
          </cell>
          <cell r="E283">
            <v>0</v>
          </cell>
          <cell r="G283" t="str">
            <v xml:space="preserve"> </v>
          </cell>
          <cell r="I283" t="str">
            <v xml:space="preserve"> </v>
          </cell>
        </row>
        <row r="284">
          <cell r="A284" t="str">
            <v>5450</v>
          </cell>
          <cell r="B284" t="str">
            <v>FURNITURE AND FURNISHINGS - PURCHAS</v>
          </cell>
          <cell r="C284">
            <v>4701615</v>
          </cell>
          <cell r="D284">
            <v>223</v>
          </cell>
          <cell r="E284">
            <v>0</v>
          </cell>
          <cell r="G284" t="str">
            <v xml:space="preserve"> </v>
          </cell>
          <cell r="I284" t="str">
            <v xml:space="preserve"> </v>
          </cell>
        </row>
        <row r="285">
          <cell r="A285" t="str">
            <v>5451</v>
          </cell>
          <cell r="B285" t="str">
            <v>EQUIPMENT - COMPUTER SOFTWARE (CCA</v>
          </cell>
          <cell r="C285">
            <v>26483462</v>
          </cell>
          <cell r="D285">
            <v>223</v>
          </cell>
          <cell r="E285">
            <v>0</v>
          </cell>
          <cell r="G285" t="str">
            <v xml:space="preserve"> </v>
          </cell>
          <cell r="I285" t="str">
            <v xml:space="preserve"> </v>
          </cell>
        </row>
        <row r="286">
          <cell r="A286" t="str">
            <v>5452</v>
          </cell>
          <cell r="B286" t="str">
            <v>RENTAL OF EQUIPMENT, FURNITURE AND</v>
          </cell>
          <cell r="C286">
            <v>2205923</v>
          </cell>
          <cell r="D286">
            <v>223</v>
          </cell>
          <cell r="E286">
            <v>0</v>
          </cell>
          <cell r="G286" t="str">
            <v xml:space="preserve"> </v>
          </cell>
          <cell r="I286" t="str">
            <v xml:space="preserve"> </v>
          </cell>
        </row>
        <row r="287">
          <cell r="A287" t="str">
            <v>5455</v>
          </cell>
          <cell r="B287" t="str">
            <v>OVERRIDING COMMISSIONS TO BRANCH MA</v>
          </cell>
          <cell r="C287">
            <v>100000</v>
          </cell>
          <cell r="D287">
            <v>223</v>
          </cell>
          <cell r="E287">
            <v>0</v>
          </cell>
          <cell r="G287" t="str">
            <v xml:space="preserve"> </v>
          </cell>
          <cell r="I287" t="str">
            <v xml:space="preserve"> </v>
          </cell>
        </row>
        <row r="288">
          <cell r="A288" t="str">
            <v>5458</v>
          </cell>
          <cell r="B288" t="str">
            <v>COMPANY PENSIONS AND INSURANCE PLAN</v>
          </cell>
          <cell r="C288">
            <v>24992789</v>
          </cell>
          <cell r="D288">
            <v>223</v>
          </cell>
          <cell r="E288">
            <v>0</v>
          </cell>
          <cell r="G288" t="str">
            <v xml:space="preserve"> </v>
          </cell>
          <cell r="I288" t="str">
            <v xml:space="preserve"> </v>
          </cell>
        </row>
        <row r="289">
          <cell r="A289" t="str">
            <v>5460</v>
          </cell>
          <cell r="B289" t="str">
            <v>COMPANY PENSIONS AND INSURANCE PLAN</v>
          </cell>
          <cell r="C289">
            <v>21683000</v>
          </cell>
          <cell r="D289">
            <v>223</v>
          </cell>
          <cell r="E289">
            <v>0</v>
          </cell>
          <cell r="G289" t="str">
            <v xml:space="preserve"> </v>
          </cell>
          <cell r="I289" t="str">
            <v xml:space="preserve"> </v>
          </cell>
        </row>
        <row r="290">
          <cell r="A290" t="str">
            <v>5461</v>
          </cell>
          <cell r="B290" t="str">
            <v>POSTAGE</v>
          </cell>
          <cell r="C290">
            <v>0</v>
          </cell>
          <cell r="D290">
            <v>223</v>
          </cell>
          <cell r="E290">
            <v>0</v>
          </cell>
          <cell r="G290" t="str">
            <v xml:space="preserve"> </v>
          </cell>
          <cell r="I290" t="str">
            <v xml:space="preserve"> </v>
          </cell>
        </row>
        <row r="291">
          <cell r="A291" t="str">
            <v>5462</v>
          </cell>
          <cell r="B291" t="str">
            <v>PRINTING AND STATIONERY-ALL OTHERS</v>
          </cell>
          <cell r="C291">
            <v>19758153</v>
          </cell>
          <cell r="D291">
            <v>223</v>
          </cell>
          <cell r="E291">
            <v>0</v>
          </cell>
          <cell r="G291" t="str">
            <v xml:space="preserve"> </v>
          </cell>
          <cell r="I291" t="str">
            <v xml:space="preserve"> </v>
          </cell>
        </row>
        <row r="292">
          <cell r="A292" t="str">
            <v>5466</v>
          </cell>
          <cell r="B292" t="str">
            <v>PROFIT AND LOSS - ALL OTHER</v>
          </cell>
          <cell r="C292">
            <v>-2340480</v>
          </cell>
          <cell r="D292">
            <v>223</v>
          </cell>
          <cell r="E292">
            <v>0</v>
          </cell>
          <cell r="G292" t="str">
            <v xml:space="preserve"> </v>
          </cell>
          <cell r="I292" t="str">
            <v xml:space="preserve"> </v>
          </cell>
        </row>
        <row r="293">
          <cell r="A293" t="str">
            <v>5467</v>
          </cell>
          <cell r="B293" t="str">
            <v>PUBLIC HEALTH AND WELFARE</v>
          </cell>
          <cell r="C293">
            <v>612039</v>
          </cell>
          <cell r="D293">
            <v>223</v>
          </cell>
          <cell r="E293">
            <v>0</v>
          </cell>
          <cell r="G293" t="str">
            <v xml:space="preserve"> </v>
          </cell>
          <cell r="I293" t="str">
            <v xml:space="preserve"> </v>
          </cell>
        </row>
        <row r="294">
          <cell r="A294" t="str">
            <v>5471</v>
          </cell>
          <cell r="B294" t="str">
            <v>RENTS AND OTHER OFFICE EXPENSES - A</v>
          </cell>
          <cell r="C294">
            <v>91003847</v>
          </cell>
          <cell r="D294">
            <v>223</v>
          </cell>
          <cell r="E294">
            <v>0</v>
          </cell>
          <cell r="G294" t="str">
            <v xml:space="preserve"> </v>
          </cell>
          <cell r="I294" t="str">
            <v xml:space="preserve"> </v>
          </cell>
        </row>
        <row r="295">
          <cell r="A295" t="str">
            <v>5475</v>
          </cell>
          <cell r="B295" t="str">
            <v>CUSTODY OF SECURITIES, BANK CHARGES</v>
          </cell>
          <cell r="C295">
            <v>1255712</v>
          </cell>
          <cell r="D295">
            <v>223</v>
          </cell>
          <cell r="E295">
            <v>0</v>
          </cell>
          <cell r="G295" t="str">
            <v xml:space="preserve"> </v>
          </cell>
          <cell r="I295" t="str">
            <v xml:space="preserve"> </v>
          </cell>
        </row>
        <row r="296">
          <cell r="A296" t="str">
            <v>5477</v>
          </cell>
          <cell r="B296" t="str">
            <v>SALARIES AND ALLOWANCES TO OFFICE S</v>
          </cell>
          <cell r="C296">
            <v>148594731</v>
          </cell>
          <cell r="D296">
            <v>223</v>
          </cell>
          <cell r="E296">
            <v>0</v>
          </cell>
          <cell r="G296" t="str">
            <v xml:space="preserve"> </v>
          </cell>
          <cell r="I296" t="str">
            <v xml:space="preserve"> </v>
          </cell>
        </row>
        <row r="297">
          <cell r="A297" t="str">
            <v>5479</v>
          </cell>
          <cell r="B297" t="str">
            <v>SPECIAL FUND - NON-REPORTABLE ITEMS</v>
          </cell>
          <cell r="C297">
            <v>1887692</v>
          </cell>
          <cell r="D297">
            <v>223</v>
          </cell>
          <cell r="E297">
            <v>0</v>
          </cell>
          <cell r="G297" t="str">
            <v xml:space="preserve"> </v>
          </cell>
          <cell r="I297" t="str">
            <v xml:space="preserve"> </v>
          </cell>
        </row>
        <row r="298">
          <cell r="A298" t="str">
            <v>5480</v>
          </cell>
          <cell r="B298" t="str">
            <v>SPECIAL EXPENSES - SUB COMPANIES</v>
          </cell>
          <cell r="C298">
            <v>-4767538</v>
          </cell>
          <cell r="D298">
            <v>223</v>
          </cell>
          <cell r="E298">
            <v>0</v>
          </cell>
          <cell r="G298" t="str">
            <v xml:space="preserve"> </v>
          </cell>
          <cell r="I298" t="str">
            <v xml:space="preserve"> </v>
          </cell>
        </row>
        <row r="299">
          <cell r="A299" t="str">
            <v>5482</v>
          </cell>
          <cell r="B299" t="str">
            <v>AUTOMOBILE EXPENSES</v>
          </cell>
          <cell r="C299">
            <v>2122923</v>
          </cell>
          <cell r="D299">
            <v>223</v>
          </cell>
          <cell r="E299">
            <v>0</v>
          </cell>
          <cell r="G299" t="str">
            <v xml:space="preserve"> </v>
          </cell>
          <cell r="I299" t="str">
            <v xml:space="preserve"> </v>
          </cell>
        </row>
        <row r="300">
          <cell r="A300" t="str">
            <v>5483</v>
          </cell>
          <cell r="B300" t="str">
            <v>CO. CONT. TO QUEBEC SALES TAX</v>
          </cell>
          <cell r="C300">
            <v>4124635</v>
          </cell>
          <cell r="D300">
            <v>223</v>
          </cell>
          <cell r="E300">
            <v>0</v>
          </cell>
          <cell r="G300" t="str">
            <v xml:space="preserve"> </v>
          </cell>
          <cell r="I300" t="str">
            <v xml:space="preserve"> </v>
          </cell>
        </row>
        <row r="301">
          <cell r="A301" t="str">
            <v>5484</v>
          </cell>
          <cell r="B301" t="str">
            <v>MISC SERVICE AND RETAINERS, OTHER</v>
          </cell>
          <cell r="C301">
            <v>7891346</v>
          </cell>
          <cell r="D301">
            <v>223</v>
          </cell>
          <cell r="E301">
            <v>0</v>
          </cell>
          <cell r="G301" t="str">
            <v xml:space="preserve"> </v>
          </cell>
          <cell r="I301" t="str">
            <v xml:space="preserve"> </v>
          </cell>
        </row>
        <row r="302">
          <cell r="A302" t="str">
            <v>5486</v>
          </cell>
          <cell r="B302" t="str">
            <v>TELEPHONE EQUIPMENT</v>
          </cell>
          <cell r="C302">
            <v>18461654</v>
          </cell>
          <cell r="D302">
            <v>223</v>
          </cell>
          <cell r="E302">
            <v>0</v>
          </cell>
          <cell r="G302" t="str">
            <v xml:space="preserve"> </v>
          </cell>
          <cell r="I302" t="str">
            <v xml:space="preserve"> </v>
          </cell>
        </row>
        <row r="303">
          <cell r="A303" t="str">
            <v>5489</v>
          </cell>
          <cell r="B303" t="str">
            <v>TRAVELLING - STAFF, TRAVEL EXPENSES</v>
          </cell>
          <cell r="C303">
            <v>24804423</v>
          </cell>
          <cell r="D303">
            <v>223</v>
          </cell>
          <cell r="E303">
            <v>0</v>
          </cell>
          <cell r="G303" t="str">
            <v xml:space="preserve"> </v>
          </cell>
          <cell r="I303" t="str">
            <v xml:space="preserve"> </v>
          </cell>
        </row>
        <row r="304">
          <cell r="A304" t="str">
            <v>5492</v>
          </cell>
          <cell r="B304" t="str">
            <v>STAFF TRANSFER - OTHER</v>
          </cell>
          <cell r="C304">
            <v>0</v>
          </cell>
          <cell r="D304">
            <v>223</v>
          </cell>
          <cell r="E304">
            <v>0</v>
          </cell>
          <cell r="G304" t="str">
            <v xml:space="preserve"> </v>
          </cell>
          <cell r="I304" t="str">
            <v xml:space="preserve"> </v>
          </cell>
        </row>
        <row r="305">
          <cell r="A305" t="str">
            <v>5493</v>
          </cell>
          <cell r="B305" t="str">
            <v>TRAINING OF STAFF - OTHER</v>
          </cell>
          <cell r="C305">
            <v>7883943</v>
          </cell>
          <cell r="D305">
            <v>223</v>
          </cell>
          <cell r="E305">
            <v>0</v>
          </cell>
          <cell r="G305" t="str">
            <v xml:space="preserve"> </v>
          </cell>
          <cell r="I305" t="str">
            <v xml:space="preserve"> </v>
          </cell>
        </row>
        <row r="306">
          <cell r="A306" t="str">
            <v>5497</v>
          </cell>
          <cell r="B306" t="str">
            <v>MAINTENANCE</v>
          </cell>
          <cell r="C306">
            <v>3439962</v>
          </cell>
          <cell r="D306">
            <v>223</v>
          </cell>
          <cell r="E306">
            <v>0</v>
          </cell>
          <cell r="G306" t="str">
            <v xml:space="preserve"> </v>
          </cell>
          <cell r="I306" t="str">
            <v xml:space="preserve"> </v>
          </cell>
        </row>
        <row r="307">
          <cell r="A307" t="str">
            <v>5499</v>
          </cell>
          <cell r="B307" t="str">
            <v>ALL OTHER ITEMS OF EXPENDITURES - O</v>
          </cell>
          <cell r="C307">
            <v>431903</v>
          </cell>
          <cell r="D307">
            <v>223</v>
          </cell>
          <cell r="E307">
            <v>664079623</v>
          </cell>
          <cell r="G307">
            <v>664079623</v>
          </cell>
          <cell r="I307" t="str">
            <v>General insurance expense</v>
          </cell>
        </row>
        <row r="308">
          <cell r="A308" t="str">
            <v>5204</v>
          </cell>
          <cell r="B308" t="str">
            <v>PREM TAXES, OTHER, UNALLOCATED</v>
          </cell>
          <cell r="C308">
            <v>157351923</v>
          </cell>
          <cell r="D308">
            <v>224</v>
          </cell>
          <cell r="E308">
            <v>0</v>
          </cell>
          <cell r="G308" t="str">
            <v xml:space="preserve"> </v>
          </cell>
          <cell r="I308" t="str">
            <v xml:space="preserve"> </v>
          </cell>
        </row>
        <row r="309">
          <cell r="A309" t="str">
            <v>5208</v>
          </cell>
          <cell r="B309" t="str">
            <v>INCOME TAXES, OTHER</v>
          </cell>
          <cell r="C309">
            <v>121949289</v>
          </cell>
          <cell r="D309">
            <v>224</v>
          </cell>
          <cell r="E309">
            <v>0</v>
          </cell>
          <cell r="G309" t="str">
            <v xml:space="preserve"> </v>
          </cell>
          <cell r="I309" t="str">
            <v xml:space="preserve"> </v>
          </cell>
        </row>
        <row r="310">
          <cell r="A310" t="str">
            <v>5217</v>
          </cell>
          <cell r="B310" t="str">
            <v>LICENSES AND FEES, COMPANY, NON POL</v>
          </cell>
          <cell r="C310">
            <v>8488366</v>
          </cell>
          <cell r="D310">
            <v>224</v>
          </cell>
          <cell r="E310">
            <v>0</v>
          </cell>
          <cell r="G310" t="str">
            <v xml:space="preserve"> </v>
          </cell>
          <cell r="I310" t="str">
            <v xml:space="preserve"> </v>
          </cell>
        </row>
        <row r="311">
          <cell r="A311" t="str">
            <v>5218</v>
          </cell>
          <cell r="B311" t="str">
            <v>LICENSES AND FEES, MANAGERS AND AGE</v>
          </cell>
          <cell r="C311">
            <v>0</v>
          </cell>
          <cell r="D311">
            <v>224</v>
          </cell>
          <cell r="E311">
            <v>0</v>
          </cell>
          <cell r="G311" t="str">
            <v xml:space="preserve"> </v>
          </cell>
          <cell r="I311" t="str">
            <v xml:space="preserve"> </v>
          </cell>
        </row>
        <row r="312">
          <cell r="A312" t="str">
            <v>5219</v>
          </cell>
          <cell r="B312" t="str">
            <v>LICENSES AND FEES, STATUTORY FEES</v>
          </cell>
          <cell r="C312">
            <v>0</v>
          </cell>
          <cell r="D312">
            <v>224</v>
          </cell>
          <cell r="E312">
            <v>0</v>
          </cell>
          <cell r="G312" t="str">
            <v xml:space="preserve"> </v>
          </cell>
          <cell r="I312" t="str">
            <v xml:space="preserve"> </v>
          </cell>
        </row>
        <row r="313">
          <cell r="A313" t="str">
            <v>5221</v>
          </cell>
          <cell r="B313" t="str">
            <v>LICENSES AND FEES, MANAGERS AND AGE</v>
          </cell>
          <cell r="C313">
            <v>59519115</v>
          </cell>
          <cell r="D313">
            <v>224</v>
          </cell>
          <cell r="E313">
            <v>0</v>
          </cell>
          <cell r="G313" t="str">
            <v xml:space="preserve"> </v>
          </cell>
          <cell r="I313" t="str">
            <v xml:space="preserve"> </v>
          </cell>
        </row>
        <row r="314">
          <cell r="A314" t="str">
            <v>5229</v>
          </cell>
          <cell r="B314" t="str">
            <v>REVENUE STAMPS (FOREIGN ONLY</v>
          </cell>
          <cell r="C314">
            <v>0</v>
          </cell>
          <cell r="D314">
            <v>224</v>
          </cell>
          <cell r="E314">
            <v>0</v>
          </cell>
          <cell r="G314" t="str">
            <v xml:space="preserve"> </v>
          </cell>
          <cell r="I314" t="str">
            <v xml:space="preserve"> </v>
          </cell>
        </row>
        <row r="315">
          <cell r="A315" t="str">
            <v>5230</v>
          </cell>
          <cell r="B315" t="str">
            <v>ALL OTHER TAXES, NON POLICY</v>
          </cell>
          <cell r="C315">
            <v>-4111385</v>
          </cell>
          <cell r="D315">
            <v>224</v>
          </cell>
          <cell r="E315">
            <v>343197308</v>
          </cell>
          <cell r="G315">
            <v>343197308</v>
          </cell>
          <cell r="I315" t="str">
            <v>Taxes,licences and fees</v>
          </cell>
        </row>
        <row r="316">
          <cell r="A316" t="str">
            <v>5250</v>
          </cell>
          <cell r="B316" t="str">
            <v>DIVS TO P/H, CASH, INSCE DIRECT</v>
          </cell>
          <cell r="C316">
            <v>9660615</v>
          </cell>
          <cell r="D316">
            <v>229</v>
          </cell>
          <cell r="E316">
            <v>0</v>
          </cell>
          <cell r="G316" t="str">
            <v xml:space="preserve"> </v>
          </cell>
          <cell r="I316" t="str">
            <v xml:space="preserve"> </v>
          </cell>
        </row>
        <row r="317">
          <cell r="A317" t="str">
            <v>5256</v>
          </cell>
          <cell r="B317" t="str">
            <v>DIVS TO P/H, LEFT ON DEP, INSCE DIR</v>
          </cell>
          <cell r="C317">
            <v>447614306</v>
          </cell>
          <cell r="D317">
            <v>229</v>
          </cell>
          <cell r="E317">
            <v>0</v>
          </cell>
          <cell r="G317" t="str">
            <v xml:space="preserve"> </v>
          </cell>
          <cell r="I317" t="str">
            <v xml:space="preserve"> </v>
          </cell>
        </row>
        <row r="318">
          <cell r="A318" t="str">
            <v>5258</v>
          </cell>
          <cell r="B318" t="str">
            <v>DIVS TO P/H, APPLIED TO PAY REN'L P</v>
          </cell>
          <cell r="C318">
            <v>11782846</v>
          </cell>
          <cell r="D318">
            <v>229</v>
          </cell>
          <cell r="E318">
            <v>0</v>
          </cell>
          <cell r="G318" t="str">
            <v xml:space="preserve"> </v>
          </cell>
          <cell r="I318" t="str">
            <v xml:space="preserve"> </v>
          </cell>
        </row>
        <row r="319">
          <cell r="A319" t="str">
            <v>5262</v>
          </cell>
          <cell r="B319" t="str">
            <v>DIVS TO P/H, APPLIED TO PURCHASE PU</v>
          </cell>
          <cell r="C319">
            <v>14638404</v>
          </cell>
          <cell r="D319">
            <v>229</v>
          </cell>
          <cell r="E319">
            <v>0</v>
          </cell>
          <cell r="G319" t="str">
            <v xml:space="preserve"> </v>
          </cell>
          <cell r="I319" t="str">
            <v xml:space="preserve"> </v>
          </cell>
        </row>
        <row r="320">
          <cell r="A320" t="str">
            <v>5265</v>
          </cell>
          <cell r="B320" t="str">
            <v>DIVS TO P/H, APPLIED TO PURCHASE PU</v>
          </cell>
          <cell r="C320">
            <v>288692</v>
          </cell>
          <cell r="D320">
            <v>229</v>
          </cell>
          <cell r="E320">
            <v>0</v>
          </cell>
          <cell r="G320" t="str">
            <v xml:space="preserve"> </v>
          </cell>
          <cell r="I320" t="str">
            <v xml:space="preserve"> </v>
          </cell>
        </row>
        <row r="321">
          <cell r="A321" t="str">
            <v>5301</v>
          </cell>
          <cell r="B321" t="str">
            <v>INCR IN PROV FOR DIVS, INSCE DIRECT</v>
          </cell>
          <cell r="C321">
            <v>128129384</v>
          </cell>
          <cell r="D321">
            <v>229</v>
          </cell>
          <cell r="E321">
            <v>612114247</v>
          </cell>
          <cell r="G321">
            <v>612114247</v>
          </cell>
          <cell r="I321" t="str">
            <v>Dividends/ERR to life policyholders</v>
          </cell>
        </row>
        <row r="323">
          <cell r="C323">
            <v>-671612290</v>
          </cell>
          <cell r="E323">
            <v>-671612290</v>
          </cell>
          <cell r="F323">
            <v>0</v>
          </cell>
          <cell r="G323">
            <v>-671612290</v>
          </cell>
        </row>
      </sheetData>
      <sheetData sheetId="3" refreshError="1">
        <row r="1">
          <cell r="A1" t="str">
            <v>ACCOUNT</v>
          </cell>
          <cell r="B1" t="str">
            <v>TB</v>
          </cell>
        </row>
        <row r="2">
          <cell r="A2" t="str">
            <v>0102</v>
          </cell>
          <cell r="B2">
            <v>1.1000000000000001</v>
          </cell>
        </row>
        <row r="3">
          <cell r="A3" t="str">
            <v>0130</v>
          </cell>
          <cell r="B3">
            <v>1</v>
          </cell>
        </row>
        <row r="4">
          <cell r="A4" t="str">
            <v>0137</v>
          </cell>
          <cell r="B4">
            <v>8</v>
          </cell>
        </row>
        <row r="5">
          <cell r="A5" t="str">
            <v>0138</v>
          </cell>
          <cell r="B5">
            <v>8</v>
          </cell>
        </row>
        <row r="6">
          <cell r="A6" t="str">
            <v>0139</v>
          </cell>
          <cell r="B6">
            <v>8</v>
          </cell>
        </row>
        <row r="7">
          <cell r="A7" t="str">
            <v>0196</v>
          </cell>
          <cell r="B7">
            <v>136</v>
          </cell>
        </row>
        <row r="8">
          <cell r="A8" t="str">
            <v>0197</v>
          </cell>
          <cell r="B8">
            <v>136</v>
          </cell>
        </row>
        <row r="9">
          <cell r="A9" t="str">
            <v>0270</v>
          </cell>
          <cell r="B9">
            <v>2</v>
          </cell>
        </row>
        <row r="10">
          <cell r="A10" t="str">
            <v>0296</v>
          </cell>
          <cell r="B10">
            <v>136</v>
          </cell>
        </row>
        <row r="11">
          <cell r="A11" t="str">
            <v>0297</v>
          </cell>
          <cell r="B11">
            <v>136</v>
          </cell>
        </row>
        <row r="12">
          <cell r="A12" t="str">
            <v>0298</v>
          </cell>
          <cell r="B12">
            <v>136</v>
          </cell>
        </row>
        <row r="13">
          <cell r="A13" t="str">
            <v>0370</v>
          </cell>
          <cell r="B13">
            <v>2</v>
          </cell>
        </row>
        <row r="14">
          <cell r="A14" t="str">
            <v>0380</v>
          </cell>
          <cell r="B14">
            <v>2</v>
          </cell>
        </row>
        <row r="15">
          <cell r="A15" t="str">
            <v>0390</v>
          </cell>
          <cell r="B15">
            <v>2</v>
          </cell>
        </row>
        <row r="16">
          <cell r="A16" t="str">
            <v>0396</v>
          </cell>
          <cell r="B16">
            <v>136</v>
          </cell>
        </row>
        <row r="17">
          <cell r="A17" t="str">
            <v>0397</v>
          </cell>
          <cell r="B17">
            <v>136</v>
          </cell>
        </row>
        <row r="18">
          <cell r="A18" t="str">
            <v>0398</v>
          </cell>
          <cell r="B18">
            <v>136</v>
          </cell>
        </row>
        <row r="19">
          <cell r="A19" t="str">
            <v>0801</v>
          </cell>
          <cell r="B19">
            <v>6</v>
          </cell>
        </row>
        <row r="20">
          <cell r="A20" t="str">
            <v>1010</v>
          </cell>
          <cell r="B20">
            <v>13</v>
          </cell>
        </row>
        <row r="21">
          <cell r="A21" t="str">
            <v>1015</v>
          </cell>
          <cell r="B21">
            <v>13</v>
          </cell>
        </row>
        <row r="22">
          <cell r="A22" t="str">
            <v>1020</v>
          </cell>
          <cell r="B22">
            <v>13</v>
          </cell>
        </row>
        <row r="23">
          <cell r="A23" t="str">
            <v>1030</v>
          </cell>
          <cell r="B23">
            <v>13</v>
          </cell>
        </row>
        <row r="24">
          <cell r="A24" t="str">
            <v>1035</v>
          </cell>
          <cell r="B24">
            <v>13</v>
          </cell>
        </row>
        <row r="25">
          <cell r="A25" t="str">
            <v>1201</v>
          </cell>
          <cell r="B25">
            <v>20</v>
          </cell>
        </row>
        <row r="26">
          <cell r="A26" t="str">
            <v>1208</v>
          </cell>
          <cell r="B26">
            <v>20</v>
          </cell>
        </row>
        <row r="27">
          <cell r="A27" t="str">
            <v>1241</v>
          </cell>
          <cell r="B27">
            <v>20</v>
          </cell>
        </row>
        <row r="28">
          <cell r="A28" t="str">
            <v>1243</v>
          </cell>
          <cell r="B28">
            <v>20</v>
          </cell>
        </row>
        <row r="29">
          <cell r="A29" t="str">
            <v>1247</v>
          </cell>
          <cell r="B29">
            <v>20</v>
          </cell>
        </row>
        <row r="30">
          <cell r="A30" t="str">
            <v>1301</v>
          </cell>
          <cell r="B30">
            <v>18</v>
          </cell>
        </row>
        <row r="31">
          <cell r="A31" t="str">
            <v>1302</v>
          </cell>
          <cell r="B31">
            <v>18</v>
          </cell>
        </row>
        <row r="32">
          <cell r="A32" t="str">
            <v>1303</v>
          </cell>
          <cell r="B32">
            <v>18</v>
          </cell>
        </row>
        <row r="33">
          <cell r="A33" t="str">
            <v>1304</v>
          </cell>
          <cell r="B33">
            <v>18</v>
          </cell>
        </row>
        <row r="34">
          <cell r="A34" t="str">
            <v>1311</v>
          </cell>
          <cell r="B34">
            <v>18</v>
          </cell>
        </row>
        <row r="35">
          <cell r="A35" t="str">
            <v>1312</v>
          </cell>
          <cell r="B35">
            <v>18</v>
          </cell>
        </row>
        <row r="36">
          <cell r="A36" t="str">
            <v>1410</v>
          </cell>
          <cell r="B36">
            <v>23</v>
          </cell>
        </row>
        <row r="37">
          <cell r="A37" t="str">
            <v>1440</v>
          </cell>
          <cell r="B37">
            <v>136</v>
          </cell>
        </row>
        <row r="38">
          <cell r="A38" t="str">
            <v>1445</v>
          </cell>
          <cell r="B38">
            <v>136</v>
          </cell>
        </row>
        <row r="39">
          <cell r="A39" t="str">
            <v>1491</v>
          </cell>
          <cell r="B39">
            <v>136</v>
          </cell>
        </row>
        <row r="40">
          <cell r="A40" t="str">
            <v>1501</v>
          </cell>
          <cell r="B40">
            <v>25</v>
          </cell>
        </row>
        <row r="41">
          <cell r="A41" t="str">
            <v>1800</v>
          </cell>
          <cell r="B41">
            <v>11</v>
          </cell>
        </row>
        <row r="42">
          <cell r="A42" t="str">
            <v>1805</v>
          </cell>
          <cell r="B42">
            <v>136</v>
          </cell>
        </row>
        <row r="43">
          <cell r="A43" t="str">
            <v>1806</v>
          </cell>
          <cell r="B43">
            <v>136</v>
          </cell>
        </row>
        <row r="44">
          <cell r="A44" t="str">
            <v>1810</v>
          </cell>
          <cell r="B44">
            <v>136</v>
          </cell>
        </row>
        <row r="45">
          <cell r="A45" t="str">
            <v>1811</v>
          </cell>
          <cell r="B45">
            <v>136</v>
          </cell>
        </row>
        <row r="46">
          <cell r="A46" t="str">
            <v>1820</v>
          </cell>
          <cell r="B46">
            <v>136</v>
          </cell>
        </row>
        <row r="47">
          <cell r="A47" t="str">
            <v>1821</v>
          </cell>
          <cell r="B47">
            <v>136</v>
          </cell>
        </row>
        <row r="48">
          <cell r="A48" t="str">
            <v>1822</v>
          </cell>
          <cell r="B48">
            <v>136</v>
          </cell>
        </row>
        <row r="49">
          <cell r="A49" t="str">
            <v>1823</v>
          </cell>
          <cell r="B49">
            <v>136</v>
          </cell>
        </row>
        <row r="50">
          <cell r="A50" t="str">
            <v>1830</v>
          </cell>
          <cell r="B50">
            <v>136</v>
          </cell>
        </row>
        <row r="51">
          <cell r="A51" t="str">
            <v>1831</v>
          </cell>
          <cell r="B51">
            <v>136</v>
          </cell>
        </row>
        <row r="52">
          <cell r="A52" t="str">
            <v>1840</v>
          </cell>
          <cell r="B52">
            <v>136</v>
          </cell>
        </row>
        <row r="53">
          <cell r="A53" t="str">
            <v>1841</v>
          </cell>
          <cell r="B53">
            <v>136</v>
          </cell>
        </row>
        <row r="54">
          <cell r="A54" t="str">
            <v>1842</v>
          </cell>
          <cell r="B54">
            <v>136</v>
          </cell>
        </row>
        <row r="55">
          <cell r="A55" t="str">
            <v>1850</v>
          </cell>
          <cell r="B55">
            <v>136</v>
          </cell>
        </row>
        <row r="56">
          <cell r="A56" t="str">
            <v>1910</v>
          </cell>
          <cell r="B56">
            <v>2</v>
          </cell>
        </row>
        <row r="57">
          <cell r="A57" t="str">
            <v>1911</v>
          </cell>
          <cell r="B57">
            <v>12</v>
          </cell>
        </row>
        <row r="58">
          <cell r="A58" t="str">
            <v>1912</v>
          </cell>
          <cell r="B58">
            <v>12</v>
          </cell>
        </row>
        <row r="59">
          <cell r="A59" t="str">
            <v>2001</v>
          </cell>
          <cell r="B59">
            <v>104</v>
          </cell>
        </row>
        <row r="60">
          <cell r="A60" t="str">
            <v>2006</v>
          </cell>
          <cell r="B60">
            <v>104</v>
          </cell>
        </row>
        <row r="61">
          <cell r="A61" t="str">
            <v>2010</v>
          </cell>
          <cell r="B61">
            <v>104</v>
          </cell>
        </row>
        <row r="62">
          <cell r="A62" t="str">
            <v>2014</v>
          </cell>
          <cell r="B62">
            <v>104</v>
          </cell>
        </row>
        <row r="63">
          <cell r="A63" t="str">
            <v>2017</v>
          </cell>
          <cell r="B63">
            <v>104</v>
          </cell>
        </row>
        <row r="64">
          <cell r="A64" t="str">
            <v>2101</v>
          </cell>
          <cell r="B64">
            <v>104</v>
          </cell>
        </row>
        <row r="65">
          <cell r="A65" t="str">
            <v>2201</v>
          </cell>
          <cell r="B65">
            <v>104</v>
          </cell>
        </row>
        <row r="66">
          <cell r="A66" t="str">
            <v>2401</v>
          </cell>
          <cell r="B66">
            <v>119</v>
          </cell>
        </row>
        <row r="67">
          <cell r="A67" t="str">
            <v>2402</v>
          </cell>
          <cell r="B67">
            <v>119</v>
          </cell>
        </row>
        <row r="68">
          <cell r="A68" t="str">
            <v>3475</v>
          </cell>
          <cell r="B68">
            <v>119</v>
          </cell>
        </row>
        <row r="69">
          <cell r="A69" t="str">
            <v>2601</v>
          </cell>
          <cell r="B69">
            <v>106</v>
          </cell>
        </row>
        <row r="70">
          <cell r="A70" t="str">
            <v>2602</v>
          </cell>
          <cell r="B70">
            <v>106</v>
          </cell>
        </row>
        <row r="71">
          <cell r="A71" t="str">
            <v>2603</v>
          </cell>
          <cell r="B71">
            <v>106</v>
          </cell>
        </row>
        <row r="72">
          <cell r="A72" t="str">
            <v>2804</v>
          </cell>
          <cell r="B72">
            <v>116</v>
          </cell>
        </row>
        <row r="73">
          <cell r="A73" t="str">
            <v>2830</v>
          </cell>
          <cell r="B73">
            <v>116</v>
          </cell>
        </row>
        <row r="74">
          <cell r="A74" t="str">
            <v>2850</v>
          </cell>
          <cell r="B74">
            <v>116</v>
          </cell>
        </row>
        <row r="75">
          <cell r="A75" t="str">
            <v>2901</v>
          </cell>
          <cell r="B75">
            <v>114</v>
          </cell>
        </row>
        <row r="76">
          <cell r="A76" t="str">
            <v>3046</v>
          </cell>
          <cell r="B76">
            <v>115</v>
          </cell>
        </row>
        <row r="77">
          <cell r="A77" t="str">
            <v>3201</v>
          </cell>
          <cell r="B77">
            <v>121</v>
          </cell>
        </row>
        <row r="78">
          <cell r="A78" t="str">
            <v>3212</v>
          </cell>
          <cell r="B78">
            <v>121</v>
          </cell>
        </row>
        <row r="79">
          <cell r="A79" t="str">
            <v>3216</v>
          </cell>
          <cell r="B79">
            <v>121</v>
          </cell>
        </row>
        <row r="80">
          <cell r="A80" t="str">
            <v>3230</v>
          </cell>
          <cell r="B80">
            <v>121</v>
          </cell>
        </row>
        <row r="81">
          <cell r="A81" t="str">
            <v>3231</v>
          </cell>
          <cell r="B81">
            <v>126.4</v>
          </cell>
        </row>
        <row r="82">
          <cell r="A82" t="str">
            <v>3233</v>
          </cell>
          <cell r="B82">
            <v>126.4</v>
          </cell>
        </row>
        <row r="83">
          <cell r="A83" t="str">
            <v>3234</v>
          </cell>
          <cell r="B83">
            <v>126.4</v>
          </cell>
        </row>
        <row r="84">
          <cell r="A84" t="str">
            <v>3235</v>
          </cell>
          <cell r="B84">
            <v>126.4</v>
          </cell>
        </row>
        <row r="85">
          <cell r="A85" t="str">
            <v>3236</v>
          </cell>
          <cell r="B85">
            <v>126.4</v>
          </cell>
        </row>
        <row r="86">
          <cell r="A86" t="str">
            <v>3238</v>
          </cell>
          <cell r="B86">
            <v>121</v>
          </cell>
        </row>
        <row r="87">
          <cell r="A87" t="str">
            <v>3247</v>
          </cell>
          <cell r="B87">
            <v>121</v>
          </cell>
        </row>
        <row r="88">
          <cell r="A88" t="str">
            <v>3264</v>
          </cell>
          <cell r="B88">
            <v>121</v>
          </cell>
        </row>
        <row r="89">
          <cell r="A89" t="str">
            <v>3265</v>
          </cell>
          <cell r="B89">
            <v>121</v>
          </cell>
        </row>
        <row r="90">
          <cell r="A90" t="str">
            <v>3266</v>
          </cell>
          <cell r="B90">
            <v>121</v>
          </cell>
        </row>
        <row r="91">
          <cell r="A91" t="str">
            <v>3272</v>
          </cell>
          <cell r="B91">
            <v>121</v>
          </cell>
        </row>
        <row r="92">
          <cell r="A92" t="str">
            <v>3273</v>
          </cell>
          <cell r="B92">
            <v>121</v>
          </cell>
        </row>
        <row r="93">
          <cell r="A93" t="str">
            <v>3291</v>
          </cell>
          <cell r="B93">
            <v>121</v>
          </cell>
        </row>
        <row r="94">
          <cell r="A94" t="str">
            <v>3299</v>
          </cell>
          <cell r="B94">
            <v>121</v>
          </cell>
        </row>
        <row r="95">
          <cell r="A95" t="str">
            <v>3301</v>
          </cell>
          <cell r="B95">
            <v>121</v>
          </cell>
        </row>
        <row r="96">
          <cell r="A96" t="str">
            <v>3324</v>
          </cell>
          <cell r="B96">
            <v>120</v>
          </cell>
        </row>
        <row r="97">
          <cell r="A97" t="str">
            <v>3330</v>
          </cell>
          <cell r="B97">
            <v>111.2</v>
          </cell>
        </row>
        <row r="98">
          <cell r="A98" t="str">
            <v>3353</v>
          </cell>
          <cell r="B98">
            <v>126.4</v>
          </cell>
        </row>
        <row r="99">
          <cell r="A99" t="str">
            <v>3360</v>
          </cell>
          <cell r="B99">
            <v>136</v>
          </cell>
        </row>
        <row r="100">
          <cell r="A100" t="str">
            <v>3408</v>
          </cell>
          <cell r="B100">
            <v>119</v>
          </cell>
        </row>
        <row r="101">
          <cell r="A101" t="str">
            <v>3480</v>
          </cell>
          <cell r="B101">
            <v>119</v>
          </cell>
        </row>
        <row r="102">
          <cell r="A102" t="str">
            <v>3815</v>
          </cell>
          <cell r="B102">
            <v>109</v>
          </cell>
        </row>
        <row r="103">
          <cell r="A103" t="str">
            <v>3816</v>
          </cell>
          <cell r="B103">
            <v>109</v>
          </cell>
        </row>
        <row r="104">
          <cell r="A104" t="str">
            <v>3817</v>
          </cell>
          <cell r="B104">
            <v>109</v>
          </cell>
        </row>
        <row r="105">
          <cell r="A105" t="str">
            <v>3818</v>
          </cell>
          <cell r="B105">
            <v>109</v>
          </cell>
        </row>
        <row r="106">
          <cell r="A106" t="str">
            <v>3819</v>
          </cell>
          <cell r="B106">
            <v>109</v>
          </cell>
        </row>
        <row r="107">
          <cell r="A107" t="str">
            <v>3830</v>
          </cell>
          <cell r="B107">
            <v>103</v>
          </cell>
        </row>
        <row r="108">
          <cell r="A108" t="str">
            <v>3832</v>
          </cell>
          <cell r="B108">
            <v>103</v>
          </cell>
        </row>
        <row r="109">
          <cell r="A109" t="str">
            <v>3833</v>
          </cell>
          <cell r="B109">
            <v>103</v>
          </cell>
        </row>
        <row r="110">
          <cell r="A110" t="str">
            <v>3834</v>
          </cell>
          <cell r="B110">
            <v>103</v>
          </cell>
        </row>
        <row r="111">
          <cell r="A111" t="str">
            <v>3845</v>
          </cell>
          <cell r="B111">
            <v>105</v>
          </cell>
        </row>
        <row r="112">
          <cell r="A112" t="str">
            <v>3846</v>
          </cell>
          <cell r="B112">
            <v>105</v>
          </cell>
        </row>
        <row r="113">
          <cell r="A113" t="str">
            <v>3847</v>
          </cell>
          <cell r="B113">
            <v>105</v>
          </cell>
        </row>
        <row r="114">
          <cell r="A114" t="str">
            <v>3848</v>
          </cell>
          <cell r="B114">
            <v>105</v>
          </cell>
        </row>
        <row r="115">
          <cell r="A115" t="str">
            <v>3849</v>
          </cell>
          <cell r="B115">
            <v>105</v>
          </cell>
        </row>
        <row r="116">
          <cell r="A116" t="str">
            <v>3901</v>
          </cell>
          <cell r="B116">
            <v>123</v>
          </cell>
        </row>
        <row r="117">
          <cell r="A117" t="str">
            <v>3905</v>
          </cell>
          <cell r="B117">
            <v>123</v>
          </cell>
        </row>
        <row r="118">
          <cell r="A118" t="str">
            <v>3904</v>
          </cell>
          <cell r="B118">
            <v>123</v>
          </cell>
        </row>
        <row r="119">
          <cell r="A119" t="str">
            <v>3920</v>
          </cell>
          <cell r="B119">
            <v>101</v>
          </cell>
        </row>
        <row r="120">
          <cell r="A120" t="str">
            <v>3932</v>
          </cell>
          <cell r="B120">
            <v>107</v>
          </cell>
        </row>
        <row r="121">
          <cell r="A121" t="str">
            <v>3936</v>
          </cell>
          <cell r="B121">
            <v>104</v>
          </cell>
        </row>
        <row r="122">
          <cell r="A122" t="str">
            <v>3937</v>
          </cell>
          <cell r="B122">
            <v>104</v>
          </cell>
        </row>
        <row r="123">
          <cell r="A123" t="str">
            <v>3951</v>
          </cell>
          <cell r="B123">
            <v>136</v>
          </cell>
        </row>
        <row r="124">
          <cell r="A124" t="str">
            <v>3952</v>
          </cell>
          <cell r="B124">
            <v>136</v>
          </cell>
        </row>
        <row r="125">
          <cell r="A125" t="str">
            <v>3959</v>
          </cell>
          <cell r="B125">
            <v>136</v>
          </cell>
        </row>
        <row r="126">
          <cell r="A126" t="str">
            <v>3960</v>
          </cell>
          <cell r="B126">
            <v>136</v>
          </cell>
        </row>
        <row r="127">
          <cell r="A127" t="str">
            <v>3963</v>
          </cell>
          <cell r="B127">
            <v>136</v>
          </cell>
        </row>
        <row r="128">
          <cell r="A128" t="str">
            <v>3968</v>
          </cell>
          <cell r="B128">
            <v>136</v>
          </cell>
        </row>
        <row r="129">
          <cell r="A129" t="str">
            <v>3969</v>
          </cell>
          <cell r="B129">
            <v>136</v>
          </cell>
        </row>
        <row r="130">
          <cell r="A130" t="str">
            <v>3990</v>
          </cell>
          <cell r="B130">
            <v>136</v>
          </cell>
        </row>
        <row r="131">
          <cell r="A131" t="str">
            <v>4010</v>
          </cell>
          <cell r="B131">
            <v>201</v>
          </cell>
        </row>
        <row r="132">
          <cell r="A132" t="str">
            <v>4018</v>
          </cell>
          <cell r="B132">
            <v>201</v>
          </cell>
        </row>
        <row r="133">
          <cell r="A133" t="str">
            <v>4120</v>
          </cell>
          <cell r="B133">
            <v>201</v>
          </cell>
        </row>
        <row r="134">
          <cell r="A134" t="str">
            <v>4125</v>
          </cell>
          <cell r="B134">
            <v>211</v>
          </cell>
        </row>
        <row r="135">
          <cell r="A135" t="str">
            <v>4126</v>
          </cell>
          <cell r="B135">
            <v>201</v>
          </cell>
        </row>
        <row r="136">
          <cell r="A136" t="str">
            <v>4150</v>
          </cell>
          <cell r="B136">
            <v>201</v>
          </cell>
        </row>
        <row r="137">
          <cell r="A137" t="str">
            <v>4127</v>
          </cell>
          <cell r="B137">
            <v>211</v>
          </cell>
        </row>
        <row r="138">
          <cell r="A138" t="str">
            <v>4230</v>
          </cell>
          <cell r="B138">
            <v>201</v>
          </cell>
        </row>
        <row r="139">
          <cell r="A139" t="str">
            <v>4233</v>
          </cell>
          <cell r="B139">
            <v>201</v>
          </cell>
        </row>
        <row r="140">
          <cell r="A140" t="str">
            <v>4234</v>
          </cell>
          <cell r="B140">
            <v>201</v>
          </cell>
        </row>
        <row r="141">
          <cell r="A141" t="str">
            <v>4235</v>
          </cell>
          <cell r="B141">
            <v>201</v>
          </cell>
        </row>
        <row r="142">
          <cell r="A142" t="str">
            <v>4236</v>
          </cell>
          <cell r="B142">
            <v>201</v>
          </cell>
        </row>
        <row r="143">
          <cell r="A143" t="str">
            <v>4400</v>
          </cell>
          <cell r="B143">
            <v>204</v>
          </cell>
        </row>
        <row r="144">
          <cell r="A144" t="str">
            <v>4401</v>
          </cell>
          <cell r="B144">
            <v>204</v>
          </cell>
        </row>
        <row r="145">
          <cell r="A145" t="str">
            <v>4402</v>
          </cell>
          <cell r="B145">
            <v>204</v>
          </cell>
        </row>
        <row r="146">
          <cell r="A146" t="str">
            <v>4403</v>
          </cell>
          <cell r="B146">
            <v>204</v>
          </cell>
        </row>
        <row r="147">
          <cell r="A147" t="str">
            <v>4422</v>
          </cell>
          <cell r="B147">
            <v>204</v>
          </cell>
        </row>
        <row r="148">
          <cell r="A148" t="str">
            <v>4423</v>
          </cell>
          <cell r="B148">
            <v>204</v>
          </cell>
        </row>
        <row r="149">
          <cell r="A149" t="str">
            <v>4430</v>
          </cell>
          <cell r="B149">
            <v>136</v>
          </cell>
        </row>
        <row r="150">
          <cell r="A150" t="str">
            <v>4431</v>
          </cell>
          <cell r="B150">
            <v>136</v>
          </cell>
        </row>
        <row r="151">
          <cell r="A151" t="str">
            <v>4432</v>
          </cell>
          <cell r="B151">
            <v>136</v>
          </cell>
        </row>
        <row r="152">
          <cell r="A152" t="str">
            <v>4433</v>
          </cell>
          <cell r="B152">
            <v>136</v>
          </cell>
        </row>
        <row r="153">
          <cell r="A153" t="str">
            <v>4434</v>
          </cell>
          <cell r="B153">
            <v>136</v>
          </cell>
        </row>
        <row r="154">
          <cell r="A154" t="str">
            <v>4437</v>
          </cell>
          <cell r="B154">
            <v>136</v>
          </cell>
        </row>
        <row r="155">
          <cell r="A155" t="str">
            <v>4438</v>
          </cell>
          <cell r="B155">
            <v>136</v>
          </cell>
        </row>
        <row r="156">
          <cell r="A156" t="str">
            <v>4439</v>
          </cell>
          <cell r="B156">
            <v>136</v>
          </cell>
        </row>
        <row r="157">
          <cell r="A157" t="str">
            <v>4457</v>
          </cell>
          <cell r="B157">
            <v>136</v>
          </cell>
        </row>
        <row r="158">
          <cell r="A158" t="str">
            <v>4458</v>
          </cell>
          <cell r="B158">
            <v>136</v>
          </cell>
        </row>
        <row r="159">
          <cell r="A159" t="str">
            <v>4460</v>
          </cell>
          <cell r="B159">
            <v>204</v>
          </cell>
        </row>
        <row r="160">
          <cell r="A160" t="str">
            <v>4470</v>
          </cell>
          <cell r="B160">
            <v>204</v>
          </cell>
        </row>
        <row r="161">
          <cell r="A161" t="str">
            <v>4475</v>
          </cell>
          <cell r="B161">
            <v>204</v>
          </cell>
        </row>
        <row r="162">
          <cell r="A162" t="str">
            <v>4482</v>
          </cell>
          <cell r="B162">
            <v>136</v>
          </cell>
        </row>
        <row r="163">
          <cell r="A163" t="str">
            <v>4483</v>
          </cell>
          <cell r="B163">
            <v>136</v>
          </cell>
        </row>
        <row r="164">
          <cell r="A164" t="str">
            <v>4484</v>
          </cell>
          <cell r="B164">
            <v>136</v>
          </cell>
        </row>
        <row r="165">
          <cell r="A165" t="str">
            <v>4488</v>
          </cell>
          <cell r="B165">
            <v>136</v>
          </cell>
        </row>
        <row r="166">
          <cell r="A166" t="str">
            <v>4489</v>
          </cell>
          <cell r="B166">
            <v>136</v>
          </cell>
        </row>
        <row r="167">
          <cell r="A167" t="str">
            <v>4490</v>
          </cell>
          <cell r="B167">
            <v>136</v>
          </cell>
        </row>
        <row r="168">
          <cell r="A168" t="str">
            <v>4491</v>
          </cell>
          <cell r="B168">
            <v>136</v>
          </cell>
        </row>
        <row r="169">
          <cell r="A169" t="str">
            <v>4494</v>
          </cell>
          <cell r="B169">
            <v>136</v>
          </cell>
        </row>
        <row r="170">
          <cell r="A170" t="str">
            <v>4497</v>
          </cell>
          <cell r="B170">
            <v>136</v>
          </cell>
        </row>
        <row r="171">
          <cell r="A171" t="str">
            <v>4499</v>
          </cell>
          <cell r="B171">
            <v>136</v>
          </cell>
        </row>
        <row r="172">
          <cell r="A172" t="str">
            <v>4507</v>
          </cell>
          <cell r="B172">
            <v>136</v>
          </cell>
        </row>
        <row r="173">
          <cell r="A173" t="str">
            <v>4508</v>
          </cell>
          <cell r="B173">
            <v>136</v>
          </cell>
        </row>
        <row r="174">
          <cell r="A174" t="str">
            <v>4509</v>
          </cell>
          <cell r="B174">
            <v>136</v>
          </cell>
        </row>
        <row r="175">
          <cell r="A175" t="str">
            <v>4510</v>
          </cell>
          <cell r="B175">
            <v>136</v>
          </cell>
        </row>
        <row r="176">
          <cell r="A176" t="str">
            <v>4511</v>
          </cell>
          <cell r="B176">
            <v>136</v>
          </cell>
        </row>
        <row r="177">
          <cell r="A177" t="str">
            <v>4512</v>
          </cell>
          <cell r="B177">
            <v>136</v>
          </cell>
        </row>
        <row r="178">
          <cell r="A178" t="str">
            <v>4580</v>
          </cell>
          <cell r="B178">
            <v>223</v>
          </cell>
        </row>
        <row r="179">
          <cell r="A179" t="str">
            <v>4655</v>
          </cell>
          <cell r="B179">
            <v>204</v>
          </cell>
        </row>
        <row r="180">
          <cell r="A180" t="str">
            <v>4662</v>
          </cell>
          <cell r="B180">
            <v>204</v>
          </cell>
        </row>
        <row r="181">
          <cell r="A181" t="str">
            <v>4683</v>
          </cell>
          <cell r="B181">
            <v>204</v>
          </cell>
        </row>
        <row r="182">
          <cell r="A182" t="str">
            <v>4684</v>
          </cell>
          <cell r="B182">
            <v>204</v>
          </cell>
        </row>
        <row r="183">
          <cell r="A183" t="str">
            <v>4770</v>
          </cell>
          <cell r="B183">
            <v>136</v>
          </cell>
        </row>
        <row r="184">
          <cell r="A184" t="str">
            <v>4810</v>
          </cell>
          <cell r="B184">
            <v>223</v>
          </cell>
        </row>
        <row r="185">
          <cell r="A185" t="str">
            <v>4822</v>
          </cell>
          <cell r="B185">
            <v>223</v>
          </cell>
        </row>
        <row r="186">
          <cell r="A186" t="str">
            <v>5001</v>
          </cell>
          <cell r="B186">
            <v>208</v>
          </cell>
        </row>
        <row r="187">
          <cell r="A187" t="str">
            <v>5002</v>
          </cell>
          <cell r="B187">
            <v>208</v>
          </cell>
        </row>
        <row r="188">
          <cell r="A188" t="str">
            <v>5003</v>
          </cell>
          <cell r="B188">
            <v>208</v>
          </cell>
        </row>
        <row r="189">
          <cell r="A189" t="str">
            <v>5019</v>
          </cell>
          <cell r="B189">
            <v>208</v>
          </cell>
        </row>
        <row r="190">
          <cell r="A190" t="str">
            <v>5020</v>
          </cell>
          <cell r="B190">
            <v>209</v>
          </cell>
        </row>
        <row r="191">
          <cell r="A191" t="str">
            <v>5021</v>
          </cell>
          <cell r="B191">
            <v>209</v>
          </cell>
        </row>
        <row r="192">
          <cell r="A192" t="str">
            <v>5030</v>
          </cell>
          <cell r="B192">
            <v>212</v>
          </cell>
        </row>
        <row r="193">
          <cell r="A193" t="str">
            <v>5031</v>
          </cell>
          <cell r="B193">
            <v>212</v>
          </cell>
        </row>
        <row r="194">
          <cell r="A194" t="str">
            <v>5032</v>
          </cell>
          <cell r="B194">
            <v>212</v>
          </cell>
        </row>
        <row r="195">
          <cell r="A195" t="str">
            <v>5070</v>
          </cell>
          <cell r="B195">
            <v>210</v>
          </cell>
        </row>
        <row r="196">
          <cell r="A196" t="str">
            <v>5086</v>
          </cell>
          <cell r="B196">
            <v>215</v>
          </cell>
        </row>
        <row r="197">
          <cell r="A197" t="str">
            <v>5100</v>
          </cell>
          <cell r="B197">
            <v>203</v>
          </cell>
        </row>
        <row r="198">
          <cell r="A198" t="str">
            <v>5101</v>
          </cell>
          <cell r="B198">
            <v>203</v>
          </cell>
        </row>
        <row r="199">
          <cell r="A199" t="str">
            <v>5102</v>
          </cell>
          <cell r="B199">
            <v>203</v>
          </cell>
        </row>
        <row r="200">
          <cell r="A200" t="str">
            <v>5103</v>
          </cell>
          <cell r="B200">
            <v>203</v>
          </cell>
        </row>
        <row r="201">
          <cell r="A201" t="str">
            <v>5104</v>
          </cell>
          <cell r="B201">
            <v>203</v>
          </cell>
        </row>
        <row r="202">
          <cell r="A202" t="str">
            <v>5106</v>
          </cell>
          <cell r="B202">
            <v>203</v>
          </cell>
        </row>
        <row r="203">
          <cell r="A203" t="str">
            <v>5109</v>
          </cell>
          <cell r="B203">
            <v>203</v>
          </cell>
        </row>
        <row r="204">
          <cell r="A204" t="str">
            <v>5123</v>
          </cell>
          <cell r="B204">
            <v>214</v>
          </cell>
        </row>
        <row r="205">
          <cell r="A205" t="str">
            <v>5124</v>
          </cell>
          <cell r="B205">
            <v>214</v>
          </cell>
        </row>
        <row r="206">
          <cell r="A206" t="str">
            <v>5160</v>
          </cell>
          <cell r="B206">
            <v>221</v>
          </cell>
        </row>
        <row r="207">
          <cell r="A207" t="str">
            <v>5161</v>
          </cell>
          <cell r="B207">
            <v>221</v>
          </cell>
        </row>
        <row r="208">
          <cell r="A208" t="str">
            <v>5162</v>
          </cell>
          <cell r="B208">
            <v>221</v>
          </cell>
        </row>
        <row r="209">
          <cell r="A209" t="str">
            <v>5170</v>
          </cell>
          <cell r="B209">
            <v>221</v>
          </cell>
        </row>
        <row r="210">
          <cell r="A210" t="str">
            <v>5171</v>
          </cell>
          <cell r="B210">
            <v>221</v>
          </cell>
        </row>
        <row r="211">
          <cell r="A211" t="str">
            <v>5172</v>
          </cell>
          <cell r="B211">
            <v>221</v>
          </cell>
        </row>
        <row r="212">
          <cell r="A212" t="str">
            <v>5173</v>
          </cell>
          <cell r="B212">
            <v>221</v>
          </cell>
        </row>
        <row r="213">
          <cell r="A213" t="str">
            <v>5204</v>
          </cell>
          <cell r="B213">
            <v>224</v>
          </cell>
        </row>
        <row r="214">
          <cell r="A214" t="str">
            <v>5208</v>
          </cell>
          <cell r="B214">
            <v>224</v>
          </cell>
        </row>
        <row r="215">
          <cell r="A215" t="str">
            <v>5217</v>
          </cell>
          <cell r="B215">
            <v>224</v>
          </cell>
        </row>
        <row r="216">
          <cell r="A216" t="str">
            <v>5218</v>
          </cell>
          <cell r="B216">
            <v>224</v>
          </cell>
        </row>
        <row r="217">
          <cell r="A217" t="str">
            <v>5219</v>
          </cell>
          <cell r="B217">
            <v>224</v>
          </cell>
        </row>
        <row r="218">
          <cell r="A218" t="str">
            <v>5221</v>
          </cell>
          <cell r="B218">
            <v>224</v>
          </cell>
        </row>
        <row r="219">
          <cell r="A219" t="str">
            <v>5225</v>
          </cell>
          <cell r="B219">
            <v>223</v>
          </cell>
        </row>
        <row r="220">
          <cell r="A220" t="str">
            <v>5229</v>
          </cell>
          <cell r="B220">
            <v>224</v>
          </cell>
        </row>
        <row r="221">
          <cell r="A221" t="str">
            <v>5230</v>
          </cell>
          <cell r="B221">
            <v>224</v>
          </cell>
        </row>
        <row r="222">
          <cell r="A222" t="str">
            <v>5235</v>
          </cell>
          <cell r="B222">
            <v>223</v>
          </cell>
        </row>
        <row r="223">
          <cell r="A223" t="str">
            <v>5250</v>
          </cell>
          <cell r="B223">
            <v>229</v>
          </cell>
        </row>
        <row r="224">
          <cell r="A224" t="str">
            <v>5251</v>
          </cell>
          <cell r="B224">
            <v>229</v>
          </cell>
        </row>
        <row r="225">
          <cell r="A225" t="str">
            <v>5256</v>
          </cell>
          <cell r="B225">
            <v>229</v>
          </cell>
        </row>
        <row r="226">
          <cell r="A226" t="str">
            <v>5258</v>
          </cell>
          <cell r="B226">
            <v>229</v>
          </cell>
        </row>
        <row r="227">
          <cell r="A227" t="str">
            <v>5262</v>
          </cell>
          <cell r="B227">
            <v>229</v>
          </cell>
        </row>
        <row r="228">
          <cell r="A228" t="str">
            <v>5265</v>
          </cell>
          <cell r="B228">
            <v>229</v>
          </cell>
        </row>
        <row r="229">
          <cell r="A229" t="str">
            <v>5301</v>
          </cell>
          <cell r="B229">
            <v>229</v>
          </cell>
        </row>
        <row r="230">
          <cell r="A230" t="str">
            <v>5310</v>
          </cell>
          <cell r="B230">
            <v>217</v>
          </cell>
        </row>
        <row r="231">
          <cell r="A231" t="str">
            <v>5325</v>
          </cell>
          <cell r="B231">
            <v>214</v>
          </cell>
        </row>
        <row r="232">
          <cell r="A232" t="str">
            <v>5376</v>
          </cell>
          <cell r="B232">
            <v>136</v>
          </cell>
        </row>
        <row r="233">
          <cell r="A233" t="str">
            <v>5380</v>
          </cell>
          <cell r="B233">
            <v>136</v>
          </cell>
        </row>
        <row r="234">
          <cell r="A234" t="str">
            <v>5381</v>
          </cell>
          <cell r="B234">
            <v>136</v>
          </cell>
        </row>
        <row r="235">
          <cell r="A235" t="str">
            <v>5400</v>
          </cell>
          <cell r="B235">
            <v>223</v>
          </cell>
        </row>
        <row r="236">
          <cell r="A236" t="str">
            <v>5401</v>
          </cell>
          <cell r="B236">
            <v>223</v>
          </cell>
        </row>
        <row r="237">
          <cell r="A237" t="str">
            <v>5402</v>
          </cell>
          <cell r="B237">
            <v>223</v>
          </cell>
        </row>
        <row r="238">
          <cell r="A238" t="str">
            <v>5403</v>
          </cell>
          <cell r="B238">
            <v>223</v>
          </cell>
        </row>
        <row r="239">
          <cell r="A239" t="str">
            <v>5404</v>
          </cell>
          <cell r="B239">
            <v>223</v>
          </cell>
        </row>
        <row r="240">
          <cell r="A240" t="str">
            <v>5405</v>
          </cell>
          <cell r="B240">
            <v>223</v>
          </cell>
        </row>
        <row r="241">
          <cell r="A241" t="str">
            <v>5408</v>
          </cell>
          <cell r="B241">
            <v>223</v>
          </cell>
        </row>
        <row r="242">
          <cell r="A242" t="str">
            <v>5409</v>
          </cell>
          <cell r="B242">
            <v>223</v>
          </cell>
        </row>
        <row r="243">
          <cell r="A243" t="str">
            <v>5411</v>
          </cell>
          <cell r="B243">
            <v>223</v>
          </cell>
        </row>
        <row r="244">
          <cell r="A244" t="str">
            <v>5413</v>
          </cell>
          <cell r="B244">
            <v>223</v>
          </cell>
        </row>
        <row r="245">
          <cell r="A245" t="str">
            <v>5414</v>
          </cell>
          <cell r="B245">
            <v>223</v>
          </cell>
        </row>
        <row r="246">
          <cell r="A246" t="str">
            <v>5415</v>
          </cell>
          <cell r="B246">
            <v>223</v>
          </cell>
        </row>
        <row r="247">
          <cell r="A247" t="str">
            <v>5416</v>
          </cell>
          <cell r="B247">
            <v>223</v>
          </cell>
        </row>
        <row r="248">
          <cell r="A248" t="str">
            <v>5417</v>
          </cell>
          <cell r="B248">
            <v>223</v>
          </cell>
        </row>
        <row r="249">
          <cell r="A249" t="str">
            <v>5418</v>
          </cell>
          <cell r="B249">
            <v>223</v>
          </cell>
        </row>
        <row r="250">
          <cell r="A250" t="str">
            <v>5419</v>
          </cell>
          <cell r="B250">
            <v>223</v>
          </cell>
        </row>
        <row r="251">
          <cell r="A251" t="str">
            <v>5420</v>
          </cell>
          <cell r="B251">
            <v>223</v>
          </cell>
        </row>
        <row r="252">
          <cell r="A252" t="str">
            <v>5421</v>
          </cell>
          <cell r="B252">
            <v>223</v>
          </cell>
        </row>
        <row r="253">
          <cell r="A253" t="str">
            <v>5430</v>
          </cell>
          <cell r="B253">
            <v>223</v>
          </cell>
        </row>
        <row r="254">
          <cell r="A254" t="str">
            <v>5432</v>
          </cell>
          <cell r="B254">
            <v>223</v>
          </cell>
        </row>
        <row r="255">
          <cell r="A255" t="str">
            <v>5433</v>
          </cell>
          <cell r="B255">
            <v>223</v>
          </cell>
        </row>
        <row r="256">
          <cell r="A256" t="str">
            <v>5438</v>
          </cell>
          <cell r="B256">
            <v>223</v>
          </cell>
        </row>
        <row r="257">
          <cell r="A257" t="str">
            <v>5439</v>
          </cell>
          <cell r="B257">
            <v>223</v>
          </cell>
        </row>
        <row r="258">
          <cell r="A258" t="str">
            <v>5440</v>
          </cell>
          <cell r="B258">
            <v>223</v>
          </cell>
        </row>
        <row r="259">
          <cell r="A259" t="str">
            <v>5445</v>
          </cell>
          <cell r="B259">
            <v>223</v>
          </cell>
        </row>
        <row r="260">
          <cell r="A260" t="str">
            <v>5448</v>
          </cell>
          <cell r="B260">
            <v>223</v>
          </cell>
        </row>
        <row r="261">
          <cell r="A261" t="str">
            <v>5449</v>
          </cell>
          <cell r="B261">
            <v>223</v>
          </cell>
        </row>
        <row r="262">
          <cell r="A262" t="str">
            <v>5450</v>
          </cell>
          <cell r="B262">
            <v>223</v>
          </cell>
        </row>
        <row r="263">
          <cell r="A263" t="str">
            <v>5451</v>
          </cell>
          <cell r="B263">
            <v>223</v>
          </cell>
        </row>
        <row r="264">
          <cell r="A264" t="str">
            <v>5452</v>
          </cell>
          <cell r="B264">
            <v>223</v>
          </cell>
        </row>
        <row r="265">
          <cell r="A265" t="str">
            <v>5455</v>
          </cell>
          <cell r="B265">
            <v>223</v>
          </cell>
        </row>
        <row r="266">
          <cell r="A266" t="str">
            <v>5458</v>
          </cell>
          <cell r="B266">
            <v>223</v>
          </cell>
        </row>
        <row r="267">
          <cell r="A267" t="str">
            <v>5460</v>
          </cell>
          <cell r="B267">
            <v>223</v>
          </cell>
        </row>
        <row r="268">
          <cell r="A268" t="str">
            <v>5461</v>
          </cell>
          <cell r="B268">
            <v>223</v>
          </cell>
        </row>
        <row r="269">
          <cell r="A269" t="str">
            <v>5462</v>
          </cell>
          <cell r="B269">
            <v>223</v>
          </cell>
        </row>
        <row r="270">
          <cell r="A270" t="str">
            <v>5466</v>
          </cell>
          <cell r="B270">
            <v>223</v>
          </cell>
        </row>
        <row r="271">
          <cell r="A271" t="str">
            <v>5467</v>
          </cell>
          <cell r="B271">
            <v>223</v>
          </cell>
        </row>
        <row r="272">
          <cell r="A272" t="str">
            <v>5471</v>
          </cell>
          <cell r="B272">
            <v>223</v>
          </cell>
        </row>
        <row r="273">
          <cell r="A273" t="str">
            <v>5475</v>
          </cell>
          <cell r="B273">
            <v>223</v>
          </cell>
        </row>
        <row r="274">
          <cell r="A274" t="str">
            <v>5477</v>
          </cell>
          <cell r="B274">
            <v>223</v>
          </cell>
        </row>
        <row r="275">
          <cell r="A275" t="str">
            <v>5479</v>
          </cell>
          <cell r="B275">
            <v>223</v>
          </cell>
        </row>
        <row r="276">
          <cell r="A276" t="str">
            <v>5480</v>
          </cell>
          <cell r="B276">
            <v>223</v>
          </cell>
        </row>
        <row r="277">
          <cell r="A277" t="str">
            <v>5482</v>
          </cell>
          <cell r="B277">
            <v>223</v>
          </cell>
        </row>
        <row r="278">
          <cell r="A278" t="str">
            <v>5483</v>
          </cell>
          <cell r="B278">
            <v>223</v>
          </cell>
        </row>
        <row r="279">
          <cell r="A279" t="str">
            <v>5484</v>
          </cell>
          <cell r="B279">
            <v>223</v>
          </cell>
        </row>
        <row r="280">
          <cell r="A280" t="str">
            <v>5486</v>
          </cell>
          <cell r="B280">
            <v>223</v>
          </cell>
        </row>
        <row r="281">
          <cell r="A281" t="str">
            <v>5489</v>
          </cell>
          <cell r="B281">
            <v>223</v>
          </cell>
        </row>
        <row r="282">
          <cell r="A282" t="str">
            <v>5492</v>
          </cell>
          <cell r="B282">
            <v>223</v>
          </cell>
        </row>
        <row r="283">
          <cell r="A283" t="str">
            <v>5493</v>
          </cell>
          <cell r="B283">
            <v>223</v>
          </cell>
        </row>
        <row r="284">
          <cell r="A284" t="str">
            <v>5497</v>
          </cell>
          <cell r="B284">
            <v>223</v>
          </cell>
        </row>
        <row r="285">
          <cell r="A285" t="str">
            <v>5499</v>
          </cell>
          <cell r="B285">
            <v>223</v>
          </cell>
        </row>
        <row r="286">
          <cell r="A286" t="str">
            <v>5977</v>
          </cell>
          <cell r="B286">
            <v>136</v>
          </cell>
        </row>
        <row r="287">
          <cell r="A287" t="str">
            <v>6201</v>
          </cell>
          <cell r="B287">
            <v>136</v>
          </cell>
        </row>
        <row r="288">
          <cell r="A288" t="str">
            <v>6204</v>
          </cell>
          <cell r="B288">
            <v>136</v>
          </cell>
        </row>
        <row r="289">
          <cell r="A289" t="str">
            <v>6206</v>
          </cell>
          <cell r="B289">
            <v>136</v>
          </cell>
        </row>
        <row r="290">
          <cell r="A290" t="str">
            <v>6207</v>
          </cell>
          <cell r="B290">
            <v>136</v>
          </cell>
        </row>
        <row r="291">
          <cell r="A291" t="str">
            <v>6212</v>
          </cell>
          <cell r="B291">
            <v>136</v>
          </cell>
        </row>
        <row r="292">
          <cell r="A292" t="str">
            <v>6226</v>
          </cell>
          <cell r="B292">
            <v>136</v>
          </cell>
        </row>
        <row r="293">
          <cell r="A293" t="str">
            <v>6301</v>
          </cell>
          <cell r="B293">
            <v>136</v>
          </cell>
        </row>
        <row r="294">
          <cell r="A294" t="str">
            <v>6305</v>
          </cell>
          <cell r="B294">
            <v>136</v>
          </cell>
        </row>
        <row r="295">
          <cell r="A295" t="str">
            <v>6309</v>
          </cell>
          <cell r="B295">
            <v>136</v>
          </cell>
        </row>
        <row r="296">
          <cell r="A296" t="str">
            <v>6332</v>
          </cell>
          <cell r="B296">
            <v>136</v>
          </cell>
        </row>
        <row r="297">
          <cell r="A297" t="str">
            <v>6333</v>
          </cell>
          <cell r="B297">
            <v>136</v>
          </cell>
        </row>
        <row r="298">
          <cell r="A298" t="str">
            <v>6350</v>
          </cell>
          <cell r="B298">
            <v>136</v>
          </cell>
        </row>
        <row r="299">
          <cell r="A299" t="str">
            <v>6393</v>
          </cell>
          <cell r="B299">
            <v>136</v>
          </cell>
        </row>
        <row r="300">
          <cell r="A300" t="str">
            <v>6403</v>
          </cell>
          <cell r="B300">
            <v>136</v>
          </cell>
        </row>
        <row r="301">
          <cell r="A301" t="str">
            <v>6420</v>
          </cell>
          <cell r="B301">
            <v>136</v>
          </cell>
        </row>
        <row r="302">
          <cell r="A302" t="str">
            <v>6434</v>
          </cell>
          <cell r="B302">
            <v>136</v>
          </cell>
        </row>
        <row r="303">
          <cell r="A303" t="str">
            <v>6444</v>
          </cell>
          <cell r="B303">
            <v>136</v>
          </cell>
        </row>
        <row r="304">
          <cell r="A304" t="str">
            <v>6490</v>
          </cell>
          <cell r="B304">
            <v>136</v>
          </cell>
        </row>
        <row r="305">
          <cell r="A305" t="str">
            <v>6499</v>
          </cell>
          <cell r="B305">
            <v>136</v>
          </cell>
        </row>
        <row r="306">
          <cell r="A306" t="str">
            <v>6510</v>
          </cell>
          <cell r="B306">
            <v>136</v>
          </cell>
        </row>
        <row r="307">
          <cell r="A307" t="str">
            <v>6888</v>
          </cell>
          <cell r="B307">
            <v>136</v>
          </cell>
        </row>
        <row r="308">
          <cell r="A308" t="str">
            <v>6900</v>
          </cell>
          <cell r="B308">
            <v>136</v>
          </cell>
        </row>
        <row r="309">
          <cell r="A309" t="str">
            <v>6997</v>
          </cell>
          <cell r="B309">
            <v>136</v>
          </cell>
        </row>
        <row r="310">
          <cell r="A310" t="str">
            <v>6998</v>
          </cell>
          <cell r="B310">
            <v>136</v>
          </cell>
        </row>
        <row r="311">
          <cell r="A311" t="str">
            <v>6999</v>
          </cell>
          <cell r="B311">
            <v>136</v>
          </cell>
        </row>
        <row r="312">
          <cell r="A312" t="str">
            <v>7000</v>
          </cell>
          <cell r="B312">
            <v>136</v>
          </cell>
        </row>
        <row r="313">
          <cell r="A313" t="str">
            <v>7010</v>
          </cell>
          <cell r="B313">
            <v>136</v>
          </cell>
        </row>
        <row r="314">
          <cell r="A314" t="str">
            <v>7020</v>
          </cell>
          <cell r="B314">
            <v>136</v>
          </cell>
        </row>
        <row r="315">
          <cell r="A315" t="str">
            <v>7030</v>
          </cell>
          <cell r="B315">
            <v>136</v>
          </cell>
        </row>
        <row r="316">
          <cell r="A316" t="str">
            <v>7040</v>
          </cell>
          <cell r="B316">
            <v>136</v>
          </cell>
        </row>
        <row r="317">
          <cell r="A317" t="str">
            <v>7300</v>
          </cell>
          <cell r="B317">
            <v>136</v>
          </cell>
        </row>
        <row r="318">
          <cell r="A318" t="str">
            <v>7305</v>
          </cell>
          <cell r="B318">
            <v>136</v>
          </cell>
        </row>
        <row r="319">
          <cell r="A319" t="str">
            <v>7307</v>
          </cell>
          <cell r="B319">
            <v>136</v>
          </cell>
        </row>
        <row r="320">
          <cell r="A320" t="str">
            <v>7310</v>
          </cell>
          <cell r="B320">
            <v>136</v>
          </cell>
        </row>
        <row r="321">
          <cell r="A321" t="str">
            <v>7346</v>
          </cell>
          <cell r="B321">
            <v>136</v>
          </cell>
        </row>
        <row r="322">
          <cell r="A322" t="str">
            <v>7399</v>
          </cell>
          <cell r="B322">
            <v>136</v>
          </cell>
        </row>
        <row r="323">
          <cell r="A323" t="str">
            <v>7401</v>
          </cell>
          <cell r="B323">
            <v>136</v>
          </cell>
        </row>
        <row r="324">
          <cell r="A324" t="str">
            <v>7429</v>
          </cell>
          <cell r="B324">
            <v>136</v>
          </cell>
        </row>
        <row r="325">
          <cell r="A325" t="str">
            <v>7495</v>
          </cell>
          <cell r="B325">
            <v>136</v>
          </cell>
        </row>
        <row r="326">
          <cell r="A326" t="str">
            <v>9997</v>
          </cell>
          <cell r="B326">
            <v>136</v>
          </cell>
        </row>
        <row r="327">
          <cell r="A327" t="str">
            <v>9998</v>
          </cell>
          <cell r="B327">
            <v>136</v>
          </cell>
        </row>
        <row r="328">
          <cell r="A328" t="str">
            <v>9999</v>
          </cell>
          <cell r="B328">
            <v>136</v>
          </cell>
        </row>
        <row r="329">
          <cell r="A329" t="str">
            <v>4742</v>
          </cell>
          <cell r="B329">
            <v>136</v>
          </cell>
        </row>
        <row r="330">
          <cell r="A330" t="str">
            <v>4771</v>
          </cell>
          <cell r="B330">
            <v>136</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over Page"/>
      <sheetName val="(p.1) Company Information"/>
      <sheetName val="(p.2) Assets"/>
      <sheetName val="Exhibit 8A,9"/>
      <sheetName val="Exh 1"/>
      <sheetName val="B"/>
      <sheetName val="Page 1"/>
      <sheetName val="C"/>
      <sheetName val="PS2"/>
      <sheetName val="PS4"/>
      <sheetName val="RBC-x17"/>
      <sheetName val="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sheetName val="Anal of Oper"/>
      <sheetName val="Anal of Res"/>
      <sheetName val="Exh 1"/>
      <sheetName val="Exh6 7"/>
      <sheetName val="Exh 8"/>
      <sheetName val="Exh 8A"/>
      <sheetName val="Exh 11"/>
      <sheetName val="Exh 14"/>
      <sheetName val="Exh 15"/>
      <sheetName val="Exh 16"/>
      <sheetName val="Summary"/>
      <sheetName val="Hist Data"/>
      <sheetName val="Sked N"/>
      <sheetName val="Sked O"/>
      <sheetName val="Sked P"/>
      <sheetName val="Sked Q"/>
      <sheetName val="Sked R"/>
      <sheetName val="Sked S"/>
      <sheetName val="Sked T"/>
      <sheetName val="Sked T(a)"/>
      <sheetName val="Acctg"/>
      <sheetName val="Main"/>
      <sheetName val="PS2"/>
      <sheetName val="PS4"/>
      <sheetName val="RBC-x17"/>
      <sheetName val="p1"/>
      <sheetName val="Links"/>
      <sheetName val="Lead (Orig)"/>
      <sheetName val="Page 1"/>
      <sheetName v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over Page"/>
      <sheetName val="(p.1) Company Information"/>
      <sheetName val="(p.2) Assets"/>
      <sheetName val="AIR calc"/>
      <sheetName val="Analysis of Inc. in Reserves"/>
      <sheetName val="Exhibit 8"/>
      <sheetName val="Exhibit 8A,9,10"/>
      <sheetName val="Exhibit 12 (abr)"/>
      <sheetName val="Exhibit 14"/>
      <sheetName val="Exhibit 15"/>
      <sheetName val="Exhibit 16"/>
      <sheetName val="Summary of Ins. Pols"/>
      <sheetName val="Schedule N"/>
      <sheetName val="Schedule O"/>
      <sheetName val="Schedule P"/>
      <sheetName val="Schedule Q"/>
      <sheetName val="Schedule R"/>
      <sheetName val="Market Segment"/>
      <sheetName val="Exh 1"/>
      <sheetName val="24"/>
      <sheetName val="PS2"/>
      <sheetName val="PS4"/>
      <sheetName val="RBC-x17"/>
      <sheetName val="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 Financial Condition"/>
      <sheetName val="II. Invested Assets"/>
      <sheetName val="III. Segregated Fund Assets"/>
      <sheetName val="IV. Operating Results"/>
      <sheetName val="V. Premiums By Line"/>
      <sheetName val="VI. Business Done"/>
      <sheetName val="SPUCRI"/>
      <sheetName val="List"/>
      <sheetName val="Time Deposits"/>
      <sheetName val="FAFVPL - Equity"/>
      <sheetName val="FAFVPL - Debt"/>
      <sheetName val="FAFVPL - Funds"/>
      <sheetName val="FAFVPL - Derivative Asset"/>
      <sheetName val="HTM"/>
      <sheetName val="AFS - Debt"/>
      <sheetName val="AFS - Equity"/>
      <sheetName val="AFS - Funds"/>
      <sheetName val="RE Mortgage Loan"/>
      <sheetName val="Collateral Loan"/>
      <sheetName val="Guaranteed Loan"/>
      <sheetName val="Chattel Mortgage"/>
      <sheetName val="Policy Loan"/>
      <sheetName val="Notes Rec"/>
      <sheetName val="Housing Loan"/>
      <sheetName val="Car Loan"/>
      <sheetName val="Low Cost Housing"/>
      <sheetName val="Money Mortgage"/>
      <sheetName val="Sales Contract Loans Rec"/>
      <sheetName val="Loans Rec - Unquoted Debt Sec"/>
      <sheetName val="Salary Loans"/>
      <sheetName val="Other Loans"/>
      <sheetName val="Inv in Sub,Assoc,JV"/>
      <sheetName val="Prop and Equipment - RE"/>
      <sheetName val="PandE - OFF - IT EQUIP - TRANS"/>
      <sheetName val="Investment Prop"/>
      <sheetName val="NCAHS"/>
      <sheetName val="Security Fund"/>
      <sheetName val="Derivative Asset - Hedging"/>
      <sheetName val="Segregated Funds"/>
      <sheetName val="Other Asset"/>
      <sheetName val="Reinsurance"/>
      <sheetName val="Agg.Res-Life Policies, Contract"/>
      <sheetName val="Agg. Res. - Accident and Health"/>
      <sheetName val="Reserve for Suppl. Contract"/>
      <sheetName val="Policy and Contract Claims"/>
    </sheetNames>
    <sheetDataSet>
      <sheetData sheetId="0" refreshError="1"/>
      <sheetData sheetId="1" refreshError="1">
        <row r="3">
          <cell r="C3">
            <v>44834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lar"/>
      <sheetName val="x12IC"/>
      <sheetName val="p0"/>
      <sheetName val="index"/>
      <sheetName val="p1"/>
      <sheetName val="p2"/>
      <sheetName val="p3"/>
      <sheetName val="p4"/>
      <sheetName val="p5"/>
      <sheetName val="p6"/>
      <sheetName val="x1A"/>
      <sheetName val="x1B"/>
      <sheetName val="x2-4"/>
      <sheetName val="x5"/>
      <sheetName val="x6-7"/>
      <sheetName val="x8"/>
      <sheetName val="x8a, 9,10"/>
      <sheetName val="x11"/>
      <sheetName val="X12"/>
      <sheetName val="X13"/>
      <sheetName val="X14"/>
      <sheetName val="x15"/>
      <sheetName val="x16"/>
      <sheetName val="P19"/>
      <sheetName val="P20A"/>
      <sheetName val="P20B"/>
      <sheetName val="P21"/>
      <sheetName val="A1"/>
      <sheetName val="A2"/>
      <sheetName val="B"/>
      <sheetName val="C"/>
      <sheetName val="D"/>
      <sheetName val="E"/>
      <sheetName val="F"/>
      <sheetName val="G"/>
      <sheetName val="H"/>
      <sheetName val="I"/>
      <sheetName val="J"/>
      <sheetName val="K"/>
      <sheetName val="L"/>
      <sheetName val="M"/>
      <sheetName val="N"/>
      <sheetName val="O"/>
      <sheetName val="P"/>
      <sheetName val="Q"/>
      <sheetName val="S"/>
      <sheetName val="T"/>
      <sheetName val="U1"/>
      <sheetName val="U2"/>
      <sheetName val="V"/>
      <sheetName val="24"/>
      <sheetName val="SIS"/>
      <sheetName val="PS1"/>
      <sheetName val="PS2"/>
      <sheetName val="PS3"/>
      <sheetName val="PS4"/>
      <sheetName val="RBC-x17"/>
      <sheetName val="C1x18"/>
      <sheetName val="C1x19"/>
      <sheetName val="C2C4x20"/>
      <sheetName val="C3x21"/>
      <sheetName val="Links"/>
      <sheetName val="Lead (Orig)"/>
      <sheetName val="Pag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nds (2)"/>
      <sheetName val="Sheet1"/>
      <sheetName val="wTB"/>
      <sheetName val="wbs"/>
      <sheetName val="A"/>
      <sheetName val="S"/>
      <sheetName val="compliance"/>
      <sheetName val="N"/>
      <sheetName val="J"/>
      <sheetName val="rbc"/>
      <sheetName val="Sheet2"/>
      <sheetName val="bonds"/>
      <sheetName val="bonds-add on accrued int"/>
      <sheetName val="stocks"/>
      <sheetName val="cash"/>
      <sheetName val="premiums receivable"/>
      <sheetName val="reinsurance accounts"/>
      <sheetName val="RI suspended accounts"/>
      <sheetName val="accrued inv inc"/>
      <sheetName val="ctd"/>
      <sheetName val="edp equipment"/>
      <sheetName val="other assets"/>
      <sheetName val="losses &amp; claims payable"/>
      <sheetName val="IBNR"/>
      <sheetName val="RUP"/>
      <sheetName val="taxes payable"/>
      <sheetName val="pt payments"/>
      <sheetName val="dst payments"/>
      <sheetName val="dst bayad centr"/>
      <sheetName val="VAT payments"/>
      <sheetName val="fst payments"/>
      <sheetName val="other liabilities-AP"/>
      <sheetName val="$b"/>
      <sheetName val="bonds-accrued interest"/>
      <sheetName val="T"/>
      <sheetName val="ST"/>
      <sheetName val="sa"/>
      <sheetName val="OI"/>
      <sheetName val="RE"/>
      <sheetName val="ML"/>
      <sheetName val="OL"/>
      <sheetName val="C"/>
      <sheetName val="acq. cost of bonds"/>
      <sheetName val="CR"/>
      <sheetName val="M"/>
      <sheetName val="CI"/>
      <sheetName val="recons"/>
      <sheetName val="apprletter"/>
      <sheetName val="St1"/>
      <sheetName val="PS2"/>
      <sheetName val="PS4"/>
      <sheetName val="RBC-x17"/>
      <sheetName val="p1"/>
      <sheetName val="main"/>
      <sheetName val="E3-A_AR-Clrg Rollfoward"/>
      <sheetName val="bonds_(2)"/>
      <sheetName val="bonds-add_on_accrued_int"/>
      <sheetName val="premiums_receivable"/>
      <sheetName val="reinsurance_accounts"/>
      <sheetName val="RI_suspended_accounts"/>
      <sheetName val="accrued_inv_inc"/>
      <sheetName val="edp_equipment"/>
      <sheetName val="other_assets"/>
      <sheetName val="losses_&amp;_claims_payable"/>
      <sheetName val="taxes_payable"/>
      <sheetName val="pt_payments"/>
      <sheetName val="dst_payments"/>
      <sheetName val="dst_bayad_centr"/>
      <sheetName val="VAT_payments"/>
      <sheetName val="fst_payments"/>
      <sheetName val="other_liabilities-AP"/>
      <sheetName val="bonds-accrued_interest"/>
      <sheetName val="acq__cost_of_bonds"/>
    </sheetNames>
    <sheetDataSet>
      <sheetData sheetId="0" refreshError="1"/>
      <sheetData sheetId="1" refreshError="1"/>
      <sheetData sheetId="2" refreshError="1"/>
      <sheetData sheetId="3" refreshError="1">
        <row r="25">
          <cell r="G25">
            <v>8371064</v>
          </cell>
          <cell r="M25">
            <v>14518333.566199999</v>
          </cell>
        </row>
      </sheetData>
      <sheetData sheetId="4" refreshError="1">
        <row r="1">
          <cell r="B1" t="str">
            <v>PETROGEN INSURANCE CORPORATION</v>
          </cell>
        </row>
        <row r="5">
          <cell r="H5">
            <v>42369</v>
          </cell>
        </row>
        <row r="65">
          <cell r="C65">
            <v>6214</v>
          </cell>
        </row>
        <row r="66">
          <cell r="C66">
            <v>40214</v>
          </cell>
        </row>
        <row r="67">
          <cell r="C67">
            <v>-28868</v>
          </cell>
        </row>
        <row r="68">
          <cell r="C68">
            <v>2222718</v>
          </cell>
        </row>
        <row r="69">
          <cell r="C69">
            <v>0</v>
          </cell>
        </row>
        <row r="70">
          <cell r="C70">
            <v>535085</v>
          </cell>
        </row>
        <row r="71">
          <cell r="C71">
            <v>0</v>
          </cell>
        </row>
        <row r="72">
          <cell r="C72">
            <v>5595701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nds (2)"/>
      <sheetName val="Sheet1"/>
      <sheetName val="wTB"/>
      <sheetName val="wbs"/>
      <sheetName val="A"/>
      <sheetName val="S"/>
      <sheetName val="compliance"/>
      <sheetName val="N"/>
      <sheetName val="J"/>
      <sheetName val="rbc"/>
      <sheetName val="Sheet2"/>
      <sheetName val="bonds"/>
      <sheetName val="bonds-add on accrued int"/>
      <sheetName val="stocks"/>
      <sheetName val="cash"/>
      <sheetName val="premiums receivable"/>
      <sheetName val="reinsurance accounts"/>
      <sheetName val="RI suspended accounts"/>
      <sheetName val="accrued inv inc"/>
      <sheetName val="ctd"/>
      <sheetName val="edp equipment"/>
      <sheetName val="other assets"/>
      <sheetName val="losses &amp; claims payable"/>
      <sheetName val="IBNR"/>
      <sheetName val="RUP"/>
      <sheetName val="taxes payable"/>
      <sheetName val="pt payments"/>
      <sheetName val="dst payments"/>
      <sheetName val="dst bayad centr"/>
      <sheetName val="VAT payments"/>
      <sheetName val="fst payments"/>
      <sheetName val="other liabilities-AP"/>
      <sheetName val="$b"/>
      <sheetName val="bonds-accrued interest"/>
      <sheetName val="T"/>
      <sheetName val="ST"/>
      <sheetName val="sa"/>
      <sheetName val="OI"/>
      <sheetName val="RE"/>
      <sheetName val="ML"/>
      <sheetName val="OL"/>
      <sheetName val="C"/>
      <sheetName val="acq. cost of bonds"/>
      <sheetName val="CR"/>
      <sheetName val="M"/>
      <sheetName val="CI"/>
      <sheetName val="recons"/>
      <sheetName val="apprletter"/>
      <sheetName val="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0"/>
      <sheetName val="main"/>
      <sheetName val="sum"/>
      <sheetName val="S"/>
      <sheetName val="E"/>
      <sheetName val="G"/>
      <sheetName val="U"/>
      <sheetName val="R"/>
      <sheetName val="O"/>
      <sheetName val="121 122 data"/>
      <sheetName val="141 data"/>
      <sheetName val="123 142 data"/>
      <sheetName val="A"/>
      <sheetName val="wbs"/>
      <sheetName val="F-1"/>
      <sheetName val="121_122_data"/>
      <sheetName val="141_data"/>
      <sheetName val="123_142_data"/>
    </sheetNames>
    <sheetDataSet>
      <sheetData sheetId="0" refreshError="1"/>
      <sheetData sheetId="1">
        <row r="5">
          <cell r="E5" t="str">
            <v>ABC Company</v>
          </cell>
        </row>
        <row r="7">
          <cell r="E7">
            <v>42005</v>
          </cell>
        </row>
        <row r="23">
          <cell r="F23" t="b">
            <v>1</v>
          </cell>
        </row>
        <row r="24">
          <cell r="F24" t="b">
            <v>1</v>
          </cell>
        </row>
        <row r="25">
          <cell r="F25" t="b">
            <v>0</v>
          </cell>
        </row>
        <row r="30">
          <cell r="F30" t="b">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0"/>
      <sheetName val="main"/>
      <sheetName val="sum"/>
      <sheetName val="S"/>
      <sheetName val="E"/>
      <sheetName val="G"/>
      <sheetName val="U"/>
      <sheetName val="R"/>
      <sheetName val="O"/>
      <sheetName val="121 122 data"/>
      <sheetName val="141 data"/>
      <sheetName val="123 142 data"/>
      <sheetName val="A"/>
      <sheetName val="wbs"/>
      <sheetName val="121_122_data"/>
      <sheetName val="141_data"/>
      <sheetName val="123_142_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Orig)"/>
      <sheetName val="Links"/>
      <sheetName val="Lead (Revised)"/>
      <sheetName val="Lead (Customise) for Leadsheet"/>
      <sheetName val="Lead (Customise) for Pivot"/>
      <sheetName val="PAJE Pivot"/>
      <sheetName val="CAJE Pivot"/>
      <sheetName val="PS2"/>
      <sheetName val="PS4"/>
      <sheetName val="RBC-x17"/>
      <sheetName val="p1"/>
      <sheetName val="24"/>
      <sheetName val="Page 1"/>
      <sheetName v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lar"/>
      <sheetName val="p0"/>
      <sheetName val="index"/>
      <sheetName val="p1"/>
      <sheetName val="p2"/>
      <sheetName val="p3"/>
      <sheetName val="p4"/>
      <sheetName val="p5"/>
      <sheetName val="p6"/>
      <sheetName val="x1A"/>
      <sheetName val="x1B"/>
      <sheetName val="x2-4"/>
      <sheetName val="x5"/>
      <sheetName val="x6-7"/>
      <sheetName val="x8"/>
      <sheetName val="x8a, 9,10"/>
      <sheetName val="x11"/>
      <sheetName val="X12"/>
      <sheetName val="X13"/>
      <sheetName val="X14"/>
      <sheetName val="x15"/>
      <sheetName val="x16"/>
      <sheetName val="P19"/>
      <sheetName val="P20A"/>
      <sheetName val="P20B"/>
      <sheetName val="P21"/>
      <sheetName val="A1"/>
      <sheetName val="A2"/>
      <sheetName val="B"/>
      <sheetName val="C"/>
      <sheetName val="D"/>
      <sheetName val="E"/>
      <sheetName val="F"/>
      <sheetName val="G"/>
      <sheetName val="H"/>
      <sheetName val="I"/>
      <sheetName val="J"/>
      <sheetName val="K"/>
      <sheetName val="L"/>
      <sheetName val="M"/>
      <sheetName val="N"/>
      <sheetName val="O"/>
      <sheetName val="P"/>
      <sheetName val="Q"/>
      <sheetName val="S"/>
      <sheetName val="T"/>
      <sheetName val="U1"/>
      <sheetName val="U2"/>
      <sheetName val="V"/>
      <sheetName val="W"/>
      <sheetName val="24"/>
      <sheetName val="X"/>
      <sheetName val="SIS"/>
      <sheetName val="PS1"/>
      <sheetName val="PS2"/>
      <sheetName val="RBC-x17"/>
      <sheetName val="C1x18"/>
      <sheetName val="C1x19"/>
      <sheetName val="C2C4x20"/>
      <sheetName val="C3x21"/>
      <sheetName val="Links"/>
      <sheetName val="Lead (Orig)"/>
      <sheetName val="PS4"/>
      <sheetName val="Pag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lar"/>
      <sheetName val="p0"/>
      <sheetName val="index"/>
      <sheetName val="p1"/>
      <sheetName val="p2"/>
      <sheetName val="p3"/>
      <sheetName val="p4"/>
      <sheetName val="p5"/>
      <sheetName val="p6"/>
      <sheetName val="x1A"/>
      <sheetName val="x1B"/>
      <sheetName val="x2-4"/>
      <sheetName val="x5"/>
      <sheetName val="x6-7"/>
      <sheetName val="x8"/>
      <sheetName val="x8a, 9,10"/>
      <sheetName val="x11"/>
      <sheetName val="X12"/>
      <sheetName val="X13"/>
      <sheetName val="X14"/>
      <sheetName val="x15"/>
      <sheetName val="x16"/>
      <sheetName val="P19"/>
      <sheetName val="P20A"/>
      <sheetName val="P20B"/>
      <sheetName val="P21"/>
      <sheetName val="A1"/>
      <sheetName val="A2"/>
      <sheetName val="B"/>
      <sheetName val="C"/>
      <sheetName val="D"/>
      <sheetName val="E"/>
      <sheetName val="F"/>
      <sheetName val="G"/>
      <sheetName val="H"/>
      <sheetName val="I"/>
      <sheetName val="J"/>
      <sheetName val="K"/>
      <sheetName val="L"/>
      <sheetName val="M"/>
      <sheetName val="N"/>
      <sheetName val="O"/>
      <sheetName val="P"/>
      <sheetName val="Q"/>
      <sheetName val="S"/>
      <sheetName val="T"/>
      <sheetName val="U1"/>
      <sheetName val="U2"/>
      <sheetName val="V"/>
      <sheetName val="W"/>
      <sheetName val="24"/>
      <sheetName val="X"/>
      <sheetName val="SIS"/>
      <sheetName val="PS1"/>
      <sheetName val="PS2"/>
      <sheetName val="RBC-x17"/>
      <sheetName val="C1x18"/>
      <sheetName val="C1x19"/>
      <sheetName val="C2C4x20"/>
      <sheetName val="C3x21"/>
      <sheetName val="A"/>
      <sheetName val="w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0">
          <cell r="T110" t="str">
            <v>Amortized Cost</v>
          </cell>
          <cell r="U110">
            <v>13791521938.120005</v>
          </cell>
          <cell r="V110">
            <v>0</v>
          </cell>
          <cell r="W110">
            <v>0</v>
          </cell>
        </row>
      </sheetData>
      <sheetData sheetId="27">
        <row r="46">
          <cell r="S46" t="str">
            <v>face value</v>
          </cell>
          <cell r="T46">
            <v>0</v>
          </cell>
          <cell r="U46">
            <v>0</v>
          </cell>
          <cell r="V46">
            <v>0</v>
          </cell>
        </row>
      </sheetData>
      <sheetData sheetId="28">
        <row r="85">
          <cell r="R85" t="str">
            <v>market</v>
          </cell>
          <cell r="S85">
            <v>0</v>
          </cell>
          <cell r="T85">
            <v>1319862505.6900001</v>
          </cell>
          <cell r="U85">
            <v>0</v>
          </cell>
          <cell r="V85">
            <v>67643747.780000001</v>
          </cell>
        </row>
      </sheetData>
      <sheetData sheetId="29">
        <row r="43">
          <cell r="P43" t="str">
            <v>book</v>
          </cell>
          <cell r="Q43">
            <v>0</v>
          </cell>
          <cell r="R43">
            <v>263186737.94283482</v>
          </cell>
          <cell r="S43">
            <v>0</v>
          </cell>
          <cell r="T43">
            <v>0</v>
          </cell>
        </row>
        <row r="44">
          <cell r="P44" t="str">
            <v>book</v>
          </cell>
          <cell r="Q44">
            <v>0</v>
          </cell>
          <cell r="R44">
            <v>0</v>
          </cell>
          <cell r="S44">
            <v>0</v>
          </cell>
          <cell r="T44">
            <v>0</v>
          </cell>
        </row>
        <row r="45">
          <cell r="P45" t="str">
            <v>book</v>
          </cell>
          <cell r="Q45">
            <v>0</v>
          </cell>
          <cell r="R45">
            <v>518750397.51716405</v>
          </cell>
          <cell r="S45">
            <v>0</v>
          </cell>
          <cell r="T45">
            <v>0</v>
          </cell>
        </row>
      </sheetData>
      <sheetData sheetId="30">
        <row r="23">
          <cell r="Y23">
            <v>0</v>
          </cell>
          <cell r="Z23">
            <v>0</v>
          </cell>
          <cell r="AA23">
            <v>0</v>
          </cell>
        </row>
      </sheetData>
      <sheetData sheetId="31">
        <row r="22">
          <cell r="U22">
            <v>0</v>
          </cell>
          <cell r="V22">
            <v>0</v>
          </cell>
          <cell r="W22">
            <v>0</v>
          </cell>
        </row>
      </sheetData>
      <sheetData sheetId="32">
        <row r="1060">
          <cell r="R1060">
            <v>877579639.05341733</v>
          </cell>
          <cell r="S1060">
            <v>0</v>
          </cell>
          <cell r="T1060">
            <v>9724480.5194699988</v>
          </cell>
        </row>
      </sheetData>
      <sheetData sheetId="33">
        <row r="22">
          <cell r="P22">
            <v>0</v>
          </cell>
          <cell r="Q22">
            <v>0</v>
          </cell>
          <cell r="R22">
            <v>0</v>
          </cell>
        </row>
      </sheetData>
      <sheetData sheetId="34">
        <row r="22">
          <cell r="P22">
            <v>0</v>
          </cell>
          <cell r="Q22">
            <v>0</v>
          </cell>
          <cell r="R22">
            <v>0</v>
          </cell>
        </row>
      </sheetData>
      <sheetData sheetId="35">
        <row r="23">
          <cell r="P23">
            <v>253600000</v>
          </cell>
          <cell r="Q23">
            <v>0</v>
          </cell>
          <cell r="R23">
            <v>0</v>
          </cell>
        </row>
      </sheetData>
      <sheetData sheetId="36">
        <row r="34">
          <cell r="P34">
            <v>0</v>
          </cell>
          <cell r="Q34">
            <v>0</v>
          </cell>
          <cell r="R34">
            <v>0</v>
          </cell>
        </row>
      </sheetData>
      <sheetData sheetId="37">
        <row r="29">
          <cell r="S29" t="str">
            <v>book</v>
          </cell>
          <cell r="T29">
            <v>0</v>
          </cell>
          <cell r="U29">
            <v>514507591.19999975</v>
          </cell>
          <cell r="V29">
            <v>0</v>
          </cell>
          <cell r="W29">
            <v>0</v>
          </cell>
        </row>
      </sheetData>
      <sheetData sheetId="38">
        <row r="112">
          <cell r="V112">
            <v>0</v>
          </cell>
          <cell r="W112">
            <v>0</v>
          </cell>
          <cell r="X112">
            <v>0</v>
          </cell>
        </row>
        <row r="113">
          <cell r="V113">
            <v>1426032906.2042699</v>
          </cell>
          <cell r="W113">
            <v>0</v>
          </cell>
          <cell r="X113">
            <v>0</v>
          </cell>
        </row>
      </sheetData>
      <sheetData sheetId="39">
        <row r="142">
          <cell r="K142">
            <v>5574416.8600000022</v>
          </cell>
          <cell r="L142">
            <v>0</v>
          </cell>
          <cell r="M142">
            <v>0</v>
          </cell>
          <cell r="N142">
            <v>5574416.8600000022</v>
          </cell>
        </row>
        <row r="143">
          <cell r="K143">
            <v>48205259.780000001</v>
          </cell>
          <cell r="L143">
            <v>0</v>
          </cell>
          <cell r="M143">
            <v>0</v>
          </cell>
          <cell r="N143">
            <v>48205259.780000001</v>
          </cell>
        </row>
      </sheetData>
      <sheetData sheetId="40">
        <row r="36">
          <cell r="L36">
            <v>6202367.4451699983</v>
          </cell>
          <cell r="M36">
            <v>0</v>
          </cell>
          <cell r="N36">
            <v>0</v>
          </cell>
          <cell r="O36">
            <v>6202367.4451699983</v>
          </cell>
        </row>
      </sheetData>
      <sheetData sheetId="41">
        <row r="38">
          <cell r="M38">
            <v>0</v>
          </cell>
          <cell r="N38">
            <v>0</v>
          </cell>
          <cell r="O38">
            <v>0</v>
          </cell>
          <cell r="P38">
            <v>0</v>
          </cell>
        </row>
      </sheetData>
      <sheetData sheetId="42">
        <row r="45">
          <cell r="M45">
            <v>482232461.97492003</v>
          </cell>
          <cell r="N45">
            <v>0</v>
          </cell>
          <cell r="O45">
            <v>0</v>
          </cell>
          <cell r="P45">
            <v>482232461.97492003</v>
          </cell>
        </row>
      </sheetData>
      <sheetData sheetId="43">
        <row r="36">
          <cell r="N36">
            <v>34806145.490000002</v>
          </cell>
          <cell r="O36">
            <v>0</v>
          </cell>
          <cell r="P36">
            <v>0</v>
          </cell>
          <cell r="Q36">
            <v>34806145.490000002</v>
          </cell>
        </row>
      </sheetData>
      <sheetData sheetId="44">
        <row r="25">
          <cell r="H25">
            <v>4737517.0999999996</v>
          </cell>
          <cell r="I25">
            <v>0</v>
          </cell>
          <cell r="J25">
            <v>0</v>
          </cell>
          <cell r="K25">
            <v>4737517.0999999996</v>
          </cell>
        </row>
      </sheetData>
      <sheetData sheetId="45"/>
      <sheetData sheetId="46">
        <row r="44">
          <cell r="E44">
            <v>192005282.38999999</v>
          </cell>
          <cell r="F44">
            <v>0</v>
          </cell>
          <cell r="G44">
            <v>189561469.93000001</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workbookViewId="0"/>
  </sheetViews>
  <sheetFormatPr defaultColWidth="11.42578125" defaultRowHeight="12.75" x14ac:dyDescent="0.2"/>
  <cols>
    <col min="1" max="16384" width="11.42578125" style="120"/>
  </cols>
  <sheetData>
    <row r="1" spans="1:2" x14ac:dyDescent="0.2">
      <c r="A1" s="119" t="s">
        <v>0</v>
      </c>
    </row>
    <row r="2" spans="1:2" x14ac:dyDescent="0.2">
      <c r="A2" s="120">
        <v>1</v>
      </c>
      <c r="B2" s="120" t="s">
        <v>1</v>
      </c>
    </row>
    <row r="3" spans="1:2" ht="15" x14ac:dyDescent="0.25">
      <c r="A3" s="121">
        <v>2</v>
      </c>
      <c r="B3" s="120" t="s">
        <v>2</v>
      </c>
    </row>
    <row r="4" spans="1:2" ht="15" x14ac:dyDescent="0.25">
      <c r="A4" s="122">
        <v>3</v>
      </c>
      <c r="B4" s="120" t="s">
        <v>3</v>
      </c>
    </row>
    <row r="5" spans="1:2" x14ac:dyDescent="0.2">
      <c r="A5" s="120">
        <v>4</v>
      </c>
      <c r="B5" s="120" t="s">
        <v>4</v>
      </c>
    </row>
    <row r="6" spans="1:2" x14ac:dyDescent="0.2">
      <c r="A6" s="120">
        <v>5</v>
      </c>
      <c r="B6" s="120" t="s">
        <v>5</v>
      </c>
    </row>
    <row r="7" spans="1:2" x14ac:dyDescent="0.2">
      <c r="A7" s="120">
        <v>6</v>
      </c>
      <c r="B7" s="120" t="s">
        <v>6</v>
      </c>
    </row>
    <row r="8" spans="1:2" x14ac:dyDescent="0.2">
      <c r="B8" s="355" t="s">
        <v>7</v>
      </c>
    </row>
    <row r="9" spans="1:2" x14ac:dyDescent="0.2">
      <c r="B9" s="120" t="s">
        <v>8</v>
      </c>
    </row>
    <row r="10" spans="1:2" x14ac:dyDescent="0.2">
      <c r="B10" s="355"/>
    </row>
  </sheetData>
  <sheetProtection algorithmName="SHA-512" hashValue="hFSYxY2igGEhu7h7dTQ2cUX9X8adIBgzXcf9CQ+7nw1jdvz+h5xcOFwpKA5jataXFsN/gTC1rQw8YvS0SugtTA==" saltValue="H3P8L83RlfguwYwwZArN+g=="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R167"/>
  <sheetViews>
    <sheetView workbookViewId="0">
      <selection activeCell="L11" sqref="L11"/>
    </sheetView>
  </sheetViews>
  <sheetFormatPr defaultColWidth="8.85546875" defaultRowHeight="15" x14ac:dyDescent="0.25"/>
  <cols>
    <col min="8" max="8" width="24.28515625" customWidth="1"/>
    <col min="9" max="9" width="19" customWidth="1"/>
    <col min="10" max="11" width="14.42578125" customWidth="1"/>
    <col min="12" max="12" width="10.85546875" customWidth="1"/>
    <col min="13" max="13" width="11.42578125" customWidth="1"/>
    <col min="14" max="14" width="12.42578125" customWidth="1"/>
    <col min="15" max="15" width="12" customWidth="1"/>
    <col min="16" max="16" width="12.85546875" customWidth="1"/>
    <col min="17" max="17" width="12.28515625" customWidth="1"/>
  </cols>
  <sheetData>
    <row r="1" spans="1:18" s="16" customFormat="1" x14ac:dyDescent="0.25">
      <c r="A1" s="16" t="s">
        <v>365</v>
      </c>
      <c r="C1" s="16" t="s">
        <v>366</v>
      </c>
      <c r="D1" s="16" t="s">
        <v>367</v>
      </c>
      <c r="E1" s="16" t="s">
        <v>368</v>
      </c>
      <c r="F1" s="16" t="s">
        <v>369</v>
      </c>
      <c r="G1" s="16" t="s">
        <v>370</v>
      </c>
      <c r="H1" s="16" t="s">
        <v>371</v>
      </c>
      <c r="I1" s="16" t="s">
        <v>372</v>
      </c>
      <c r="J1" s="16" t="s">
        <v>373</v>
      </c>
      <c r="K1" s="16" t="s">
        <v>374</v>
      </c>
      <c r="L1" s="16" t="s">
        <v>375</v>
      </c>
      <c r="M1" s="16" t="s">
        <v>376</v>
      </c>
      <c r="N1" s="16" t="s">
        <v>377</v>
      </c>
      <c r="O1" s="16" t="s">
        <v>378</v>
      </c>
      <c r="P1" s="16" t="s">
        <v>379</v>
      </c>
      <c r="Q1" s="16" t="s">
        <v>380</v>
      </c>
      <c r="R1" s="16" t="s">
        <v>381</v>
      </c>
    </row>
    <row r="2" spans="1:18" x14ac:dyDescent="0.25">
      <c r="A2" t="s">
        <v>382</v>
      </c>
      <c r="B2" t="s">
        <v>383</v>
      </c>
      <c r="C2" t="s">
        <v>384</v>
      </c>
      <c r="D2" t="s">
        <v>385</v>
      </c>
      <c r="E2" t="s">
        <v>386</v>
      </c>
      <c r="F2" t="s">
        <v>387</v>
      </c>
      <c r="G2" t="s">
        <v>388</v>
      </c>
      <c r="H2" t="s">
        <v>389</v>
      </c>
      <c r="I2" t="s">
        <v>390</v>
      </c>
      <c r="J2" t="s">
        <v>391</v>
      </c>
      <c r="K2" t="s">
        <v>392</v>
      </c>
      <c r="L2" t="s">
        <v>392</v>
      </c>
      <c r="M2" t="s">
        <v>393</v>
      </c>
      <c r="N2" t="s">
        <v>394</v>
      </c>
      <c r="O2" t="s">
        <v>394</v>
      </c>
      <c r="P2" t="s">
        <v>395</v>
      </c>
      <c r="Q2" t="s">
        <v>396</v>
      </c>
      <c r="R2" t="s">
        <v>397</v>
      </c>
    </row>
    <row r="3" spans="1:18" x14ac:dyDescent="0.25">
      <c r="A3" t="s">
        <v>398</v>
      </c>
      <c r="B3" t="s">
        <v>399</v>
      </c>
      <c r="C3" t="s">
        <v>400</v>
      </c>
      <c r="D3" t="s">
        <v>401</v>
      </c>
      <c r="E3" t="s">
        <v>402</v>
      </c>
      <c r="F3" t="s">
        <v>403</v>
      </c>
      <c r="G3" t="s">
        <v>404</v>
      </c>
      <c r="H3" t="s">
        <v>405</v>
      </c>
      <c r="I3" t="s">
        <v>406</v>
      </c>
      <c r="J3" t="s">
        <v>407</v>
      </c>
      <c r="K3" t="s">
        <v>408</v>
      </c>
      <c r="L3" t="s">
        <v>408</v>
      </c>
      <c r="M3" t="s">
        <v>409</v>
      </c>
      <c r="N3" t="s">
        <v>410</v>
      </c>
      <c r="O3" t="s">
        <v>410</v>
      </c>
      <c r="P3" t="s">
        <v>411</v>
      </c>
      <c r="Q3" t="s">
        <v>412</v>
      </c>
      <c r="R3" t="s">
        <v>413</v>
      </c>
    </row>
    <row r="4" spans="1:18" x14ac:dyDescent="0.25">
      <c r="A4" t="s">
        <v>414</v>
      </c>
      <c r="D4" t="s">
        <v>415</v>
      </c>
      <c r="E4" t="s">
        <v>416</v>
      </c>
      <c r="K4" t="s">
        <v>417</v>
      </c>
      <c r="L4" t="s">
        <v>417</v>
      </c>
      <c r="M4" t="s">
        <v>418</v>
      </c>
      <c r="N4" t="s">
        <v>419</v>
      </c>
      <c r="O4" t="s">
        <v>419</v>
      </c>
      <c r="P4" t="s">
        <v>420</v>
      </c>
    </row>
    <row r="5" spans="1:18" x14ac:dyDescent="0.25">
      <c r="A5" t="s">
        <v>421</v>
      </c>
      <c r="D5" t="s">
        <v>422</v>
      </c>
      <c r="E5" t="s">
        <v>423</v>
      </c>
      <c r="K5" t="s">
        <v>424</v>
      </c>
      <c r="L5" t="s">
        <v>424</v>
      </c>
      <c r="N5" t="s">
        <v>425</v>
      </c>
      <c r="O5" t="s">
        <v>426</v>
      </c>
    </row>
    <row r="6" spans="1:18" x14ac:dyDescent="0.25">
      <c r="A6" t="s">
        <v>427</v>
      </c>
      <c r="D6" t="s">
        <v>428</v>
      </c>
      <c r="E6" t="s">
        <v>429</v>
      </c>
      <c r="K6" t="s">
        <v>430</v>
      </c>
      <c r="L6" t="s">
        <v>430</v>
      </c>
      <c r="O6" t="s">
        <v>431</v>
      </c>
    </row>
    <row r="7" spans="1:18" x14ac:dyDescent="0.25">
      <c r="A7" t="s">
        <v>432</v>
      </c>
      <c r="D7" t="s">
        <v>433</v>
      </c>
      <c r="E7" t="s">
        <v>434</v>
      </c>
    </row>
    <row r="8" spans="1:18" x14ac:dyDescent="0.25">
      <c r="A8" t="s">
        <v>435</v>
      </c>
      <c r="D8" t="s">
        <v>436</v>
      </c>
      <c r="E8" t="s">
        <v>437</v>
      </c>
    </row>
    <row r="9" spans="1:18" x14ac:dyDescent="0.25">
      <c r="A9" t="s">
        <v>438</v>
      </c>
      <c r="D9" t="s">
        <v>430</v>
      </c>
      <c r="E9" t="s">
        <v>401</v>
      </c>
    </row>
    <row r="10" spans="1:18" x14ac:dyDescent="0.25">
      <c r="A10" t="s">
        <v>439</v>
      </c>
      <c r="E10" t="s">
        <v>428</v>
      </c>
    </row>
    <row r="11" spans="1:18" x14ac:dyDescent="0.25">
      <c r="A11" t="s">
        <v>440</v>
      </c>
      <c r="E11" t="s">
        <v>441</v>
      </c>
    </row>
    <row r="12" spans="1:18" x14ac:dyDescent="0.25">
      <c r="A12" t="s">
        <v>442</v>
      </c>
      <c r="E12" t="s">
        <v>443</v>
      </c>
    </row>
    <row r="13" spans="1:18" x14ac:dyDescent="0.25">
      <c r="A13" t="s">
        <v>444</v>
      </c>
      <c r="E13" t="s">
        <v>445</v>
      </c>
    </row>
    <row r="14" spans="1:18" x14ac:dyDescent="0.25">
      <c r="A14" t="s">
        <v>446</v>
      </c>
      <c r="E14" t="s">
        <v>447</v>
      </c>
    </row>
    <row r="15" spans="1:18" x14ac:dyDescent="0.25">
      <c r="A15" t="s">
        <v>448</v>
      </c>
      <c r="E15" t="s">
        <v>449</v>
      </c>
    </row>
    <row r="16" spans="1:18" x14ac:dyDescent="0.25">
      <c r="A16" t="s">
        <v>450</v>
      </c>
      <c r="E16" t="s">
        <v>451</v>
      </c>
    </row>
    <row r="17" spans="1:5" x14ac:dyDescent="0.25">
      <c r="A17" t="s">
        <v>452</v>
      </c>
      <c r="E17" t="s">
        <v>453</v>
      </c>
    </row>
    <row r="18" spans="1:5" x14ac:dyDescent="0.25">
      <c r="A18" t="s">
        <v>454</v>
      </c>
      <c r="E18" t="s">
        <v>455</v>
      </c>
    </row>
    <row r="19" spans="1:5" x14ac:dyDescent="0.25">
      <c r="A19" t="s">
        <v>456</v>
      </c>
      <c r="E19" t="s">
        <v>457</v>
      </c>
    </row>
    <row r="20" spans="1:5" x14ac:dyDescent="0.25">
      <c r="A20" t="s">
        <v>458</v>
      </c>
      <c r="E20" t="s">
        <v>459</v>
      </c>
    </row>
    <row r="21" spans="1:5" x14ac:dyDescent="0.25">
      <c r="A21" t="s">
        <v>460</v>
      </c>
      <c r="E21" t="s">
        <v>461</v>
      </c>
    </row>
    <row r="22" spans="1:5" x14ac:dyDescent="0.25">
      <c r="A22" t="s">
        <v>462</v>
      </c>
      <c r="E22" t="s">
        <v>463</v>
      </c>
    </row>
    <row r="23" spans="1:5" x14ac:dyDescent="0.25">
      <c r="A23" t="s">
        <v>464</v>
      </c>
      <c r="E23" t="s">
        <v>465</v>
      </c>
    </row>
    <row r="24" spans="1:5" x14ac:dyDescent="0.25">
      <c r="A24" t="s">
        <v>466</v>
      </c>
      <c r="E24" t="s">
        <v>430</v>
      </c>
    </row>
    <row r="25" spans="1:5" x14ac:dyDescent="0.25">
      <c r="A25" t="s">
        <v>467</v>
      </c>
    </row>
    <row r="26" spans="1:5" x14ac:dyDescent="0.25">
      <c r="A26" t="s">
        <v>468</v>
      </c>
    </row>
    <row r="27" spans="1:5" x14ac:dyDescent="0.25">
      <c r="A27" t="s">
        <v>469</v>
      </c>
    </row>
    <row r="28" spans="1:5" x14ac:dyDescent="0.25">
      <c r="A28" t="s">
        <v>470</v>
      </c>
    </row>
    <row r="29" spans="1:5" x14ac:dyDescent="0.25">
      <c r="A29" t="s">
        <v>471</v>
      </c>
    </row>
    <row r="30" spans="1:5" x14ac:dyDescent="0.25">
      <c r="A30" t="s">
        <v>472</v>
      </c>
    </row>
    <row r="31" spans="1:5" x14ac:dyDescent="0.25">
      <c r="A31" t="s">
        <v>473</v>
      </c>
    </row>
    <row r="32" spans="1:5" x14ac:dyDescent="0.25">
      <c r="A32" t="s">
        <v>474</v>
      </c>
    </row>
    <row r="33" spans="1:1" x14ac:dyDescent="0.25">
      <c r="A33" t="s">
        <v>475</v>
      </c>
    </row>
    <row r="34" spans="1:1" x14ac:dyDescent="0.25">
      <c r="A34" t="s">
        <v>476</v>
      </c>
    </row>
    <row r="35" spans="1:1" x14ac:dyDescent="0.25">
      <c r="A35" t="s">
        <v>477</v>
      </c>
    </row>
    <row r="36" spans="1:1" x14ac:dyDescent="0.25">
      <c r="A36" t="s">
        <v>478</v>
      </c>
    </row>
    <row r="37" spans="1:1" x14ac:dyDescent="0.25">
      <c r="A37" t="s">
        <v>479</v>
      </c>
    </row>
    <row r="38" spans="1:1" x14ac:dyDescent="0.25">
      <c r="A38" t="s">
        <v>480</v>
      </c>
    </row>
    <row r="39" spans="1:1" x14ac:dyDescent="0.25">
      <c r="A39" t="s">
        <v>481</v>
      </c>
    </row>
    <row r="40" spans="1:1" x14ac:dyDescent="0.25">
      <c r="A40" t="s">
        <v>482</v>
      </c>
    </row>
    <row r="41" spans="1:1" x14ac:dyDescent="0.25">
      <c r="A41" t="s">
        <v>483</v>
      </c>
    </row>
    <row r="42" spans="1:1" x14ac:dyDescent="0.25">
      <c r="A42" t="s">
        <v>484</v>
      </c>
    </row>
    <row r="43" spans="1:1" x14ac:dyDescent="0.25">
      <c r="A43" t="s">
        <v>485</v>
      </c>
    </row>
    <row r="44" spans="1:1" x14ac:dyDescent="0.25">
      <c r="A44" t="s">
        <v>486</v>
      </c>
    </row>
    <row r="45" spans="1:1" x14ac:dyDescent="0.25">
      <c r="A45" t="s">
        <v>487</v>
      </c>
    </row>
    <row r="46" spans="1:1" x14ac:dyDescent="0.25">
      <c r="A46" t="s">
        <v>488</v>
      </c>
    </row>
    <row r="47" spans="1:1" x14ac:dyDescent="0.25">
      <c r="A47" t="s">
        <v>489</v>
      </c>
    </row>
    <row r="48" spans="1:1" x14ac:dyDescent="0.25">
      <c r="A48" t="s">
        <v>490</v>
      </c>
    </row>
    <row r="49" spans="1:1" x14ac:dyDescent="0.25">
      <c r="A49" t="s">
        <v>491</v>
      </c>
    </row>
    <row r="50" spans="1:1" x14ac:dyDescent="0.25">
      <c r="A50" t="s">
        <v>492</v>
      </c>
    </row>
    <row r="51" spans="1:1" x14ac:dyDescent="0.25">
      <c r="A51" t="s">
        <v>493</v>
      </c>
    </row>
    <row r="52" spans="1:1" x14ac:dyDescent="0.25">
      <c r="A52" t="s">
        <v>494</v>
      </c>
    </row>
    <row r="53" spans="1:1" x14ac:dyDescent="0.25">
      <c r="A53" t="s">
        <v>495</v>
      </c>
    </row>
    <row r="54" spans="1:1" x14ac:dyDescent="0.25">
      <c r="A54" t="s">
        <v>496</v>
      </c>
    </row>
    <row r="55" spans="1:1" x14ac:dyDescent="0.25">
      <c r="A55" t="s">
        <v>497</v>
      </c>
    </row>
    <row r="56" spans="1:1" x14ac:dyDescent="0.25">
      <c r="A56" t="s">
        <v>498</v>
      </c>
    </row>
    <row r="57" spans="1:1" x14ac:dyDescent="0.25">
      <c r="A57" t="s">
        <v>499</v>
      </c>
    </row>
    <row r="58" spans="1:1" x14ac:dyDescent="0.25">
      <c r="A58" t="s">
        <v>500</v>
      </c>
    </row>
    <row r="59" spans="1:1" x14ac:dyDescent="0.25">
      <c r="A59" t="s">
        <v>501</v>
      </c>
    </row>
    <row r="60" spans="1:1" x14ac:dyDescent="0.25">
      <c r="A60" t="s">
        <v>502</v>
      </c>
    </row>
    <row r="61" spans="1:1" x14ac:dyDescent="0.25">
      <c r="A61" t="s">
        <v>503</v>
      </c>
    </row>
    <row r="62" spans="1:1" x14ac:dyDescent="0.25">
      <c r="A62" t="s">
        <v>504</v>
      </c>
    </row>
    <row r="63" spans="1:1" x14ac:dyDescent="0.25">
      <c r="A63" t="s">
        <v>505</v>
      </c>
    </row>
    <row r="64" spans="1:1" x14ac:dyDescent="0.25">
      <c r="A64" t="s">
        <v>506</v>
      </c>
    </row>
    <row r="65" spans="1:1" x14ac:dyDescent="0.25">
      <c r="A65" t="s">
        <v>507</v>
      </c>
    </row>
    <row r="66" spans="1:1" x14ac:dyDescent="0.25">
      <c r="A66" t="s">
        <v>508</v>
      </c>
    </row>
    <row r="67" spans="1:1" x14ac:dyDescent="0.25">
      <c r="A67" t="s">
        <v>509</v>
      </c>
    </row>
    <row r="68" spans="1:1" x14ac:dyDescent="0.25">
      <c r="A68" t="s">
        <v>510</v>
      </c>
    </row>
    <row r="69" spans="1:1" x14ac:dyDescent="0.25">
      <c r="A69" t="s">
        <v>511</v>
      </c>
    </row>
    <row r="70" spans="1:1" x14ac:dyDescent="0.25">
      <c r="A70" t="s">
        <v>512</v>
      </c>
    </row>
    <row r="71" spans="1:1" x14ac:dyDescent="0.25">
      <c r="A71" t="s">
        <v>513</v>
      </c>
    </row>
    <row r="72" spans="1:1" x14ac:dyDescent="0.25">
      <c r="A72" t="s">
        <v>514</v>
      </c>
    </row>
    <row r="73" spans="1:1" x14ac:dyDescent="0.25">
      <c r="A73" t="s">
        <v>515</v>
      </c>
    </row>
    <row r="74" spans="1:1" x14ac:dyDescent="0.25">
      <c r="A74" t="s">
        <v>516</v>
      </c>
    </row>
    <row r="75" spans="1:1" x14ac:dyDescent="0.25">
      <c r="A75" t="s">
        <v>517</v>
      </c>
    </row>
    <row r="76" spans="1:1" x14ac:dyDescent="0.25">
      <c r="A76" t="s">
        <v>518</v>
      </c>
    </row>
    <row r="77" spans="1:1" x14ac:dyDescent="0.25">
      <c r="A77" t="s">
        <v>519</v>
      </c>
    </row>
    <row r="78" spans="1:1" x14ac:dyDescent="0.25">
      <c r="A78" t="s">
        <v>520</v>
      </c>
    </row>
    <row r="79" spans="1:1" x14ac:dyDescent="0.25">
      <c r="A79" t="s">
        <v>521</v>
      </c>
    </row>
    <row r="80" spans="1:1" x14ac:dyDescent="0.25">
      <c r="A80" t="s">
        <v>522</v>
      </c>
    </row>
    <row r="81" spans="1:1" x14ac:dyDescent="0.25">
      <c r="A81" t="s">
        <v>523</v>
      </c>
    </row>
    <row r="82" spans="1:1" x14ac:dyDescent="0.25">
      <c r="A82" t="s">
        <v>524</v>
      </c>
    </row>
    <row r="83" spans="1:1" x14ac:dyDescent="0.25">
      <c r="A83" t="s">
        <v>525</v>
      </c>
    </row>
    <row r="84" spans="1:1" x14ac:dyDescent="0.25">
      <c r="A84" t="s">
        <v>526</v>
      </c>
    </row>
    <row r="85" spans="1:1" x14ac:dyDescent="0.25">
      <c r="A85" t="s">
        <v>527</v>
      </c>
    </row>
    <row r="86" spans="1:1" x14ac:dyDescent="0.25">
      <c r="A86" t="s">
        <v>528</v>
      </c>
    </row>
    <row r="87" spans="1:1" x14ac:dyDescent="0.25">
      <c r="A87" t="s">
        <v>529</v>
      </c>
    </row>
    <row r="88" spans="1:1" x14ac:dyDescent="0.25">
      <c r="A88" t="s">
        <v>530</v>
      </c>
    </row>
    <row r="89" spans="1:1" x14ac:dyDescent="0.25">
      <c r="A89" t="s">
        <v>531</v>
      </c>
    </row>
    <row r="90" spans="1:1" x14ac:dyDescent="0.25">
      <c r="A90" t="s">
        <v>532</v>
      </c>
    </row>
    <row r="91" spans="1:1" x14ac:dyDescent="0.25">
      <c r="A91" t="s">
        <v>533</v>
      </c>
    </row>
    <row r="92" spans="1:1" x14ac:dyDescent="0.25">
      <c r="A92" t="s">
        <v>534</v>
      </c>
    </row>
    <row r="93" spans="1:1" x14ac:dyDescent="0.25">
      <c r="A93" t="s">
        <v>535</v>
      </c>
    </row>
    <row r="94" spans="1:1" x14ac:dyDescent="0.25">
      <c r="A94" t="s">
        <v>536</v>
      </c>
    </row>
    <row r="95" spans="1:1" x14ac:dyDescent="0.25">
      <c r="A95" t="s">
        <v>537</v>
      </c>
    </row>
    <row r="96" spans="1:1" x14ac:dyDescent="0.25">
      <c r="A96" t="s">
        <v>538</v>
      </c>
    </row>
    <row r="97" spans="1:1" x14ac:dyDescent="0.25">
      <c r="A97" t="s">
        <v>539</v>
      </c>
    </row>
    <row r="98" spans="1:1" x14ac:dyDescent="0.25">
      <c r="A98" t="s">
        <v>540</v>
      </c>
    </row>
    <row r="99" spans="1:1" x14ac:dyDescent="0.25">
      <c r="A99" t="s">
        <v>541</v>
      </c>
    </row>
    <row r="100" spans="1:1" x14ac:dyDescent="0.25">
      <c r="A100" t="s">
        <v>542</v>
      </c>
    </row>
    <row r="101" spans="1:1" x14ac:dyDescent="0.25">
      <c r="A101" t="s">
        <v>543</v>
      </c>
    </row>
    <row r="102" spans="1:1" x14ac:dyDescent="0.25">
      <c r="A102" t="s">
        <v>544</v>
      </c>
    </row>
    <row r="103" spans="1:1" x14ac:dyDescent="0.25">
      <c r="A103" t="s">
        <v>545</v>
      </c>
    </row>
    <row r="104" spans="1:1" x14ac:dyDescent="0.25">
      <c r="A104" t="s">
        <v>546</v>
      </c>
    </row>
    <row r="105" spans="1:1" x14ac:dyDescent="0.25">
      <c r="A105" t="s">
        <v>547</v>
      </c>
    </row>
    <row r="106" spans="1:1" x14ac:dyDescent="0.25">
      <c r="A106" t="s">
        <v>548</v>
      </c>
    </row>
    <row r="107" spans="1:1" x14ac:dyDescent="0.25">
      <c r="A107" t="s">
        <v>549</v>
      </c>
    </row>
    <row r="108" spans="1:1" x14ac:dyDescent="0.25">
      <c r="A108" t="s">
        <v>550</v>
      </c>
    </row>
    <row r="109" spans="1:1" x14ac:dyDescent="0.25">
      <c r="A109" t="s">
        <v>551</v>
      </c>
    </row>
    <row r="110" spans="1:1" x14ac:dyDescent="0.25">
      <c r="A110" t="s">
        <v>552</v>
      </c>
    </row>
    <row r="111" spans="1:1" x14ac:dyDescent="0.25">
      <c r="A111" t="s">
        <v>553</v>
      </c>
    </row>
    <row r="112" spans="1:1" x14ac:dyDescent="0.25">
      <c r="A112" t="s">
        <v>554</v>
      </c>
    </row>
    <row r="113" spans="1:1" x14ac:dyDescent="0.25">
      <c r="A113" t="s">
        <v>555</v>
      </c>
    </row>
    <row r="114" spans="1:1" x14ac:dyDescent="0.25">
      <c r="A114" t="s">
        <v>556</v>
      </c>
    </row>
    <row r="115" spans="1:1" x14ac:dyDescent="0.25">
      <c r="A115" t="s">
        <v>557</v>
      </c>
    </row>
    <row r="116" spans="1:1" x14ac:dyDescent="0.25">
      <c r="A116" t="s">
        <v>558</v>
      </c>
    </row>
    <row r="117" spans="1:1" x14ac:dyDescent="0.25">
      <c r="A117" t="s">
        <v>559</v>
      </c>
    </row>
    <row r="118" spans="1:1" x14ac:dyDescent="0.25">
      <c r="A118" t="s">
        <v>560</v>
      </c>
    </row>
    <row r="119" spans="1:1" x14ac:dyDescent="0.25">
      <c r="A119" t="s">
        <v>561</v>
      </c>
    </row>
    <row r="120" spans="1:1" x14ac:dyDescent="0.25">
      <c r="A120" t="s">
        <v>562</v>
      </c>
    </row>
    <row r="121" spans="1:1" x14ac:dyDescent="0.25">
      <c r="A121" t="s">
        <v>563</v>
      </c>
    </row>
    <row r="122" spans="1:1" x14ac:dyDescent="0.25">
      <c r="A122" t="s">
        <v>564</v>
      </c>
    </row>
    <row r="123" spans="1:1" x14ac:dyDescent="0.25">
      <c r="A123" t="s">
        <v>565</v>
      </c>
    </row>
    <row r="124" spans="1:1" x14ac:dyDescent="0.25">
      <c r="A124" t="s">
        <v>566</v>
      </c>
    </row>
    <row r="125" spans="1:1" x14ac:dyDescent="0.25">
      <c r="A125" t="s">
        <v>567</v>
      </c>
    </row>
    <row r="126" spans="1:1" x14ac:dyDescent="0.25">
      <c r="A126" t="s">
        <v>568</v>
      </c>
    </row>
    <row r="127" spans="1:1" x14ac:dyDescent="0.25">
      <c r="A127" t="s">
        <v>569</v>
      </c>
    </row>
    <row r="128" spans="1:1" x14ac:dyDescent="0.25">
      <c r="A128" t="s">
        <v>570</v>
      </c>
    </row>
    <row r="129" spans="1:1" x14ac:dyDescent="0.25">
      <c r="A129" t="s">
        <v>571</v>
      </c>
    </row>
    <row r="130" spans="1:1" x14ac:dyDescent="0.25">
      <c r="A130" t="s">
        <v>572</v>
      </c>
    </row>
    <row r="131" spans="1:1" x14ac:dyDescent="0.25">
      <c r="A131" t="s">
        <v>573</v>
      </c>
    </row>
    <row r="132" spans="1:1" x14ac:dyDescent="0.25">
      <c r="A132" t="s">
        <v>574</v>
      </c>
    </row>
    <row r="133" spans="1:1" x14ac:dyDescent="0.25">
      <c r="A133" t="s">
        <v>575</v>
      </c>
    </row>
    <row r="134" spans="1:1" x14ac:dyDescent="0.25">
      <c r="A134" t="s">
        <v>576</v>
      </c>
    </row>
    <row r="135" spans="1:1" x14ac:dyDescent="0.25">
      <c r="A135" t="s">
        <v>69</v>
      </c>
    </row>
    <row r="136" spans="1:1" x14ac:dyDescent="0.25">
      <c r="A136" t="s">
        <v>577</v>
      </c>
    </row>
    <row r="137" spans="1:1" x14ac:dyDescent="0.25">
      <c r="A137" t="s">
        <v>578</v>
      </c>
    </row>
    <row r="138" spans="1:1" x14ac:dyDescent="0.25">
      <c r="A138" t="s">
        <v>579</v>
      </c>
    </row>
    <row r="139" spans="1:1" x14ac:dyDescent="0.25">
      <c r="A139" t="s">
        <v>580</v>
      </c>
    </row>
    <row r="140" spans="1:1" x14ac:dyDescent="0.25">
      <c r="A140" t="s">
        <v>581</v>
      </c>
    </row>
    <row r="141" spans="1:1" x14ac:dyDescent="0.25">
      <c r="A141" t="s">
        <v>582</v>
      </c>
    </row>
    <row r="142" spans="1:1" x14ac:dyDescent="0.25">
      <c r="A142" t="s">
        <v>583</v>
      </c>
    </row>
    <row r="143" spans="1:1" x14ac:dyDescent="0.25">
      <c r="A143" t="s">
        <v>584</v>
      </c>
    </row>
    <row r="144" spans="1:1" x14ac:dyDescent="0.25">
      <c r="A144" t="s">
        <v>585</v>
      </c>
    </row>
    <row r="145" spans="1:1" x14ac:dyDescent="0.25">
      <c r="A145" t="s">
        <v>586</v>
      </c>
    </row>
    <row r="146" spans="1:1" x14ac:dyDescent="0.25">
      <c r="A146" t="s">
        <v>587</v>
      </c>
    </row>
    <row r="147" spans="1:1" x14ac:dyDescent="0.25">
      <c r="A147" t="s">
        <v>588</v>
      </c>
    </row>
    <row r="148" spans="1:1" x14ac:dyDescent="0.25">
      <c r="A148" t="s">
        <v>589</v>
      </c>
    </row>
    <row r="149" spans="1:1" x14ac:dyDescent="0.25">
      <c r="A149" t="s">
        <v>590</v>
      </c>
    </row>
    <row r="150" spans="1:1" x14ac:dyDescent="0.25">
      <c r="A150" t="s">
        <v>591</v>
      </c>
    </row>
    <row r="151" spans="1:1" x14ac:dyDescent="0.25">
      <c r="A151" t="s">
        <v>592</v>
      </c>
    </row>
    <row r="152" spans="1:1" x14ac:dyDescent="0.25">
      <c r="A152" t="s">
        <v>593</v>
      </c>
    </row>
    <row r="153" spans="1:1" x14ac:dyDescent="0.25">
      <c r="A153" t="s">
        <v>594</v>
      </c>
    </row>
    <row r="154" spans="1:1" x14ac:dyDescent="0.25">
      <c r="A154" t="s">
        <v>595</v>
      </c>
    </row>
    <row r="155" spans="1:1" x14ac:dyDescent="0.25">
      <c r="A155" t="s">
        <v>596</v>
      </c>
    </row>
    <row r="156" spans="1:1" x14ac:dyDescent="0.25">
      <c r="A156" t="s">
        <v>597</v>
      </c>
    </row>
    <row r="157" spans="1:1" x14ac:dyDescent="0.25">
      <c r="A157" t="s">
        <v>598</v>
      </c>
    </row>
    <row r="158" spans="1:1" x14ac:dyDescent="0.25">
      <c r="A158" t="s">
        <v>599</v>
      </c>
    </row>
    <row r="159" spans="1:1" x14ac:dyDescent="0.25">
      <c r="A159" t="s">
        <v>600</v>
      </c>
    </row>
    <row r="160" spans="1:1" x14ac:dyDescent="0.25">
      <c r="A160" t="s">
        <v>601</v>
      </c>
    </row>
    <row r="161" spans="1:1" x14ac:dyDescent="0.25">
      <c r="A161" t="s">
        <v>602</v>
      </c>
    </row>
    <row r="162" spans="1:1" x14ac:dyDescent="0.25">
      <c r="A162" t="s">
        <v>603</v>
      </c>
    </row>
    <row r="163" spans="1:1" x14ac:dyDescent="0.25">
      <c r="A163" t="s">
        <v>604</v>
      </c>
    </row>
    <row r="164" spans="1:1" x14ac:dyDescent="0.25">
      <c r="A164" t="s">
        <v>605</v>
      </c>
    </row>
    <row r="165" spans="1:1" x14ac:dyDescent="0.25">
      <c r="A165" t="s">
        <v>606</v>
      </c>
    </row>
    <row r="166" spans="1:1" x14ac:dyDescent="0.25">
      <c r="A166" t="s">
        <v>607</v>
      </c>
    </row>
    <row r="167" spans="1:1" x14ac:dyDescent="0.25">
      <c r="A167" t="s">
        <v>608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9" tint="0.39997558519241921"/>
    <pageSetUpPr fitToPage="1"/>
  </sheetPr>
  <dimension ref="A1:R35"/>
  <sheetViews>
    <sheetView showGridLines="0" zoomScale="80" zoomScaleNormal="80" zoomScaleSheetLayoutView="80" zoomScalePageLayoutView="60" workbookViewId="0"/>
  </sheetViews>
  <sheetFormatPr defaultColWidth="8.85546875" defaultRowHeight="12.75" customHeight="1" x14ac:dyDescent="0.2"/>
  <cols>
    <col min="1" max="1" width="2.42578125" style="4" customWidth="1"/>
    <col min="2" max="2" width="4.42578125" style="4" customWidth="1"/>
    <col min="3" max="3" width="27" style="4" customWidth="1"/>
    <col min="4" max="4" width="27.42578125" style="4" customWidth="1"/>
    <col min="5" max="5" width="18.42578125" style="4" customWidth="1"/>
    <col min="6" max="7" width="19.42578125" style="6" customWidth="1"/>
    <col min="8" max="8" width="18.42578125" style="15" customWidth="1"/>
    <col min="9" max="9" width="18.42578125" style="4" customWidth="1"/>
    <col min="10" max="10" width="15" style="4" bestFit="1" customWidth="1"/>
    <col min="11" max="12" width="13.28515625" style="5" customWidth="1"/>
    <col min="13" max="14" width="27" style="6" customWidth="1"/>
    <col min="15" max="15" width="24.140625" style="4" customWidth="1"/>
    <col min="16" max="16" width="7.28515625" style="4" customWidth="1"/>
    <col min="17" max="17" width="22.7109375" style="4" customWidth="1"/>
    <col min="18" max="18" width="24.7109375" style="4" customWidth="1"/>
    <col min="19" max="19" width="25.85546875" style="4" bestFit="1" customWidth="1"/>
    <col min="20" max="253" width="9.140625" style="4"/>
    <col min="254" max="254" width="2.42578125" style="4" customWidth="1"/>
    <col min="255" max="255" width="1.85546875" style="4" customWidth="1"/>
    <col min="256" max="256" width="31.140625" style="4" customWidth="1"/>
    <col min="257" max="257" width="18.42578125" style="4" customWidth="1"/>
    <col min="258" max="258" width="15" style="4" bestFit="1" customWidth="1"/>
    <col min="259" max="260" width="10.7109375" style="4" customWidth="1"/>
    <col min="261" max="261" width="16.7109375" style="4" customWidth="1"/>
    <col min="262" max="262" width="11.7109375" style="4" customWidth="1"/>
    <col min="263" max="263" width="10.7109375" style="4" customWidth="1"/>
    <col min="264" max="264" width="16" style="4" customWidth="1"/>
    <col min="265" max="266" width="9.42578125" style="4" customWidth="1"/>
    <col min="267" max="267" width="12.140625" style="4" customWidth="1"/>
    <col min="268" max="268" width="9.42578125" style="4" customWidth="1"/>
    <col min="269" max="269" width="21.7109375" style="4" customWidth="1"/>
    <col min="270" max="271" width="14.7109375" style="4" customWidth="1"/>
    <col min="272" max="272" width="7.28515625" style="4" customWidth="1"/>
    <col min="273" max="509" width="9.140625" style="4"/>
    <col min="510" max="510" width="2.42578125" style="4" customWidth="1"/>
    <col min="511" max="511" width="1.85546875" style="4" customWidth="1"/>
    <col min="512" max="512" width="31.140625" style="4" customWidth="1"/>
    <col min="513" max="513" width="18.42578125" style="4" customWidth="1"/>
    <col min="514" max="514" width="15" style="4" bestFit="1" customWidth="1"/>
    <col min="515" max="516" width="10.7109375" style="4" customWidth="1"/>
    <col min="517" max="517" width="16.7109375" style="4" customWidth="1"/>
    <col min="518" max="518" width="11.7109375" style="4" customWidth="1"/>
    <col min="519" max="519" width="10.7109375" style="4" customWidth="1"/>
    <col min="520" max="520" width="16" style="4" customWidth="1"/>
    <col min="521" max="522" width="9.42578125" style="4" customWidth="1"/>
    <col min="523" max="523" width="12.140625" style="4" customWidth="1"/>
    <col min="524" max="524" width="9.42578125" style="4" customWidth="1"/>
    <col min="525" max="525" width="21.7109375" style="4" customWidth="1"/>
    <col min="526" max="527" width="14.7109375" style="4" customWidth="1"/>
    <col min="528" max="528" width="7.28515625" style="4" customWidth="1"/>
    <col min="529" max="765" width="9.140625" style="4"/>
    <col min="766" max="766" width="2.42578125" style="4" customWidth="1"/>
    <col min="767" max="767" width="1.85546875" style="4" customWidth="1"/>
    <col min="768" max="768" width="31.140625" style="4" customWidth="1"/>
    <col min="769" max="769" width="18.42578125" style="4" customWidth="1"/>
    <col min="770" max="770" width="15" style="4" bestFit="1" customWidth="1"/>
    <col min="771" max="772" width="10.7109375" style="4" customWidth="1"/>
    <col min="773" max="773" width="16.7109375" style="4" customWidth="1"/>
    <col min="774" max="774" width="11.7109375" style="4" customWidth="1"/>
    <col min="775" max="775" width="10.7109375" style="4" customWidth="1"/>
    <col min="776" max="776" width="16" style="4" customWidth="1"/>
    <col min="777" max="778" width="9.42578125" style="4" customWidth="1"/>
    <col min="779" max="779" width="12.140625" style="4" customWidth="1"/>
    <col min="780" max="780" width="9.42578125" style="4" customWidth="1"/>
    <col min="781" max="781" width="21.7109375" style="4" customWidth="1"/>
    <col min="782" max="783" width="14.7109375" style="4" customWidth="1"/>
    <col min="784" max="784" width="7.28515625" style="4" customWidth="1"/>
    <col min="785" max="1021" width="9.140625" style="4"/>
    <col min="1022" max="1022" width="2.42578125" style="4" customWidth="1"/>
    <col min="1023" max="1023" width="1.85546875" style="4" customWidth="1"/>
    <col min="1024" max="1024" width="31.140625" style="4" customWidth="1"/>
    <col min="1025" max="1025" width="18.42578125" style="4" customWidth="1"/>
    <col min="1026" max="1026" width="15" style="4" bestFit="1" customWidth="1"/>
    <col min="1027" max="1028" width="10.7109375" style="4" customWidth="1"/>
    <col min="1029" max="1029" width="16.7109375" style="4" customWidth="1"/>
    <col min="1030" max="1030" width="11.7109375" style="4" customWidth="1"/>
    <col min="1031" max="1031" width="10.7109375" style="4" customWidth="1"/>
    <col min="1032" max="1032" width="16" style="4" customWidth="1"/>
    <col min="1033" max="1034" width="9.42578125" style="4" customWidth="1"/>
    <col min="1035" max="1035" width="12.140625" style="4" customWidth="1"/>
    <col min="1036" max="1036" width="9.42578125" style="4" customWidth="1"/>
    <col min="1037" max="1037" width="21.7109375" style="4" customWidth="1"/>
    <col min="1038" max="1039" width="14.7109375" style="4" customWidth="1"/>
    <col min="1040" max="1040" width="7.28515625" style="4" customWidth="1"/>
    <col min="1041" max="1277" width="9.140625" style="4"/>
    <col min="1278" max="1278" width="2.42578125" style="4" customWidth="1"/>
    <col min="1279" max="1279" width="1.85546875" style="4" customWidth="1"/>
    <col min="1280" max="1280" width="31.140625" style="4" customWidth="1"/>
    <col min="1281" max="1281" width="18.42578125" style="4" customWidth="1"/>
    <col min="1282" max="1282" width="15" style="4" bestFit="1" customWidth="1"/>
    <col min="1283" max="1284" width="10.7109375" style="4" customWidth="1"/>
    <col min="1285" max="1285" width="16.7109375" style="4" customWidth="1"/>
    <col min="1286" max="1286" width="11.7109375" style="4" customWidth="1"/>
    <col min="1287" max="1287" width="10.7109375" style="4" customWidth="1"/>
    <col min="1288" max="1288" width="16" style="4" customWidth="1"/>
    <col min="1289" max="1290" width="9.42578125" style="4" customWidth="1"/>
    <col min="1291" max="1291" width="12.140625" style="4" customWidth="1"/>
    <col min="1292" max="1292" width="9.42578125" style="4" customWidth="1"/>
    <col min="1293" max="1293" width="21.7109375" style="4" customWidth="1"/>
    <col min="1294" max="1295" width="14.7109375" style="4" customWidth="1"/>
    <col min="1296" max="1296" width="7.28515625" style="4" customWidth="1"/>
    <col min="1297" max="1533" width="9.140625" style="4"/>
    <col min="1534" max="1534" width="2.42578125" style="4" customWidth="1"/>
    <col min="1535" max="1535" width="1.85546875" style="4" customWidth="1"/>
    <col min="1536" max="1536" width="31.140625" style="4" customWidth="1"/>
    <col min="1537" max="1537" width="18.42578125" style="4" customWidth="1"/>
    <col min="1538" max="1538" width="15" style="4" bestFit="1" customWidth="1"/>
    <col min="1539" max="1540" width="10.7109375" style="4" customWidth="1"/>
    <col min="1541" max="1541" width="16.7109375" style="4" customWidth="1"/>
    <col min="1542" max="1542" width="11.7109375" style="4" customWidth="1"/>
    <col min="1543" max="1543" width="10.7109375" style="4" customWidth="1"/>
    <col min="1544" max="1544" width="16" style="4" customWidth="1"/>
    <col min="1545" max="1546" width="9.42578125" style="4" customWidth="1"/>
    <col min="1547" max="1547" width="12.140625" style="4" customWidth="1"/>
    <col min="1548" max="1548" width="9.42578125" style="4" customWidth="1"/>
    <col min="1549" max="1549" width="21.7109375" style="4" customWidth="1"/>
    <col min="1550" max="1551" width="14.7109375" style="4" customWidth="1"/>
    <col min="1552" max="1552" width="7.28515625" style="4" customWidth="1"/>
    <col min="1553" max="1789" width="9.140625" style="4"/>
    <col min="1790" max="1790" width="2.42578125" style="4" customWidth="1"/>
    <col min="1791" max="1791" width="1.85546875" style="4" customWidth="1"/>
    <col min="1792" max="1792" width="31.140625" style="4" customWidth="1"/>
    <col min="1793" max="1793" width="18.42578125" style="4" customWidth="1"/>
    <col min="1794" max="1794" width="15" style="4" bestFit="1" customWidth="1"/>
    <col min="1795" max="1796" width="10.7109375" style="4" customWidth="1"/>
    <col min="1797" max="1797" width="16.7109375" style="4" customWidth="1"/>
    <col min="1798" max="1798" width="11.7109375" style="4" customWidth="1"/>
    <col min="1799" max="1799" width="10.7109375" style="4" customWidth="1"/>
    <col min="1800" max="1800" width="16" style="4" customWidth="1"/>
    <col min="1801" max="1802" width="9.42578125" style="4" customWidth="1"/>
    <col min="1803" max="1803" width="12.140625" style="4" customWidth="1"/>
    <col min="1804" max="1804" width="9.42578125" style="4" customWidth="1"/>
    <col min="1805" max="1805" width="21.7109375" style="4" customWidth="1"/>
    <col min="1806" max="1807" width="14.7109375" style="4" customWidth="1"/>
    <col min="1808" max="1808" width="7.28515625" style="4" customWidth="1"/>
    <col min="1809" max="2045" width="9.140625" style="4"/>
    <col min="2046" max="2046" width="2.42578125" style="4" customWidth="1"/>
    <col min="2047" max="2047" width="1.85546875" style="4" customWidth="1"/>
    <col min="2048" max="2048" width="31.140625" style="4" customWidth="1"/>
    <col min="2049" max="2049" width="18.42578125" style="4" customWidth="1"/>
    <col min="2050" max="2050" width="15" style="4" bestFit="1" customWidth="1"/>
    <col min="2051" max="2052" width="10.7109375" style="4" customWidth="1"/>
    <col min="2053" max="2053" width="16.7109375" style="4" customWidth="1"/>
    <col min="2054" max="2054" width="11.7109375" style="4" customWidth="1"/>
    <col min="2055" max="2055" width="10.7109375" style="4" customWidth="1"/>
    <col min="2056" max="2056" width="16" style="4" customWidth="1"/>
    <col min="2057" max="2058" width="9.42578125" style="4" customWidth="1"/>
    <col min="2059" max="2059" width="12.140625" style="4" customWidth="1"/>
    <col min="2060" max="2060" width="9.42578125" style="4" customWidth="1"/>
    <col min="2061" max="2061" width="21.7109375" style="4" customWidth="1"/>
    <col min="2062" max="2063" width="14.7109375" style="4" customWidth="1"/>
    <col min="2064" max="2064" width="7.28515625" style="4" customWidth="1"/>
    <col min="2065" max="2301" width="9.140625" style="4"/>
    <col min="2302" max="2302" width="2.42578125" style="4" customWidth="1"/>
    <col min="2303" max="2303" width="1.85546875" style="4" customWidth="1"/>
    <col min="2304" max="2304" width="31.140625" style="4" customWidth="1"/>
    <col min="2305" max="2305" width="18.42578125" style="4" customWidth="1"/>
    <col min="2306" max="2306" width="15" style="4" bestFit="1" customWidth="1"/>
    <col min="2307" max="2308" width="10.7109375" style="4" customWidth="1"/>
    <col min="2309" max="2309" width="16.7109375" style="4" customWidth="1"/>
    <col min="2310" max="2310" width="11.7109375" style="4" customWidth="1"/>
    <col min="2311" max="2311" width="10.7109375" style="4" customWidth="1"/>
    <col min="2312" max="2312" width="16" style="4" customWidth="1"/>
    <col min="2313" max="2314" width="9.42578125" style="4" customWidth="1"/>
    <col min="2315" max="2315" width="12.140625" style="4" customWidth="1"/>
    <col min="2316" max="2316" width="9.42578125" style="4" customWidth="1"/>
    <col min="2317" max="2317" width="21.7109375" style="4" customWidth="1"/>
    <col min="2318" max="2319" width="14.7109375" style="4" customWidth="1"/>
    <col min="2320" max="2320" width="7.28515625" style="4" customWidth="1"/>
    <col min="2321" max="2557" width="9.140625" style="4"/>
    <col min="2558" max="2558" width="2.42578125" style="4" customWidth="1"/>
    <col min="2559" max="2559" width="1.85546875" style="4" customWidth="1"/>
    <col min="2560" max="2560" width="31.140625" style="4" customWidth="1"/>
    <col min="2561" max="2561" width="18.42578125" style="4" customWidth="1"/>
    <col min="2562" max="2562" width="15" style="4" bestFit="1" customWidth="1"/>
    <col min="2563" max="2564" width="10.7109375" style="4" customWidth="1"/>
    <col min="2565" max="2565" width="16.7109375" style="4" customWidth="1"/>
    <col min="2566" max="2566" width="11.7109375" style="4" customWidth="1"/>
    <col min="2567" max="2567" width="10.7109375" style="4" customWidth="1"/>
    <col min="2568" max="2568" width="16" style="4" customWidth="1"/>
    <col min="2569" max="2570" width="9.42578125" style="4" customWidth="1"/>
    <col min="2571" max="2571" width="12.140625" style="4" customWidth="1"/>
    <col min="2572" max="2572" width="9.42578125" style="4" customWidth="1"/>
    <col min="2573" max="2573" width="21.7109375" style="4" customWidth="1"/>
    <col min="2574" max="2575" width="14.7109375" style="4" customWidth="1"/>
    <col min="2576" max="2576" width="7.28515625" style="4" customWidth="1"/>
    <col min="2577" max="2813" width="9.140625" style="4"/>
    <col min="2814" max="2814" width="2.42578125" style="4" customWidth="1"/>
    <col min="2815" max="2815" width="1.85546875" style="4" customWidth="1"/>
    <col min="2816" max="2816" width="31.140625" style="4" customWidth="1"/>
    <col min="2817" max="2817" width="18.42578125" style="4" customWidth="1"/>
    <col min="2818" max="2818" width="15" style="4" bestFit="1" customWidth="1"/>
    <col min="2819" max="2820" width="10.7109375" style="4" customWidth="1"/>
    <col min="2821" max="2821" width="16.7109375" style="4" customWidth="1"/>
    <col min="2822" max="2822" width="11.7109375" style="4" customWidth="1"/>
    <col min="2823" max="2823" width="10.7109375" style="4" customWidth="1"/>
    <col min="2824" max="2824" width="16" style="4" customWidth="1"/>
    <col min="2825" max="2826" width="9.42578125" style="4" customWidth="1"/>
    <col min="2827" max="2827" width="12.140625" style="4" customWidth="1"/>
    <col min="2828" max="2828" width="9.42578125" style="4" customWidth="1"/>
    <col min="2829" max="2829" width="21.7109375" style="4" customWidth="1"/>
    <col min="2830" max="2831" width="14.7109375" style="4" customWidth="1"/>
    <col min="2832" max="2832" width="7.28515625" style="4" customWidth="1"/>
    <col min="2833" max="3069" width="9.140625" style="4"/>
    <col min="3070" max="3070" width="2.42578125" style="4" customWidth="1"/>
    <col min="3071" max="3071" width="1.85546875" style="4" customWidth="1"/>
    <col min="3072" max="3072" width="31.140625" style="4" customWidth="1"/>
    <col min="3073" max="3073" width="18.42578125" style="4" customWidth="1"/>
    <col min="3074" max="3074" width="15" style="4" bestFit="1" customWidth="1"/>
    <col min="3075" max="3076" width="10.7109375" style="4" customWidth="1"/>
    <col min="3077" max="3077" width="16.7109375" style="4" customWidth="1"/>
    <col min="3078" max="3078" width="11.7109375" style="4" customWidth="1"/>
    <col min="3079" max="3079" width="10.7109375" style="4" customWidth="1"/>
    <col min="3080" max="3080" width="16" style="4" customWidth="1"/>
    <col min="3081" max="3082" width="9.42578125" style="4" customWidth="1"/>
    <col min="3083" max="3083" width="12.140625" style="4" customWidth="1"/>
    <col min="3084" max="3084" width="9.42578125" style="4" customWidth="1"/>
    <col min="3085" max="3085" width="21.7109375" style="4" customWidth="1"/>
    <col min="3086" max="3087" width="14.7109375" style="4" customWidth="1"/>
    <col min="3088" max="3088" width="7.28515625" style="4" customWidth="1"/>
    <col min="3089" max="3325" width="9.140625" style="4"/>
    <col min="3326" max="3326" width="2.42578125" style="4" customWidth="1"/>
    <col min="3327" max="3327" width="1.85546875" style="4" customWidth="1"/>
    <col min="3328" max="3328" width="31.140625" style="4" customWidth="1"/>
    <col min="3329" max="3329" width="18.42578125" style="4" customWidth="1"/>
    <col min="3330" max="3330" width="15" style="4" bestFit="1" customWidth="1"/>
    <col min="3331" max="3332" width="10.7109375" style="4" customWidth="1"/>
    <col min="3333" max="3333" width="16.7109375" style="4" customWidth="1"/>
    <col min="3334" max="3334" width="11.7109375" style="4" customWidth="1"/>
    <col min="3335" max="3335" width="10.7109375" style="4" customWidth="1"/>
    <col min="3336" max="3336" width="16" style="4" customWidth="1"/>
    <col min="3337" max="3338" width="9.42578125" style="4" customWidth="1"/>
    <col min="3339" max="3339" width="12.140625" style="4" customWidth="1"/>
    <col min="3340" max="3340" width="9.42578125" style="4" customWidth="1"/>
    <col min="3341" max="3341" width="21.7109375" style="4" customWidth="1"/>
    <col min="3342" max="3343" width="14.7109375" style="4" customWidth="1"/>
    <col min="3344" max="3344" width="7.28515625" style="4" customWidth="1"/>
    <col min="3345" max="3581" width="9.140625" style="4"/>
    <col min="3582" max="3582" width="2.42578125" style="4" customWidth="1"/>
    <col min="3583" max="3583" width="1.85546875" style="4" customWidth="1"/>
    <col min="3584" max="3584" width="31.140625" style="4" customWidth="1"/>
    <col min="3585" max="3585" width="18.42578125" style="4" customWidth="1"/>
    <col min="3586" max="3586" width="15" style="4" bestFit="1" customWidth="1"/>
    <col min="3587" max="3588" width="10.7109375" style="4" customWidth="1"/>
    <col min="3589" max="3589" width="16.7109375" style="4" customWidth="1"/>
    <col min="3590" max="3590" width="11.7109375" style="4" customWidth="1"/>
    <col min="3591" max="3591" width="10.7109375" style="4" customWidth="1"/>
    <col min="3592" max="3592" width="16" style="4" customWidth="1"/>
    <col min="3593" max="3594" width="9.42578125" style="4" customWidth="1"/>
    <col min="3595" max="3595" width="12.140625" style="4" customWidth="1"/>
    <col min="3596" max="3596" width="9.42578125" style="4" customWidth="1"/>
    <col min="3597" max="3597" width="21.7109375" style="4" customWidth="1"/>
    <col min="3598" max="3599" width="14.7109375" style="4" customWidth="1"/>
    <col min="3600" max="3600" width="7.28515625" style="4" customWidth="1"/>
    <col min="3601" max="3837" width="9.140625" style="4"/>
    <col min="3838" max="3838" width="2.42578125" style="4" customWidth="1"/>
    <col min="3839" max="3839" width="1.85546875" style="4" customWidth="1"/>
    <col min="3840" max="3840" width="31.140625" style="4" customWidth="1"/>
    <col min="3841" max="3841" width="18.42578125" style="4" customWidth="1"/>
    <col min="3842" max="3842" width="15" style="4" bestFit="1" customWidth="1"/>
    <col min="3843" max="3844" width="10.7109375" style="4" customWidth="1"/>
    <col min="3845" max="3845" width="16.7109375" style="4" customWidth="1"/>
    <col min="3846" max="3846" width="11.7109375" style="4" customWidth="1"/>
    <col min="3847" max="3847" width="10.7109375" style="4" customWidth="1"/>
    <col min="3848" max="3848" width="16" style="4" customWidth="1"/>
    <col min="3849" max="3850" width="9.42578125" style="4" customWidth="1"/>
    <col min="3851" max="3851" width="12.140625" style="4" customWidth="1"/>
    <col min="3852" max="3852" width="9.42578125" style="4" customWidth="1"/>
    <col min="3853" max="3853" width="21.7109375" style="4" customWidth="1"/>
    <col min="3854" max="3855" width="14.7109375" style="4" customWidth="1"/>
    <col min="3856" max="3856" width="7.28515625" style="4" customWidth="1"/>
    <col min="3857" max="4093" width="9.140625" style="4"/>
    <col min="4094" max="4094" width="2.42578125" style="4" customWidth="1"/>
    <col min="4095" max="4095" width="1.85546875" style="4" customWidth="1"/>
    <col min="4096" max="4096" width="31.140625" style="4" customWidth="1"/>
    <col min="4097" max="4097" width="18.42578125" style="4" customWidth="1"/>
    <col min="4098" max="4098" width="15" style="4" bestFit="1" customWidth="1"/>
    <col min="4099" max="4100" width="10.7109375" style="4" customWidth="1"/>
    <col min="4101" max="4101" width="16.7109375" style="4" customWidth="1"/>
    <col min="4102" max="4102" width="11.7109375" style="4" customWidth="1"/>
    <col min="4103" max="4103" width="10.7109375" style="4" customWidth="1"/>
    <col min="4104" max="4104" width="16" style="4" customWidth="1"/>
    <col min="4105" max="4106" width="9.42578125" style="4" customWidth="1"/>
    <col min="4107" max="4107" width="12.140625" style="4" customWidth="1"/>
    <col min="4108" max="4108" width="9.42578125" style="4" customWidth="1"/>
    <col min="4109" max="4109" width="21.7109375" style="4" customWidth="1"/>
    <col min="4110" max="4111" width="14.7109375" style="4" customWidth="1"/>
    <col min="4112" max="4112" width="7.28515625" style="4" customWidth="1"/>
    <col min="4113" max="4349" width="9.140625" style="4"/>
    <col min="4350" max="4350" width="2.42578125" style="4" customWidth="1"/>
    <col min="4351" max="4351" width="1.85546875" style="4" customWidth="1"/>
    <col min="4352" max="4352" width="31.140625" style="4" customWidth="1"/>
    <col min="4353" max="4353" width="18.42578125" style="4" customWidth="1"/>
    <col min="4354" max="4354" width="15" style="4" bestFit="1" customWidth="1"/>
    <col min="4355" max="4356" width="10.7109375" style="4" customWidth="1"/>
    <col min="4357" max="4357" width="16.7109375" style="4" customWidth="1"/>
    <col min="4358" max="4358" width="11.7109375" style="4" customWidth="1"/>
    <col min="4359" max="4359" width="10.7109375" style="4" customWidth="1"/>
    <col min="4360" max="4360" width="16" style="4" customWidth="1"/>
    <col min="4361" max="4362" width="9.42578125" style="4" customWidth="1"/>
    <col min="4363" max="4363" width="12.140625" style="4" customWidth="1"/>
    <col min="4364" max="4364" width="9.42578125" style="4" customWidth="1"/>
    <col min="4365" max="4365" width="21.7109375" style="4" customWidth="1"/>
    <col min="4366" max="4367" width="14.7109375" style="4" customWidth="1"/>
    <col min="4368" max="4368" width="7.28515625" style="4" customWidth="1"/>
    <col min="4369" max="4605" width="9.140625" style="4"/>
    <col min="4606" max="4606" width="2.42578125" style="4" customWidth="1"/>
    <col min="4607" max="4607" width="1.85546875" style="4" customWidth="1"/>
    <col min="4608" max="4608" width="31.140625" style="4" customWidth="1"/>
    <col min="4609" max="4609" width="18.42578125" style="4" customWidth="1"/>
    <col min="4610" max="4610" width="15" style="4" bestFit="1" customWidth="1"/>
    <col min="4611" max="4612" width="10.7109375" style="4" customWidth="1"/>
    <col min="4613" max="4613" width="16.7109375" style="4" customWidth="1"/>
    <col min="4614" max="4614" width="11.7109375" style="4" customWidth="1"/>
    <col min="4615" max="4615" width="10.7109375" style="4" customWidth="1"/>
    <col min="4616" max="4616" width="16" style="4" customWidth="1"/>
    <col min="4617" max="4618" width="9.42578125" style="4" customWidth="1"/>
    <col min="4619" max="4619" width="12.140625" style="4" customWidth="1"/>
    <col min="4620" max="4620" width="9.42578125" style="4" customWidth="1"/>
    <col min="4621" max="4621" width="21.7109375" style="4" customWidth="1"/>
    <col min="4622" max="4623" width="14.7109375" style="4" customWidth="1"/>
    <col min="4624" max="4624" width="7.28515625" style="4" customWidth="1"/>
    <col min="4625" max="4861" width="9.140625" style="4"/>
    <col min="4862" max="4862" width="2.42578125" style="4" customWidth="1"/>
    <col min="4863" max="4863" width="1.85546875" style="4" customWidth="1"/>
    <col min="4864" max="4864" width="31.140625" style="4" customWidth="1"/>
    <col min="4865" max="4865" width="18.42578125" style="4" customWidth="1"/>
    <col min="4866" max="4866" width="15" style="4" bestFit="1" customWidth="1"/>
    <col min="4867" max="4868" width="10.7109375" style="4" customWidth="1"/>
    <col min="4869" max="4869" width="16.7109375" style="4" customWidth="1"/>
    <col min="4870" max="4870" width="11.7109375" style="4" customWidth="1"/>
    <col min="4871" max="4871" width="10.7109375" style="4" customWidth="1"/>
    <col min="4872" max="4872" width="16" style="4" customWidth="1"/>
    <col min="4873" max="4874" width="9.42578125" style="4" customWidth="1"/>
    <col min="4875" max="4875" width="12.140625" style="4" customWidth="1"/>
    <col min="4876" max="4876" width="9.42578125" style="4" customWidth="1"/>
    <col min="4877" max="4877" width="21.7109375" style="4" customWidth="1"/>
    <col min="4878" max="4879" width="14.7109375" style="4" customWidth="1"/>
    <col min="4880" max="4880" width="7.28515625" style="4" customWidth="1"/>
    <col min="4881" max="5117" width="9.140625" style="4"/>
    <col min="5118" max="5118" width="2.42578125" style="4" customWidth="1"/>
    <col min="5119" max="5119" width="1.85546875" style="4" customWidth="1"/>
    <col min="5120" max="5120" width="31.140625" style="4" customWidth="1"/>
    <col min="5121" max="5121" width="18.42578125" style="4" customWidth="1"/>
    <col min="5122" max="5122" width="15" style="4" bestFit="1" customWidth="1"/>
    <col min="5123" max="5124" width="10.7109375" style="4" customWidth="1"/>
    <col min="5125" max="5125" width="16.7109375" style="4" customWidth="1"/>
    <col min="5126" max="5126" width="11.7109375" style="4" customWidth="1"/>
    <col min="5127" max="5127" width="10.7109375" style="4" customWidth="1"/>
    <col min="5128" max="5128" width="16" style="4" customWidth="1"/>
    <col min="5129" max="5130" width="9.42578125" style="4" customWidth="1"/>
    <col min="5131" max="5131" width="12.140625" style="4" customWidth="1"/>
    <col min="5132" max="5132" width="9.42578125" style="4" customWidth="1"/>
    <col min="5133" max="5133" width="21.7109375" style="4" customWidth="1"/>
    <col min="5134" max="5135" width="14.7109375" style="4" customWidth="1"/>
    <col min="5136" max="5136" width="7.28515625" style="4" customWidth="1"/>
    <col min="5137" max="5373" width="9.140625" style="4"/>
    <col min="5374" max="5374" width="2.42578125" style="4" customWidth="1"/>
    <col min="5375" max="5375" width="1.85546875" style="4" customWidth="1"/>
    <col min="5376" max="5376" width="31.140625" style="4" customWidth="1"/>
    <col min="5377" max="5377" width="18.42578125" style="4" customWidth="1"/>
    <col min="5378" max="5378" width="15" style="4" bestFit="1" customWidth="1"/>
    <col min="5379" max="5380" width="10.7109375" style="4" customWidth="1"/>
    <col min="5381" max="5381" width="16.7109375" style="4" customWidth="1"/>
    <col min="5382" max="5382" width="11.7109375" style="4" customWidth="1"/>
    <col min="5383" max="5383" width="10.7109375" style="4" customWidth="1"/>
    <col min="5384" max="5384" width="16" style="4" customWidth="1"/>
    <col min="5385" max="5386" width="9.42578125" style="4" customWidth="1"/>
    <col min="5387" max="5387" width="12.140625" style="4" customWidth="1"/>
    <col min="5388" max="5388" width="9.42578125" style="4" customWidth="1"/>
    <col min="5389" max="5389" width="21.7109375" style="4" customWidth="1"/>
    <col min="5390" max="5391" width="14.7109375" style="4" customWidth="1"/>
    <col min="5392" max="5392" width="7.28515625" style="4" customWidth="1"/>
    <col min="5393" max="5629" width="9.140625" style="4"/>
    <col min="5630" max="5630" width="2.42578125" style="4" customWidth="1"/>
    <col min="5631" max="5631" width="1.85546875" style="4" customWidth="1"/>
    <col min="5632" max="5632" width="31.140625" style="4" customWidth="1"/>
    <col min="5633" max="5633" width="18.42578125" style="4" customWidth="1"/>
    <col min="5634" max="5634" width="15" style="4" bestFit="1" customWidth="1"/>
    <col min="5635" max="5636" width="10.7109375" style="4" customWidth="1"/>
    <col min="5637" max="5637" width="16.7109375" style="4" customWidth="1"/>
    <col min="5638" max="5638" width="11.7109375" style="4" customWidth="1"/>
    <col min="5639" max="5639" width="10.7109375" style="4" customWidth="1"/>
    <col min="5640" max="5640" width="16" style="4" customWidth="1"/>
    <col min="5641" max="5642" width="9.42578125" style="4" customWidth="1"/>
    <col min="5643" max="5643" width="12.140625" style="4" customWidth="1"/>
    <col min="5644" max="5644" width="9.42578125" style="4" customWidth="1"/>
    <col min="5645" max="5645" width="21.7109375" style="4" customWidth="1"/>
    <col min="5646" max="5647" width="14.7109375" style="4" customWidth="1"/>
    <col min="5648" max="5648" width="7.28515625" style="4" customWidth="1"/>
    <col min="5649" max="5885" width="9.140625" style="4"/>
    <col min="5886" max="5886" width="2.42578125" style="4" customWidth="1"/>
    <col min="5887" max="5887" width="1.85546875" style="4" customWidth="1"/>
    <col min="5888" max="5888" width="31.140625" style="4" customWidth="1"/>
    <col min="5889" max="5889" width="18.42578125" style="4" customWidth="1"/>
    <col min="5890" max="5890" width="15" style="4" bestFit="1" customWidth="1"/>
    <col min="5891" max="5892" width="10.7109375" style="4" customWidth="1"/>
    <col min="5893" max="5893" width="16.7109375" style="4" customWidth="1"/>
    <col min="5894" max="5894" width="11.7109375" style="4" customWidth="1"/>
    <col min="5895" max="5895" width="10.7109375" style="4" customWidth="1"/>
    <col min="5896" max="5896" width="16" style="4" customWidth="1"/>
    <col min="5897" max="5898" width="9.42578125" style="4" customWidth="1"/>
    <col min="5899" max="5899" width="12.140625" style="4" customWidth="1"/>
    <col min="5900" max="5900" width="9.42578125" style="4" customWidth="1"/>
    <col min="5901" max="5901" width="21.7109375" style="4" customWidth="1"/>
    <col min="5902" max="5903" width="14.7109375" style="4" customWidth="1"/>
    <col min="5904" max="5904" width="7.28515625" style="4" customWidth="1"/>
    <col min="5905" max="6141" width="9.140625" style="4"/>
    <col min="6142" max="6142" width="2.42578125" style="4" customWidth="1"/>
    <col min="6143" max="6143" width="1.85546875" style="4" customWidth="1"/>
    <col min="6144" max="6144" width="31.140625" style="4" customWidth="1"/>
    <col min="6145" max="6145" width="18.42578125" style="4" customWidth="1"/>
    <col min="6146" max="6146" width="15" style="4" bestFit="1" customWidth="1"/>
    <col min="6147" max="6148" width="10.7109375" style="4" customWidth="1"/>
    <col min="6149" max="6149" width="16.7109375" style="4" customWidth="1"/>
    <col min="6150" max="6150" width="11.7109375" style="4" customWidth="1"/>
    <col min="6151" max="6151" width="10.7109375" style="4" customWidth="1"/>
    <col min="6152" max="6152" width="16" style="4" customWidth="1"/>
    <col min="6153" max="6154" width="9.42578125" style="4" customWidth="1"/>
    <col min="6155" max="6155" width="12.140625" style="4" customWidth="1"/>
    <col min="6156" max="6156" width="9.42578125" style="4" customWidth="1"/>
    <col min="6157" max="6157" width="21.7109375" style="4" customWidth="1"/>
    <col min="6158" max="6159" width="14.7109375" style="4" customWidth="1"/>
    <col min="6160" max="6160" width="7.28515625" style="4" customWidth="1"/>
    <col min="6161" max="6397" width="9.140625" style="4"/>
    <col min="6398" max="6398" width="2.42578125" style="4" customWidth="1"/>
    <col min="6399" max="6399" width="1.85546875" style="4" customWidth="1"/>
    <col min="6400" max="6400" width="31.140625" style="4" customWidth="1"/>
    <col min="6401" max="6401" width="18.42578125" style="4" customWidth="1"/>
    <col min="6402" max="6402" width="15" style="4" bestFit="1" customWidth="1"/>
    <col min="6403" max="6404" width="10.7109375" style="4" customWidth="1"/>
    <col min="6405" max="6405" width="16.7109375" style="4" customWidth="1"/>
    <col min="6406" max="6406" width="11.7109375" style="4" customWidth="1"/>
    <col min="6407" max="6407" width="10.7109375" style="4" customWidth="1"/>
    <col min="6408" max="6408" width="16" style="4" customWidth="1"/>
    <col min="6409" max="6410" width="9.42578125" style="4" customWidth="1"/>
    <col min="6411" max="6411" width="12.140625" style="4" customWidth="1"/>
    <col min="6412" max="6412" width="9.42578125" style="4" customWidth="1"/>
    <col min="6413" max="6413" width="21.7109375" style="4" customWidth="1"/>
    <col min="6414" max="6415" width="14.7109375" style="4" customWidth="1"/>
    <col min="6416" max="6416" width="7.28515625" style="4" customWidth="1"/>
    <col min="6417" max="6653" width="9.140625" style="4"/>
    <col min="6654" max="6654" width="2.42578125" style="4" customWidth="1"/>
    <col min="6655" max="6655" width="1.85546875" style="4" customWidth="1"/>
    <col min="6656" max="6656" width="31.140625" style="4" customWidth="1"/>
    <col min="6657" max="6657" width="18.42578125" style="4" customWidth="1"/>
    <col min="6658" max="6658" width="15" style="4" bestFit="1" customWidth="1"/>
    <col min="6659" max="6660" width="10.7109375" style="4" customWidth="1"/>
    <col min="6661" max="6661" width="16.7109375" style="4" customWidth="1"/>
    <col min="6662" max="6662" width="11.7109375" style="4" customWidth="1"/>
    <col min="6663" max="6663" width="10.7109375" style="4" customWidth="1"/>
    <col min="6664" max="6664" width="16" style="4" customWidth="1"/>
    <col min="6665" max="6666" width="9.42578125" style="4" customWidth="1"/>
    <col min="6667" max="6667" width="12.140625" style="4" customWidth="1"/>
    <col min="6668" max="6668" width="9.42578125" style="4" customWidth="1"/>
    <col min="6669" max="6669" width="21.7109375" style="4" customWidth="1"/>
    <col min="6670" max="6671" width="14.7109375" style="4" customWidth="1"/>
    <col min="6672" max="6672" width="7.28515625" style="4" customWidth="1"/>
    <col min="6673" max="6909" width="9.140625" style="4"/>
    <col min="6910" max="6910" width="2.42578125" style="4" customWidth="1"/>
    <col min="6911" max="6911" width="1.85546875" style="4" customWidth="1"/>
    <col min="6912" max="6912" width="31.140625" style="4" customWidth="1"/>
    <col min="6913" max="6913" width="18.42578125" style="4" customWidth="1"/>
    <col min="6914" max="6914" width="15" style="4" bestFit="1" customWidth="1"/>
    <col min="6915" max="6916" width="10.7109375" style="4" customWidth="1"/>
    <col min="6917" max="6917" width="16.7109375" style="4" customWidth="1"/>
    <col min="6918" max="6918" width="11.7109375" style="4" customWidth="1"/>
    <col min="6919" max="6919" width="10.7109375" style="4" customWidth="1"/>
    <col min="6920" max="6920" width="16" style="4" customWidth="1"/>
    <col min="6921" max="6922" width="9.42578125" style="4" customWidth="1"/>
    <col min="6923" max="6923" width="12.140625" style="4" customWidth="1"/>
    <col min="6924" max="6924" width="9.42578125" style="4" customWidth="1"/>
    <col min="6925" max="6925" width="21.7109375" style="4" customWidth="1"/>
    <col min="6926" max="6927" width="14.7109375" style="4" customWidth="1"/>
    <col min="6928" max="6928" width="7.28515625" style="4" customWidth="1"/>
    <col min="6929" max="7165" width="9.140625" style="4"/>
    <col min="7166" max="7166" width="2.42578125" style="4" customWidth="1"/>
    <col min="7167" max="7167" width="1.85546875" style="4" customWidth="1"/>
    <col min="7168" max="7168" width="31.140625" style="4" customWidth="1"/>
    <col min="7169" max="7169" width="18.42578125" style="4" customWidth="1"/>
    <col min="7170" max="7170" width="15" style="4" bestFit="1" customWidth="1"/>
    <col min="7171" max="7172" width="10.7109375" style="4" customWidth="1"/>
    <col min="7173" max="7173" width="16.7109375" style="4" customWidth="1"/>
    <col min="7174" max="7174" width="11.7109375" style="4" customWidth="1"/>
    <col min="7175" max="7175" width="10.7109375" style="4" customWidth="1"/>
    <col min="7176" max="7176" width="16" style="4" customWidth="1"/>
    <col min="7177" max="7178" width="9.42578125" style="4" customWidth="1"/>
    <col min="7179" max="7179" width="12.140625" style="4" customWidth="1"/>
    <col min="7180" max="7180" width="9.42578125" style="4" customWidth="1"/>
    <col min="7181" max="7181" width="21.7109375" style="4" customWidth="1"/>
    <col min="7182" max="7183" width="14.7109375" style="4" customWidth="1"/>
    <col min="7184" max="7184" width="7.28515625" style="4" customWidth="1"/>
    <col min="7185" max="7421" width="9.140625" style="4"/>
    <col min="7422" max="7422" width="2.42578125" style="4" customWidth="1"/>
    <col min="7423" max="7423" width="1.85546875" style="4" customWidth="1"/>
    <col min="7424" max="7424" width="31.140625" style="4" customWidth="1"/>
    <col min="7425" max="7425" width="18.42578125" style="4" customWidth="1"/>
    <col min="7426" max="7426" width="15" style="4" bestFit="1" customWidth="1"/>
    <col min="7427" max="7428" width="10.7109375" style="4" customWidth="1"/>
    <col min="7429" max="7429" width="16.7109375" style="4" customWidth="1"/>
    <col min="7430" max="7430" width="11.7109375" style="4" customWidth="1"/>
    <col min="7431" max="7431" width="10.7109375" style="4" customWidth="1"/>
    <col min="7432" max="7432" width="16" style="4" customWidth="1"/>
    <col min="7433" max="7434" width="9.42578125" style="4" customWidth="1"/>
    <col min="7435" max="7435" width="12.140625" style="4" customWidth="1"/>
    <col min="7436" max="7436" width="9.42578125" style="4" customWidth="1"/>
    <col min="7437" max="7437" width="21.7109375" style="4" customWidth="1"/>
    <col min="7438" max="7439" width="14.7109375" style="4" customWidth="1"/>
    <col min="7440" max="7440" width="7.28515625" style="4" customWidth="1"/>
    <col min="7441" max="7677" width="9.140625" style="4"/>
    <col min="7678" max="7678" width="2.42578125" style="4" customWidth="1"/>
    <col min="7679" max="7679" width="1.85546875" style="4" customWidth="1"/>
    <col min="7680" max="7680" width="31.140625" style="4" customWidth="1"/>
    <col min="7681" max="7681" width="18.42578125" style="4" customWidth="1"/>
    <col min="7682" max="7682" width="15" style="4" bestFit="1" customWidth="1"/>
    <col min="7683" max="7684" width="10.7109375" style="4" customWidth="1"/>
    <col min="7685" max="7685" width="16.7109375" style="4" customWidth="1"/>
    <col min="7686" max="7686" width="11.7109375" style="4" customWidth="1"/>
    <col min="7687" max="7687" width="10.7109375" style="4" customWidth="1"/>
    <col min="7688" max="7688" width="16" style="4" customWidth="1"/>
    <col min="7689" max="7690" width="9.42578125" style="4" customWidth="1"/>
    <col min="7691" max="7691" width="12.140625" style="4" customWidth="1"/>
    <col min="7692" max="7692" width="9.42578125" style="4" customWidth="1"/>
    <col min="7693" max="7693" width="21.7109375" style="4" customWidth="1"/>
    <col min="7694" max="7695" width="14.7109375" style="4" customWidth="1"/>
    <col min="7696" max="7696" width="7.28515625" style="4" customWidth="1"/>
    <col min="7697" max="7933" width="9.140625" style="4"/>
    <col min="7934" max="7934" width="2.42578125" style="4" customWidth="1"/>
    <col min="7935" max="7935" width="1.85546875" style="4" customWidth="1"/>
    <col min="7936" max="7936" width="31.140625" style="4" customWidth="1"/>
    <col min="7937" max="7937" width="18.42578125" style="4" customWidth="1"/>
    <col min="7938" max="7938" width="15" style="4" bestFit="1" customWidth="1"/>
    <col min="7939" max="7940" width="10.7109375" style="4" customWidth="1"/>
    <col min="7941" max="7941" width="16.7109375" style="4" customWidth="1"/>
    <col min="7942" max="7942" width="11.7109375" style="4" customWidth="1"/>
    <col min="7943" max="7943" width="10.7109375" style="4" customWidth="1"/>
    <col min="7944" max="7944" width="16" style="4" customWidth="1"/>
    <col min="7945" max="7946" width="9.42578125" style="4" customWidth="1"/>
    <col min="7947" max="7947" width="12.140625" style="4" customWidth="1"/>
    <col min="7948" max="7948" width="9.42578125" style="4" customWidth="1"/>
    <col min="7949" max="7949" width="21.7109375" style="4" customWidth="1"/>
    <col min="7950" max="7951" width="14.7109375" style="4" customWidth="1"/>
    <col min="7952" max="7952" width="7.28515625" style="4" customWidth="1"/>
    <col min="7953" max="8189" width="9.140625" style="4"/>
    <col min="8190" max="8190" width="2.42578125" style="4" customWidth="1"/>
    <col min="8191" max="8191" width="1.85546875" style="4" customWidth="1"/>
    <col min="8192" max="8192" width="31.140625" style="4" customWidth="1"/>
    <col min="8193" max="8193" width="18.42578125" style="4" customWidth="1"/>
    <col min="8194" max="8194" width="15" style="4" bestFit="1" customWidth="1"/>
    <col min="8195" max="8196" width="10.7109375" style="4" customWidth="1"/>
    <col min="8197" max="8197" width="16.7109375" style="4" customWidth="1"/>
    <col min="8198" max="8198" width="11.7109375" style="4" customWidth="1"/>
    <col min="8199" max="8199" width="10.7109375" style="4" customWidth="1"/>
    <col min="8200" max="8200" width="16" style="4" customWidth="1"/>
    <col min="8201" max="8202" width="9.42578125" style="4" customWidth="1"/>
    <col min="8203" max="8203" width="12.140625" style="4" customWidth="1"/>
    <col min="8204" max="8204" width="9.42578125" style="4" customWidth="1"/>
    <col min="8205" max="8205" width="21.7109375" style="4" customWidth="1"/>
    <col min="8206" max="8207" width="14.7109375" style="4" customWidth="1"/>
    <col min="8208" max="8208" width="7.28515625" style="4" customWidth="1"/>
    <col min="8209" max="8445" width="9.140625" style="4"/>
    <col min="8446" max="8446" width="2.42578125" style="4" customWidth="1"/>
    <col min="8447" max="8447" width="1.85546875" style="4" customWidth="1"/>
    <col min="8448" max="8448" width="31.140625" style="4" customWidth="1"/>
    <col min="8449" max="8449" width="18.42578125" style="4" customWidth="1"/>
    <col min="8450" max="8450" width="15" style="4" bestFit="1" customWidth="1"/>
    <col min="8451" max="8452" width="10.7109375" style="4" customWidth="1"/>
    <col min="8453" max="8453" width="16.7109375" style="4" customWidth="1"/>
    <col min="8454" max="8454" width="11.7109375" style="4" customWidth="1"/>
    <col min="8455" max="8455" width="10.7109375" style="4" customWidth="1"/>
    <col min="8456" max="8456" width="16" style="4" customWidth="1"/>
    <col min="8457" max="8458" width="9.42578125" style="4" customWidth="1"/>
    <col min="8459" max="8459" width="12.140625" style="4" customWidth="1"/>
    <col min="8460" max="8460" width="9.42578125" style="4" customWidth="1"/>
    <col min="8461" max="8461" width="21.7109375" style="4" customWidth="1"/>
    <col min="8462" max="8463" width="14.7109375" style="4" customWidth="1"/>
    <col min="8464" max="8464" width="7.28515625" style="4" customWidth="1"/>
    <col min="8465" max="8701" width="9.140625" style="4"/>
    <col min="8702" max="8702" width="2.42578125" style="4" customWidth="1"/>
    <col min="8703" max="8703" width="1.85546875" style="4" customWidth="1"/>
    <col min="8704" max="8704" width="31.140625" style="4" customWidth="1"/>
    <col min="8705" max="8705" width="18.42578125" style="4" customWidth="1"/>
    <col min="8706" max="8706" width="15" style="4" bestFit="1" customWidth="1"/>
    <col min="8707" max="8708" width="10.7109375" style="4" customWidth="1"/>
    <col min="8709" max="8709" width="16.7109375" style="4" customWidth="1"/>
    <col min="8710" max="8710" width="11.7109375" style="4" customWidth="1"/>
    <col min="8711" max="8711" width="10.7109375" style="4" customWidth="1"/>
    <col min="8712" max="8712" width="16" style="4" customWidth="1"/>
    <col min="8713" max="8714" width="9.42578125" style="4" customWidth="1"/>
    <col min="8715" max="8715" width="12.140625" style="4" customWidth="1"/>
    <col min="8716" max="8716" width="9.42578125" style="4" customWidth="1"/>
    <col min="8717" max="8717" width="21.7109375" style="4" customWidth="1"/>
    <col min="8718" max="8719" width="14.7109375" style="4" customWidth="1"/>
    <col min="8720" max="8720" width="7.28515625" style="4" customWidth="1"/>
    <col min="8721" max="8957" width="9.140625" style="4"/>
    <col min="8958" max="8958" width="2.42578125" style="4" customWidth="1"/>
    <col min="8959" max="8959" width="1.85546875" style="4" customWidth="1"/>
    <col min="8960" max="8960" width="31.140625" style="4" customWidth="1"/>
    <col min="8961" max="8961" width="18.42578125" style="4" customWidth="1"/>
    <col min="8962" max="8962" width="15" style="4" bestFit="1" customWidth="1"/>
    <col min="8963" max="8964" width="10.7109375" style="4" customWidth="1"/>
    <col min="8965" max="8965" width="16.7109375" style="4" customWidth="1"/>
    <col min="8966" max="8966" width="11.7109375" style="4" customWidth="1"/>
    <col min="8967" max="8967" width="10.7109375" style="4" customWidth="1"/>
    <col min="8968" max="8968" width="16" style="4" customWidth="1"/>
    <col min="8969" max="8970" width="9.42578125" style="4" customWidth="1"/>
    <col min="8971" max="8971" width="12.140625" style="4" customWidth="1"/>
    <col min="8972" max="8972" width="9.42578125" style="4" customWidth="1"/>
    <col min="8973" max="8973" width="21.7109375" style="4" customWidth="1"/>
    <col min="8974" max="8975" width="14.7109375" style="4" customWidth="1"/>
    <col min="8976" max="8976" width="7.28515625" style="4" customWidth="1"/>
    <col min="8977" max="9213" width="9.140625" style="4"/>
    <col min="9214" max="9214" width="2.42578125" style="4" customWidth="1"/>
    <col min="9215" max="9215" width="1.85546875" style="4" customWidth="1"/>
    <col min="9216" max="9216" width="31.140625" style="4" customWidth="1"/>
    <col min="9217" max="9217" width="18.42578125" style="4" customWidth="1"/>
    <col min="9218" max="9218" width="15" style="4" bestFit="1" customWidth="1"/>
    <col min="9219" max="9220" width="10.7109375" style="4" customWidth="1"/>
    <col min="9221" max="9221" width="16.7109375" style="4" customWidth="1"/>
    <col min="9222" max="9222" width="11.7109375" style="4" customWidth="1"/>
    <col min="9223" max="9223" width="10.7109375" style="4" customWidth="1"/>
    <col min="9224" max="9224" width="16" style="4" customWidth="1"/>
    <col min="9225" max="9226" width="9.42578125" style="4" customWidth="1"/>
    <col min="9227" max="9227" width="12.140625" style="4" customWidth="1"/>
    <col min="9228" max="9228" width="9.42578125" style="4" customWidth="1"/>
    <col min="9229" max="9229" width="21.7109375" style="4" customWidth="1"/>
    <col min="9230" max="9231" width="14.7109375" style="4" customWidth="1"/>
    <col min="9232" max="9232" width="7.28515625" style="4" customWidth="1"/>
    <col min="9233" max="9469" width="9.140625" style="4"/>
    <col min="9470" max="9470" width="2.42578125" style="4" customWidth="1"/>
    <col min="9471" max="9471" width="1.85546875" style="4" customWidth="1"/>
    <col min="9472" max="9472" width="31.140625" style="4" customWidth="1"/>
    <col min="9473" max="9473" width="18.42578125" style="4" customWidth="1"/>
    <col min="9474" max="9474" width="15" style="4" bestFit="1" customWidth="1"/>
    <col min="9475" max="9476" width="10.7109375" style="4" customWidth="1"/>
    <col min="9477" max="9477" width="16.7109375" style="4" customWidth="1"/>
    <col min="9478" max="9478" width="11.7109375" style="4" customWidth="1"/>
    <col min="9479" max="9479" width="10.7109375" style="4" customWidth="1"/>
    <col min="9480" max="9480" width="16" style="4" customWidth="1"/>
    <col min="9481" max="9482" width="9.42578125" style="4" customWidth="1"/>
    <col min="9483" max="9483" width="12.140625" style="4" customWidth="1"/>
    <col min="9484" max="9484" width="9.42578125" style="4" customWidth="1"/>
    <col min="9485" max="9485" width="21.7109375" style="4" customWidth="1"/>
    <col min="9486" max="9487" width="14.7109375" style="4" customWidth="1"/>
    <col min="9488" max="9488" width="7.28515625" style="4" customWidth="1"/>
    <col min="9489" max="9725" width="9.140625" style="4"/>
    <col min="9726" max="9726" width="2.42578125" style="4" customWidth="1"/>
    <col min="9727" max="9727" width="1.85546875" style="4" customWidth="1"/>
    <col min="9728" max="9728" width="31.140625" style="4" customWidth="1"/>
    <col min="9729" max="9729" width="18.42578125" style="4" customWidth="1"/>
    <col min="9730" max="9730" width="15" style="4" bestFit="1" customWidth="1"/>
    <col min="9731" max="9732" width="10.7109375" style="4" customWidth="1"/>
    <col min="9733" max="9733" width="16.7109375" style="4" customWidth="1"/>
    <col min="9734" max="9734" width="11.7109375" style="4" customWidth="1"/>
    <col min="9735" max="9735" width="10.7109375" style="4" customWidth="1"/>
    <col min="9736" max="9736" width="16" style="4" customWidth="1"/>
    <col min="9737" max="9738" width="9.42578125" style="4" customWidth="1"/>
    <col min="9739" max="9739" width="12.140625" style="4" customWidth="1"/>
    <col min="9740" max="9740" width="9.42578125" style="4" customWidth="1"/>
    <col min="9741" max="9741" width="21.7109375" style="4" customWidth="1"/>
    <col min="9742" max="9743" width="14.7109375" style="4" customWidth="1"/>
    <col min="9744" max="9744" width="7.28515625" style="4" customWidth="1"/>
    <col min="9745" max="9981" width="9.140625" style="4"/>
    <col min="9982" max="9982" width="2.42578125" style="4" customWidth="1"/>
    <col min="9983" max="9983" width="1.85546875" style="4" customWidth="1"/>
    <col min="9984" max="9984" width="31.140625" style="4" customWidth="1"/>
    <col min="9985" max="9985" width="18.42578125" style="4" customWidth="1"/>
    <col min="9986" max="9986" width="15" style="4" bestFit="1" customWidth="1"/>
    <col min="9987" max="9988" width="10.7109375" style="4" customWidth="1"/>
    <col min="9989" max="9989" width="16.7109375" style="4" customWidth="1"/>
    <col min="9990" max="9990" width="11.7109375" style="4" customWidth="1"/>
    <col min="9991" max="9991" width="10.7109375" style="4" customWidth="1"/>
    <col min="9992" max="9992" width="16" style="4" customWidth="1"/>
    <col min="9993" max="9994" width="9.42578125" style="4" customWidth="1"/>
    <col min="9995" max="9995" width="12.140625" style="4" customWidth="1"/>
    <col min="9996" max="9996" width="9.42578125" style="4" customWidth="1"/>
    <col min="9997" max="9997" width="21.7109375" style="4" customWidth="1"/>
    <col min="9998" max="9999" width="14.7109375" style="4" customWidth="1"/>
    <col min="10000" max="10000" width="7.28515625" style="4" customWidth="1"/>
    <col min="10001" max="10237" width="9.140625" style="4"/>
    <col min="10238" max="10238" width="2.42578125" style="4" customWidth="1"/>
    <col min="10239" max="10239" width="1.85546875" style="4" customWidth="1"/>
    <col min="10240" max="10240" width="31.140625" style="4" customWidth="1"/>
    <col min="10241" max="10241" width="18.42578125" style="4" customWidth="1"/>
    <col min="10242" max="10242" width="15" style="4" bestFit="1" customWidth="1"/>
    <col min="10243" max="10244" width="10.7109375" style="4" customWidth="1"/>
    <col min="10245" max="10245" width="16.7109375" style="4" customWidth="1"/>
    <col min="10246" max="10246" width="11.7109375" style="4" customWidth="1"/>
    <col min="10247" max="10247" width="10.7109375" style="4" customWidth="1"/>
    <col min="10248" max="10248" width="16" style="4" customWidth="1"/>
    <col min="10249" max="10250" width="9.42578125" style="4" customWidth="1"/>
    <col min="10251" max="10251" width="12.140625" style="4" customWidth="1"/>
    <col min="10252" max="10252" width="9.42578125" style="4" customWidth="1"/>
    <col min="10253" max="10253" width="21.7109375" style="4" customWidth="1"/>
    <col min="10254" max="10255" width="14.7109375" style="4" customWidth="1"/>
    <col min="10256" max="10256" width="7.28515625" style="4" customWidth="1"/>
    <col min="10257" max="10493" width="9.140625" style="4"/>
    <col min="10494" max="10494" width="2.42578125" style="4" customWidth="1"/>
    <col min="10495" max="10495" width="1.85546875" style="4" customWidth="1"/>
    <col min="10496" max="10496" width="31.140625" style="4" customWidth="1"/>
    <col min="10497" max="10497" width="18.42578125" style="4" customWidth="1"/>
    <col min="10498" max="10498" width="15" style="4" bestFit="1" customWidth="1"/>
    <col min="10499" max="10500" width="10.7109375" style="4" customWidth="1"/>
    <col min="10501" max="10501" width="16.7109375" style="4" customWidth="1"/>
    <col min="10502" max="10502" width="11.7109375" style="4" customWidth="1"/>
    <col min="10503" max="10503" width="10.7109375" style="4" customWidth="1"/>
    <col min="10504" max="10504" width="16" style="4" customWidth="1"/>
    <col min="10505" max="10506" width="9.42578125" style="4" customWidth="1"/>
    <col min="10507" max="10507" width="12.140625" style="4" customWidth="1"/>
    <col min="10508" max="10508" width="9.42578125" style="4" customWidth="1"/>
    <col min="10509" max="10509" width="21.7109375" style="4" customWidth="1"/>
    <col min="10510" max="10511" width="14.7109375" style="4" customWidth="1"/>
    <col min="10512" max="10512" width="7.28515625" style="4" customWidth="1"/>
    <col min="10513" max="10749" width="9.140625" style="4"/>
    <col min="10750" max="10750" width="2.42578125" style="4" customWidth="1"/>
    <col min="10751" max="10751" width="1.85546875" style="4" customWidth="1"/>
    <col min="10752" max="10752" width="31.140625" style="4" customWidth="1"/>
    <col min="10753" max="10753" width="18.42578125" style="4" customWidth="1"/>
    <col min="10754" max="10754" width="15" style="4" bestFit="1" customWidth="1"/>
    <col min="10755" max="10756" width="10.7109375" style="4" customWidth="1"/>
    <col min="10757" max="10757" width="16.7109375" style="4" customWidth="1"/>
    <col min="10758" max="10758" width="11.7109375" style="4" customWidth="1"/>
    <col min="10759" max="10759" width="10.7109375" style="4" customWidth="1"/>
    <col min="10760" max="10760" width="16" style="4" customWidth="1"/>
    <col min="10761" max="10762" width="9.42578125" style="4" customWidth="1"/>
    <col min="10763" max="10763" width="12.140625" style="4" customWidth="1"/>
    <col min="10764" max="10764" width="9.42578125" style="4" customWidth="1"/>
    <col min="10765" max="10765" width="21.7109375" style="4" customWidth="1"/>
    <col min="10766" max="10767" width="14.7109375" style="4" customWidth="1"/>
    <col min="10768" max="10768" width="7.28515625" style="4" customWidth="1"/>
    <col min="10769" max="11005" width="9.140625" style="4"/>
    <col min="11006" max="11006" width="2.42578125" style="4" customWidth="1"/>
    <col min="11007" max="11007" width="1.85546875" style="4" customWidth="1"/>
    <col min="11008" max="11008" width="31.140625" style="4" customWidth="1"/>
    <col min="11009" max="11009" width="18.42578125" style="4" customWidth="1"/>
    <col min="11010" max="11010" width="15" style="4" bestFit="1" customWidth="1"/>
    <col min="11011" max="11012" width="10.7109375" style="4" customWidth="1"/>
    <col min="11013" max="11013" width="16.7109375" style="4" customWidth="1"/>
    <col min="11014" max="11014" width="11.7109375" style="4" customWidth="1"/>
    <col min="11015" max="11015" width="10.7109375" style="4" customWidth="1"/>
    <col min="11016" max="11016" width="16" style="4" customWidth="1"/>
    <col min="11017" max="11018" width="9.42578125" style="4" customWidth="1"/>
    <col min="11019" max="11019" width="12.140625" style="4" customWidth="1"/>
    <col min="11020" max="11020" width="9.42578125" style="4" customWidth="1"/>
    <col min="11021" max="11021" width="21.7109375" style="4" customWidth="1"/>
    <col min="11022" max="11023" width="14.7109375" style="4" customWidth="1"/>
    <col min="11024" max="11024" width="7.28515625" style="4" customWidth="1"/>
    <col min="11025" max="11261" width="9.140625" style="4"/>
    <col min="11262" max="11262" width="2.42578125" style="4" customWidth="1"/>
    <col min="11263" max="11263" width="1.85546875" style="4" customWidth="1"/>
    <col min="11264" max="11264" width="31.140625" style="4" customWidth="1"/>
    <col min="11265" max="11265" width="18.42578125" style="4" customWidth="1"/>
    <col min="11266" max="11266" width="15" style="4" bestFit="1" customWidth="1"/>
    <col min="11267" max="11268" width="10.7109375" style="4" customWidth="1"/>
    <col min="11269" max="11269" width="16.7109375" style="4" customWidth="1"/>
    <col min="11270" max="11270" width="11.7109375" style="4" customWidth="1"/>
    <col min="11271" max="11271" width="10.7109375" style="4" customWidth="1"/>
    <col min="11272" max="11272" width="16" style="4" customWidth="1"/>
    <col min="11273" max="11274" width="9.42578125" style="4" customWidth="1"/>
    <col min="11275" max="11275" width="12.140625" style="4" customWidth="1"/>
    <col min="11276" max="11276" width="9.42578125" style="4" customWidth="1"/>
    <col min="11277" max="11277" width="21.7109375" style="4" customWidth="1"/>
    <col min="11278" max="11279" width="14.7109375" style="4" customWidth="1"/>
    <col min="11280" max="11280" width="7.28515625" style="4" customWidth="1"/>
    <col min="11281" max="11517" width="9.140625" style="4"/>
    <col min="11518" max="11518" width="2.42578125" style="4" customWidth="1"/>
    <col min="11519" max="11519" width="1.85546875" style="4" customWidth="1"/>
    <col min="11520" max="11520" width="31.140625" style="4" customWidth="1"/>
    <col min="11521" max="11521" width="18.42578125" style="4" customWidth="1"/>
    <col min="11522" max="11522" width="15" style="4" bestFit="1" customWidth="1"/>
    <col min="11523" max="11524" width="10.7109375" style="4" customWidth="1"/>
    <col min="11525" max="11525" width="16.7109375" style="4" customWidth="1"/>
    <col min="11526" max="11526" width="11.7109375" style="4" customWidth="1"/>
    <col min="11527" max="11527" width="10.7109375" style="4" customWidth="1"/>
    <col min="11528" max="11528" width="16" style="4" customWidth="1"/>
    <col min="11529" max="11530" width="9.42578125" style="4" customWidth="1"/>
    <col min="11531" max="11531" width="12.140625" style="4" customWidth="1"/>
    <col min="11532" max="11532" width="9.42578125" style="4" customWidth="1"/>
    <col min="11533" max="11533" width="21.7109375" style="4" customWidth="1"/>
    <col min="11534" max="11535" width="14.7109375" style="4" customWidth="1"/>
    <col min="11536" max="11536" width="7.28515625" style="4" customWidth="1"/>
    <col min="11537" max="11773" width="9.140625" style="4"/>
    <col min="11774" max="11774" width="2.42578125" style="4" customWidth="1"/>
    <col min="11775" max="11775" width="1.85546875" style="4" customWidth="1"/>
    <col min="11776" max="11776" width="31.140625" style="4" customWidth="1"/>
    <col min="11777" max="11777" width="18.42578125" style="4" customWidth="1"/>
    <col min="11778" max="11778" width="15" style="4" bestFit="1" customWidth="1"/>
    <col min="11779" max="11780" width="10.7109375" style="4" customWidth="1"/>
    <col min="11781" max="11781" width="16.7109375" style="4" customWidth="1"/>
    <col min="11782" max="11782" width="11.7109375" style="4" customWidth="1"/>
    <col min="11783" max="11783" width="10.7109375" style="4" customWidth="1"/>
    <col min="11784" max="11784" width="16" style="4" customWidth="1"/>
    <col min="11785" max="11786" width="9.42578125" style="4" customWidth="1"/>
    <col min="11787" max="11787" width="12.140625" style="4" customWidth="1"/>
    <col min="11788" max="11788" width="9.42578125" style="4" customWidth="1"/>
    <col min="11789" max="11789" width="21.7109375" style="4" customWidth="1"/>
    <col min="11790" max="11791" width="14.7109375" style="4" customWidth="1"/>
    <col min="11792" max="11792" width="7.28515625" style="4" customWidth="1"/>
    <col min="11793" max="12029" width="9.140625" style="4"/>
    <col min="12030" max="12030" width="2.42578125" style="4" customWidth="1"/>
    <col min="12031" max="12031" width="1.85546875" style="4" customWidth="1"/>
    <col min="12032" max="12032" width="31.140625" style="4" customWidth="1"/>
    <col min="12033" max="12033" width="18.42578125" style="4" customWidth="1"/>
    <col min="12034" max="12034" width="15" style="4" bestFit="1" customWidth="1"/>
    <col min="12035" max="12036" width="10.7109375" style="4" customWidth="1"/>
    <col min="12037" max="12037" width="16.7109375" style="4" customWidth="1"/>
    <col min="12038" max="12038" width="11.7109375" style="4" customWidth="1"/>
    <col min="12039" max="12039" width="10.7109375" style="4" customWidth="1"/>
    <col min="12040" max="12040" width="16" style="4" customWidth="1"/>
    <col min="12041" max="12042" width="9.42578125" style="4" customWidth="1"/>
    <col min="12043" max="12043" width="12.140625" style="4" customWidth="1"/>
    <col min="12044" max="12044" width="9.42578125" style="4" customWidth="1"/>
    <col min="12045" max="12045" width="21.7109375" style="4" customWidth="1"/>
    <col min="12046" max="12047" width="14.7109375" style="4" customWidth="1"/>
    <col min="12048" max="12048" width="7.28515625" style="4" customWidth="1"/>
    <col min="12049" max="12285" width="9.140625" style="4"/>
    <col min="12286" max="12286" width="2.42578125" style="4" customWidth="1"/>
    <col min="12287" max="12287" width="1.85546875" style="4" customWidth="1"/>
    <col min="12288" max="12288" width="31.140625" style="4" customWidth="1"/>
    <col min="12289" max="12289" width="18.42578125" style="4" customWidth="1"/>
    <col min="12290" max="12290" width="15" style="4" bestFit="1" customWidth="1"/>
    <col min="12291" max="12292" width="10.7109375" style="4" customWidth="1"/>
    <col min="12293" max="12293" width="16.7109375" style="4" customWidth="1"/>
    <col min="12294" max="12294" width="11.7109375" style="4" customWidth="1"/>
    <col min="12295" max="12295" width="10.7109375" style="4" customWidth="1"/>
    <col min="12296" max="12296" width="16" style="4" customWidth="1"/>
    <col min="12297" max="12298" width="9.42578125" style="4" customWidth="1"/>
    <col min="12299" max="12299" width="12.140625" style="4" customWidth="1"/>
    <col min="12300" max="12300" width="9.42578125" style="4" customWidth="1"/>
    <col min="12301" max="12301" width="21.7109375" style="4" customWidth="1"/>
    <col min="12302" max="12303" width="14.7109375" style="4" customWidth="1"/>
    <col min="12304" max="12304" width="7.28515625" style="4" customWidth="1"/>
    <col min="12305" max="12541" width="9.140625" style="4"/>
    <col min="12542" max="12542" width="2.42578125" style="4" customWidth="1"/>
    <col min="12543" max="12543" width="1.85546875" style="4" customWidth="1"/>
    <col min="12544" max="12544" width="31.140625" style="4" customWidth="1"/>
    <col min="12545" max="12545" width="18.42578125" style="4" customWidth="1"/>
    <col min="12546" max="12546" width="15" style="4" bestFit="1" customWidth="1"/>
    <col min="12547" max="12548" width="10.7109375" style="4" customWidth="1"/>
    <col min="12549" max="12549" width="16.7109375" style="4" customWidth="1"/>
    <col min="12550" max="12550" width="11.7109375" style="4" customWidth="1"/>
    <col min="12551" max="12551" width="10.7109375" style="4" customWidth="1"/>
    <col min="12552" max="12552" width="16" style="4" customWidth="1"/>
    <col min="12553" max="12554" width="9.42578125" style="4" customWidth="1"/>
    <col min="12555" max="12555" width="12.140625" style="4" customWidth="1"/>
    <col min="12556" max="12556" width="9.42578125" style="4" customWidth="1"/>
    <col min="12557" max="12557" width="21.7109375" style="4" customWidth="1"/>
    <col min="12558" max="12559" width="14.7109375" style="4" customWidth="1"/>
    <col min="12560" max="12560" width="7.28515625" style="4" customWidth="1"/>
    <col min="12561" max="12797" width="9.140625" style="4"/>
    <col min="12798" max="12798" width="2.42578125" style="4" customWidth="1"/>
    <col min="12799" max="12799" width="1.85546875" style="4" customWidth="1"/>
    <col min="12800" max="12800" width="31.140625" style="4" customWidth="1"/>
    <col min="12801" max="12801" width="18.42578125" style="4" customWidth="1"/>
    <col min="12802" max="12802" width="15" style="4" bestFit="1" customWidth="1"/>
    <col min="12803" max="12804" width="10.7109375" style="4" customWidth="1"/>
    <col min="12805" max="12805" width="16.7109375" style="4" customWidth="1"/>
    <col min="12806" max="12806" width="11.7109375" style="4" customWidth="1"/>
    <col min="12807" max="12807" width="10.7109375" style="4" customWidth="1"/>
    <col min="12808" max="12808" width="16" style="4" customWidth="1"/>
    <col min="12809" max="12810" width="9.42578125" style="4" customWidth="1"/>
    <col min="12811" max="12811" width="12.140625" style="4" customWidth="1"/>
    <col min="12812" max="12812" width="9.42578125" style="4" customWidth="1"/>
    <col min="12813" max="12813" width="21.7109375" style="4" customWidth="1"/>
    <col min="12814" max="12815" width="14.7109375" style="4" customWidth="1"/>
    <col min="12816" max="12816" width="7.28515625" style="4" customWidth="1"/>
    <col min="12817" max="13053" width="9.140625" style="4"/>
    <col min="13054" max="13054" width="2.42578125" style="4" customWidth="1"/>
    <col min="13055" max="13055" width="1.85546875" style="4" customWidth="1"/>
    <col min="13056" max="13056" width="31.140625" style="4" customWidth="1"/>
    <col min="13057" max="13057" width="18.42578125" style="4" customWidth="1"/>
    <col min="13058" max="13058" width="15" style="4" bestFit="1" customWidth="1"/>
    <col min="13059" max="13060" width="10.7109375" style="4" customWidth="1"/>
    <col min="13061" max="13061" width="16.7109375" style="4" customWidth="1"/>
    <col min="13062" max="13062" width="11.7109375" style="4" customWidth="1"/>
    <col min="13063" max="13063" width="10.7109375" style="4" customWidth="1"/>
    <col min="13064" max="13064" width="16" style="4" customWidth="1"/>
    <col min="13065" max="13066" width="9.42578125" style="4" customWidth="1"/>
    <col min="13067" max="13067" width="12.140625" style="4" customWidth="1"/>
    <col min="13068" max="13068" width="9.42578125" style="4" customWidth="1"/>
    <col min="13069" max="13069" width="21.7109375" style="4" customWidth="1"/>
    <col min="13070" max="13071" width="14.7109375" style="4" customWidth="1"/>
    <col min="13072" max="13072" width="7.28515625" style="4" customWidth="1"/>
    <col min="13073" max="13309" width="9.140625" style="4"/>
    <col min="13310" max="13310" width="2.42578125" style="4" customWidth="1"/>
    <col min="13311" max="13311" width="1.85546875" style="4" customWidth="1"/>
    <col min="13312" max="13312" width="31.140625" style="4" customWidth="1"/>
    <col min="13313" max="13313" width="18.42578125" style="4" customWidth="1"/>
    <col min="13314" max="13314" width="15" style="4" bestFit="1" customWidth="1"/>
    <col min="13315" max="13316" width="10.7109375" style="4" customWidth="1"/>
    <col min="13317" max="13317" width="16.7109375" style="4" customWidth="1"/>
    <col min="13318" max="13318" width="11.7109375" style="4" customWidth="1"/>
    <col min="13319" max="13319" width="10.7109375" style="4" customWidth="1"/>
    <col min="13320" max="13320" width="16" style="4" customWidth="1"/>
    <col min="13321" max="13322" width="9.42578125" style="4" customWidth="1"/>
    <col min="13323" max="13323" width="12.140625" style="4" customWidth="1"/>
    <col min="13324" max="13324" width="9.42578125" style="4" customWidth="1"/>
    <col min="13325" max="13325" width="21.7109375" style="4" customWidth="1"/>
    <col min="13326" max="13327" width="14.7109375" style="4" customWidth="1"/>
    <col min="13328" max="13328" width="7.28515625" style="4" customWidth="1"/>
    <col min="13329" max="13565" width="9.140625" style="4"/>
    <col min="13566" max="13566" width="2.42578125" style="4" customWidth="1"/>
    <col min="13567" max="13567" width="1.85546875" style="4" customWidth="1"/>
    <col min="13568" max="13568" width="31.140625" style="4" customWidth="1"/>
    <col min="13569" max="13569" width="18.42578125" style="4" customWidth="1"/>
    <col min="13570" max="13570" width="15" style="4" bestFit="1" customWidth="1"/>
    <col min="13571" max="13572" width="10.7109375" style="4" customWidth="1"/>
    <col min="13573" max="13573" width="16.7109375" style="4" customWidth="1"/>
    <col min="13574" max="13574" width="11.7109375" style="4" customWidth="1"/>
    <col min="13575" max="13575" width="10.7109375" style="4" customWidth="1"/>
    <col min="13576" max="13576" width="16" style="4" customWidth="1"/>
    <col min="13577" max="13578" width="9.42578125" style="4" customWidth="1"/>
    <col min="13579" max="13579" width="12.140625" style="4" customWidth="1"/>
    <col min="13580" max="13580" width="9.42578125" style="4" customWidth="1"/>
    <col min="13581" max="13581" width="21.7109375" style="4" customWidth="1"/>
    <col min="13582" max="13583" width="14.7109375" style="4" customWidth="1"/>
    <col min="13584" max="13584" width="7.28515625" style="4" customWidth="1"/>
    <col min="13585" max="13821" width="9.140625" style="4"/>
    <col min="13822" max="13822" width="2.42578125" style="4" customWidth="1"/>
    <col min="13823" max="13823" width="1.85546875" style="4" customWidth="1"/>
    <col min="13824" max="13824" width="31.140625" style="4" customWidth="1"/>
    <col min="13825" max="13825" width="18.42578125" style="4" customWidth="1"/>
    <col min="13826" max="13826" width="15" style="4" bestFit="1" customWidth="1"/>
    <col min="13827" max="13828" width="10.7109375" style="4" customWidth="1"/>
    <col min="13829" max="13829" width="16.7109375" style="4" customWidth="1"/>
    <col min="13830" max="13830" width="11.7109375" style="4" customWidth="1"/>
    <col min="13831" max="13831" width="10.7109375" style="4" customWidth="1"/>
    <col min="13832" max="13832" width="16" style="4" customWidth="1"/>
    <col min="13833" max="13834" width="9.42578125" style="4" customWidth="1"/>
    <col min="13835" max="13835" width="12.140625" style="4" customWidth="1"/>
    <col min="13836" max="13836" width="9.42578125" style="4" customWidth="1"/>
    <col min="13837" max="13837" width="21.7109375" style="4" customWidth="1"/>
    <col min="13838" max="13839" width="14.7109375" style="4" customWidth="1"/>
    <col min="13840" max="13840" width="7.28515625" style="4" customWidth="1"/>
    <col min="13841" max="14077" width="9.140625" style="4"/>
    <col min="14078" max="14078" width="2.42578125" style="4" customWidth="1"/>
    <col min="14079" max="14079" width="1.85546875" style="4" customWidth="1"/>
    <col min="14080" max="14080" width="31.140625" style="4" customWidth="1"/>
    <col min="14081" max="14081" width="18.42578125" style="4" customWidth="1"/>
    <col min="14082" max="14082" width="15" style="4" bestFit="1" customWidth="1"/>
    <col min="14083" max="14084" width="10.7109375" style="4" customWidth="1"/>
    <col min="14085" max="14085" width="16.7109375" style="4" customWidth="1"/>
    <col min="14086" max="14086" width="11.7109375" style="4" customWidth="1"/>
    <col min="14087" max="14087" width="10.7109375" style="4" customWidth="1"/>
    <col min="14088" max="14088" width="16" style="4" customWidth="1"/>
    <col min="14089" max="14090" width="9.42578125" style="4" customWidth="1"/>
    <col min="14091" max="14091" width="12.140625" style="4" customWidth="1"/>
    <col min="14092" max="14092" width="9.42578125" style="4" customWidth="1"/>
    <col min="14093" max="14093" width="21.7109375" style="4" customWidth="1"/>
    <col min="14094" max="14095" width="14.7109375" style="4" customWidth="1"/>
    <col min="14096" max="14096" width="7.28515625" style="4" customWidth="1"/>
    <col min="14097" max="14333" width="9.140625" style="4"/>
    <col min="14334" max="14334" width="2.42578125" style="4" customWidth="1"/>
    <col min="14335" max="14335" width="1.85546875" style="4" customWidth="1"/>
    <col min="14336" max="14336" width="31.140625" style="4" customWidth="1"/>
    <col min="14337" max="14337" width="18.42578125" style="4" customWidth="1"/>
    <col min="14338" max="14338" width="15" style="4" bestFit="1" customWidth="1"/>
    <col min="14339" max="14340" width="10.7109375" style="4" customWidth="1"/>
    <col min="14341" max="14341" width="16.7109375" style="4" customWidth="1"/>
    <col min="14342" max="14342" width="11.7109375" style="4" customWidth="1"/>
    <col min="14343" max="14343" width="10.7109375" style="4" customWidth="1"/>
    <col min="14344" max="14344" width="16" style="4" customWidth="1"/>
    <col min="14345" max="14346" width="9.42578125" style="4" customWidth="1"/>
    <col min="14347" max="14347" width="12.140625" style="4" customWidth="1"/>
    <col min="14348" max="14348" width="9.42578125" style="4" customWidth="1"/>
    <col min="14349" max="14349" width="21.7109375" style="4" customWidth="1"/>
    <col min="14350" max="14351" width="14.7109375" style="4" customWidth="1"/>
    <col min="14352" max="14352" width="7.28515625" style="4" customWidth="1"/>
    <col min="14353" max="14589" width="9.140625" style="4"/>
    <col min="14590" max="14590" width="2.42578125" style="4" customWidth="1"/>
    <col min="14591" max="14591" width="1.85546875" style="4" customWidth="1"/>
    <col min="14592" max="14592" width="31.140625" style="4" customWidth="1"/>
    <col min="14593" max="14593" width="18.42578125" style="4" customWidth="1"/>
    <col min="14594" max="14594" width="15" style="4" bestFit="1" customWidth="1"/>
    <col min="14595" max="14596" width="10.7109375" style="4" customWidth="1"/>
    <col min="14597" max="14597" width="16.7109375" style="4" customWidth="1"/>
    <col min="14598" max="14598" width="11.7109375" style="4" customWidth="1"/>
    <col min="14599" max="14599" width="10.7109375" style="4" customWidth="1"/>
    <col min="14600" max="14600" width="16" style="4" customWidth="1"/>
    <col min="14601" max="14602" width="9.42578125" style="4" customWidth="1"/>
    <col min="14603" max="14603" width="12.140625" style="4" customWidth="1"/>
    <col min="14604" max="14604" width="9.42578125" style="4" customWidth="1"/>
    <col min="14605" max="14605" width="21.7109375" style="4" customWidth="1"/>
    <col min="14606" max="14607" width="14.7109375" style="4" customWidth="1"/>
    <col min="14608" max="14608" width="7.28515625" style="4" customWidth="1"/>
    <col min="14609" max="14845" width="9.140625" style="4"/>
    <col min="14846" max="14846" width="2.42578125" style="4" customWidth="1"/>
    <col min="14847" max="14847" width="1.85546875" style="4" customWidth="1"/>
    <col min="14848" max="14848" width="31.140625" style="4" customWidth="1"/>
    <col min="14849" max="14849" width="18.42578125" style="4" customWidth="1"/>
    <col min="14850" max="14850" width="15" style="4" bestFit="1" customWidth="1"/>
    <col min="14851" max="14852" width="10.7109375" style="4" customWidth="1"/>
    <col min="14853" max="14853" width="16.7109375" style="4" customWidth="1"/>
    <col min="14854" max="14854" width="11.7109375" style="4" customWidth="1"/>
    <col min="14855" max="14855" width="10.7109375" style="4" customWidth="1"/>
    <col min="14856" max="14856" width="16" style="4" customWidth="1"/>
    <col min="14857" max="14858" width="9.42578125" style="4" customWidth="1"/>
    <col min="14859" max="14859" width="12.140625" style="4" customWidth="1"/>
    <col min="14860" max="14860" width="9.42578125" style="4" customWidth="1"/>
    <col min="14861" max="14861" width="21.7109375" style="4" customWidth="1"/>
    <col min="14862" max="14863" width="14.7109375" style="4" customWidth="1"/>
    <col min="14864" max="14864" width="7.28515625" style="4" customWidth="1"/>
    <col min="14865" max="15101" width="9.140625" style="4"/>
    <col min="15102" max="15102" width="2.42578125" style="4" customWidth="1"/>
    <col min="15103" max="15103" width="1.85546875" style="4" customWidth="1"/>
    <col min="15104" max="15104" width="31.140625" style="4" customWidth="1"/>
    <col min="15105" max="15105" width="18.42578125" style="4" customWidth="1"/>
    <col min="15106" max="15106" width="15" style="4" bestFit="1" customWidth="1"/>
    <col min="15107" max="15108" width="10.7109375" style="4" customWidth="1"/>
    <col min="15109" max="15109" width="16.7109375" style="4" customWidth="1"/>
    <col min="15110" max="15110" width="11.7109375" style="4" customWidth="1"/>
    <col min="15111" max="15111" width="10.7109375" style="4" customWidth="1"/>
    <col min="15112" max="15112" width="16" style="4" customWidth="1"/>
    <col min="15113" max="15114" width="9.42578125" style="4" customWidth="1"/>
    <col min="15115" max="15115" width="12.140625" style="4" customWidth="1"/>
    <col min="15116" max="15116" width="9.42578125" style="4" customWidth="1"/>
    <col min="15117" max="15117" width="21.7109375" style="4" customWidth="1"/>
    <col min="15118" max="15119" width="14.7109375" style="4" customWidth="1"/>
    <col min="15120" max="15120" width="7.28515625" style="4" customWidth="1"/>
    <col min="15121" max="15357" width="9.140625" style="4"/>
    <col min="15358" max="15358" width="2.42578125" style="4" customWidth="1"/>
    <col min="15359" max="15359" width="1.85546875" style="4" customWidth="1"/>
    <col min="15360" max="15360" width="31.140625" style="4" customWidth="1"/>
    <col min="15361" max="15361" width="18.42578125" style="4" customWidth="1"/>
    <col min="15362" max="15362" width="15" style="4" bestFit="1" customWidth="1"/>
    <col min="15363" max="15364" width="10.7109375" style="4" customWidth="1"/>
    <col min="15365" max="15365" width="16.7109375" style="4" customWidth="1"/>
    <col min="15366" max="15366" width="11.7109375" style="4" customWidth="1"/>
    <col min="15367" max="15367" width="10.7109375" style="4" customWidth="1"/>
    <col min="15368" max="15368" width="16" style="4" customWidth="1"/>
    <col min="15369" max="15370" width="9.42578125" style="4" customWidth="1"/>
    <col min="15371" max="15371" width="12.140625" style="4" customWidth="1"/>
    <col min="15372" max="15372" width="9.42578125" style="4" customWidth="1"/>
    <col min="15373" max="15373" width="21.7109375" style="4" customWidth="1"/>
    <col min="15374" max="15375" width="14.7109375" style="4" customWidth="1"/>
    <col min="15376" max="15376" width="7.28515625" style="4" customWidth="1"/>
    <col min="15377" max="15613" width="9.140625" style="4"/>
    <col min="15614" max="15614" width="2.42578125" style="4" customWidth="1"/>
    <col min="15615" max="15615" width="1.85546875" style="4" customWidth="1"/>
    <col min="15616" max="15616" width="31.140625" style="4" customWidth="1"/>
    <col min="15617" max="15617" width="18.42578125" style="4" customWidth="1"/>
    <col min="15618" max="15618" width="15" style="4" bestFit="1" customWidth="1"/>
    <col min="15619" max="15620" width="10.7109375" style="4" customWidth="1"/>
    <col min="15621" max="15621" width="16.7109375" style="4" customWidth="1"/>
    <col min="15622" max="15622" width="11.7109375" style="4" customWidth="1"/>
    <col min="15623" max="15623" width="10.7109375" style="4" customWidth="1"/>
    <col min="15624" max="15624" width="16" style="4" customWidth="1"/>
    <col min="15625" max="15626" width="9.42578125" style="4" customWidth="1"/>
    <col min="15627" max="15627" width="12.140625" style="4" customWidth="1"/>
    <col min="15628" max="15628" width="9.42578125" style="4" customWidth="1"/>
    <col min="15629" max="15629" width="21.7109375" style="4" customWidth="1"/>
    <col min="15630" max="15631" width="14.7109375" style="4" customWidth="1"/>
    <col min="15632" max="15632" width="7.28515625" style="4" customWidth="1"/>
    <col min="15633" max="15869" width="9.140625" style="4"/>
    <col min="15870" max="15870" width="2.42578125" style="4" customWidth="1"/>
    <col min="15871" max="15871" width="1.85546875" style="4" customWidth="1"/>
    <col min="15872" max="15872" width="31.140625" style="4" customWidth="1"/>
    <col min="15873" max="15873" width="18.42578125" style="4" customWidth="1"/>
    <col min="15874" max="15874" width="15" style="4" bestFit="1" customWidth="1"/>
    <col min="15875" max="15876" width="10.7109375" style="4" customWidth="1"/>
    <col min="15877" max="15877" width="16.7109375" style="4" customWidth="1"/>
    <col min="15878" max="15878" width="11.7109375" style="4" customWidth="1"/>
    <col min="15879" max="15879" width="10.7109375" style="4" customWidth="1"/>
    <col min="15880" max="15880" width="16" style="4" customWidth="1"/>
    <col min="15881" max="15882" width="9.42578125" style="4" customWidth="1"/>
    <col min="15883" max="15883" width="12.140625" style="4" customWidth="1"/>
    <col min="15884" max="15884" width="9.42578125" style="4" customWidth="1"/>
    <col min="15885" max="15885" width="21.7109375" style="4" customWidth="1"/>
    <col min="15886" max="15887" width="14.7109375" style="4" customWidth="1"/>
    <col min="15888" max="15888" width="7.28515625" style="4" customWidth="1"/>
    <col min="15889" max="16125" width="9.140625" style="4"/>
    <col min="16126" max="16126" width="2.42578125" style="4" customWidth="1"/>
    <col min="16127" max="16127" width="1.85546875" style="4" customWidth="1"/>
    <col min="16128" max="16128" width="31.140625" style="4" customWidth="1"/>
    <col min="16129" max="16129" width="18.42578125" style="4" customWidth="1"/>
    <col min="16130" max="16130" width="15" style="4" bestFit="1" customWidth="1"/>
    <col min="16131" max="16132" width="10.7109375" style="4" customWidth="1"/>
    <col min="16133" max="16133" width="16.7109375" style="4" customWidth="1"/>
    <col min="16134" max="16134" width="11.7109375" style="4" customWidth="1"/>
    <col min="16135" max="16135" width="10.7109375" style="4" customWidth="1"/>
    <col min="16136" max="16136" width="16" style="4" customWidth="1"/>
    <col min="16137" max="16138" width="9.42578125" style="4" customWidth="1"/>
    <col min="16139" max="16139" width="12.140625" style="4" customWidth="1"/>
    <col min="16140" max="16140" width="9.42578125" style="4" customWidth="1"/>
    <col min="16141" max="16141" width="21.7109375" style="4" customWidth="1"/>
    <col min="16142" max="16143" width="14.7109375" style="4" customWidth="1"/>
    <col min="16144" max="16144" width="7.28515625" style="4" customWidth="1"/>
    <col min="16145" max="16384" width="9.140625" style="4"/>
  </cols>
  <sheetData>
    <row r="1" spans="1:15" ht="15.75" x14ac:dyDescent="0.25">
      <c r="A1" s="184"/>
      <c r="B1" s="417" t="s">
        <v>330</v>
      </c>
      <c r="C1" s="418"/>
      <c r="D1" s="418"/>
      <c r="E1" s="419"/>
      <c r="F1" s="184"/>
      <c r="G1" s="184"/>
      <c r="H1" s="184"/>
      <c r="I1" s="184"/>
      <c r="J1" s="184"/>
      <c r="K1" s="184"/>
      <c r="L1" s="184"/>
      <c r="M1" s="185"/>
      <c r="N1" s="185"/>
      <c r="O1" s="184"/>
    </row>
    <row r="2" spans="1:15" ht="12.75" customHeight="1" x14ac:dyDescent="0.2">
      <c r="A2" s="184"/>
      <c r="B2" s="420" t="s">
        <v>11</v>
      </c>
      <c r="F2" s="1397">
        <f>'II. Invested Assets'!B2</f>
        <v>0</v>
      </c>
      <c r="G2" s="1397"/>
      <c r="H2" s="184"/>
      <c r="I2" s="184"/>
      <c r="J2" s="184"/>
      <c r="K2" s="184"/>
      <c r="L2" s="184"/>
      <c r="M2" s="185"/>
      <c r="N2" s="185"/>
      <c r="O2" s="184"/>
    </row>
    <row r="3" spans="1:15" ht="12.75" customHeight="1" x14ac:dyDescent="0.2">
      <c r="A3" s="184"/>
      <c r="B3" s="424" t="str">
        <f>SPUCRI!$B$3</f>
        <v>AS OF DATE _______</v>
      </c>
      <c r="F3" s="1398">
        <f>'I. Financial Condition'!$C$3</f>
        <v>0</v>
      </c>
      <c r="G3" s="1398"/>
      <c r="H3" s="184"/>
      <c r="I3" s="184"/>
      <c r="J3" s="184"/>
      <c r="K3" s="184"/>
      <c r="L3" s="184"/>
      <c r="M3" s="185"/>
      <c r="N3" s="185"/>
      <c r="O3" s="184"/>
    </row>
    <row r="4" spans="1:15" s="421" customFormat="1" ht="14.1" customHeight="1" thickBot="1" x14ac:dyDescent="0.25">
      <c r="A4" s="1414"/>
      <c r="B4" s="1414"/>
      <c r="C4" s="1414"/>
      <c r="D4" s="1414"/>
      <c r="E4" s="1414"/>
      <c r="F4" s="1415"/>
      <c r="G4" s="1415"/>
      <c r="H4" s="1414"/>
      <c r="I4" s="1414"/>
      <c r="J4" s="1414"/>
      <c r="K4" s="1414"/>
      <c r="L4" s="1414"/>
      <c r="M4" s="1414"/>
      <c r="N4" s="1414"/>
      <c r="O4" s="1414"/>
    </row>
    <row r="5" spans="1:15" s="101" customFormat="1" ht="12.75" customHeight="1" x14ac:dyDescent="0.25">
      <c r="A5" s="1421" t="s">
        <v>609</v>
      </c>
      <c r="B5" s="1422"/>
      <c r="C5" s="1422"/>
      <c r="D5" s="1422"/>
      <c r="E5" s="1422"/>
      <c r="F5" s="1405" t="s">
        <v>610</v>
      </c>
      <c r="G5" s="1406"/>
      <c r="H5" s="1411" t="s">
        <v>365</v>
      </c>
      <c r="I5" s="1402" t="s">
        <v>611</v>
      </c>
      <c r="J5" s="1425" t="s">
        <v>612</v>
      </c>
      <c r="K5" s="1428" t="s">
        <v>613</v>
      </c>
      <c r="L5" s="1428"/>
      <c r="M5" s="1429" t="s">
        <v>614</v>
      </c>
      <c r="N5" s="1429" t="s">
        <v>615</v>
      </c>
      <c r="O5" s="1416" t="s">
        <v>616</v>
      </c>
    </row>
    <row r="6" spans="1:15" s="101" customFormat="1" ht="12.75" customHeight="1" x14ac:dyDescent="0.25">
      <c r="A6" s="1423"/>
      <c r="B6" s="1424"/>
      <c r="C6" s="1424"/>
      <c r="D6" s="1424"/>
      <c r="E6" s="1424"/>
      <c r="F6" s="1407"/>
      <c r="G6" s="1408"/>
      <c r="H6" s="1412"/>
      <c r="I6" s="1403"/>
      <c r="J6" s="1426"/>
      <c r="K6" s="1419" t="s">
        <v>617</v>
      </c>
      <c r="L6" s="1419" t="s">
        <v>618</v>
      </c>
      <c r="M6" s="1430"/>
      <c r="N6" s="1430"/>
      <c r="O6" s="1417"/>
    </row>
    <row r="7" spans="1:15" s="101" customFormat="1" ht="12.75" customHeight="1" x14ac:dyDescent="0.25">
      <c r="A7" s="195"/>
      <c r="B7" s="196"/>
      <c r="C7" s="192" t="s">
        <v>619</v>
      </c>
      <c r="D7" s="193" t="s">
        <v>620</v>
      </c>
      <c r="E7" s="39" t="s">
        <v>621</v>
      </c>
      <c r="F7" s="1409"/>
      <c r="G7" s="1410"/>
      <c r="H7" s="1413"/>
      <c r="I7" s="1404"/>
      <c r="J7" s="1427"/>
      <c r="K7" s="1420"/>
      <c r="L7" s="1420"/>
      <c r="M7" s="1431"/>
      <c r="N7" s="1431"/>
      <c r="O7" s="1418"/>
    </row>
    <row r="8" spans="1:15" s="422" customFormat="1" ht="12.75" customHeight="1" thickBot="1" x14ac:dyDescent="0.25">
      <c r="A8" s="1399"/>
      <c r="B8" s="1400"/>
      <c r="C8" s="1401"/>
      <c r="D8" s="357"/>
      <c r="E8" s="40"/>
      <c r="F8" s="41" t="s">
        <v>622</v>
      </c>
      <c r="G8" s="42" t="s">
        <v>623</v>
      </c>
      <c r="H8" s="358"/>
      <c r="I8" s="43"/>
      <c r="J8" s="43"/>
      <c r="K8" s="44"/>
      <c r="L8" s="45"/>
      <c r="M8" s="46"/>
      <c r="N8" s="47"/>
      <c r="O8" s="48"/>
    </row>
    <row r="9" spans="1:15" ht="12.75" customHeight="1" x14ac:dyDescent="0.2">
      <c r="A9" s="24"/>
      <c r="B9" s="25">
        <v>1</v>
      </c>
      <c r="C9" s="110"/>
      <c r="D9" s="107"/>
      <c r="E9" s="107"/>
      <c r="F9" s="33"/>
      <c r="G9" s="34"/>
      <c r="H9" s="30"/>
      <c r="I9" s="114"/>
      <c r="J9" s="114"/>
      <c r="K9" s="26"/>
      <c r="L9" s="26"/>
      <c r="M9" s="27"/>
      <c r="N9" s="27"/>
      <c r="O9" s="116"/>
    </row>
    <row r="10" spans="1:15" ht="12.75" customHeight="1" x14ac:dyDescent="0.2">
      <c r="A10" s="28"/>
      <c r="B10" s="17">
        <v>2</v>
      </c>
      <c r="C10" s="111"/>
      <c r="D10" s="108"/>
      <c r="E10" s="108"/>
      <c r="F10" s="35"/>
      <c r="G10" s="36"/>
      <c r="H10" s="31"/>
      <c r="I10" s="115"/>
      <c r="J10" s="115"/>
      <c r="K10" s="19"/>
      <c r="L10" s="19"/>
      <c r="M10" s="20"/>
      <c r="N10" s="20"/>
      <c r="O10" s="117"/>
    </row>
    <row r="11" spans="1:15" ht="12.75" customHeight="1" x14ac:dyDescent="0.2">
      <c r="A11" s="28"/>
      <c r="B11" s="17">
        <v>3</v>
      </c>
      <c r="C11" s="111"/>
      <c r="D11" s="108"/>
      <c r="E11" s="108"/>
      <c r="F11" s="35"/>
      <c r="G11" s="36"/>
      <c r="H11" s="31"/>
      <c r="I11" s="115"/>
      <c r="J11" s="115"/>
      <c r="K11" s="19"/>
      <c r="L11" s="19"/>
      <c r="M11" s="20"/>
      <c r="N11" s="20"/>
      <c r="O11" s="117"/>
    </row>
    <row r="12" spans="1:15" ht="12.75" customHeight="1" x14ac:dyDescent="0.2">
      <c r="A12" s="28"/>
      <c r="B12" s="17">
        <v>4</v>
      </c>
      <c r="C12" s="111"/>
      <c r="D12" s="108"/>
      <c r="E12" s="108"/>
      <c r="F12" s="35"/>
      <c r="G12" s="36"/>
      <c r="H12" s="31"/>
      <c r="I12" s="115"/>
      <c r="J12" s="115"/>
      <c r="K12" s="19"/>
      <c r="L12" s="19"/>
      <c r="M12" s="20"/>
      <c r="N12" s="20"/>
      <c r="O12" s="117"/>
    </row>
    <row r="13" spans="1:15" ht="12.75" customHeight="1" x14ac:dyDescent="0.2">
      <c r="A13" s="28"/>
      <c r="B13" s="17">
        <v>5</v>
      </c>
      <c r="C13" s="111"/>
      <c r="D13" s="108"/>
      <c r="E13" s="108"/>
      <c r="F13" s="35"/>
      <c r="G13" s="36"/>
      <c r="H13" s="31"/>
      <c r="I13" s="115"/>
      <c r="J13" s="115"/>
      <c r="K13" s="19"/>
      <c r="L13" s="19"/>
      <c r="M13" s="20"/>
      <c r="N13" s="20"/>
      <c r="O13" s="117"/>
    </row>
    <row r="14" spans="1:15" ht="12.75" customHeight="1" x14ac:dyDescent="0.2">
      <c r="A14" s="28"/>
      <c r="B14" s="17">
        <v>6</v>
      </c>
      <c r="C14" s="111"/>
      <c r="D14" s="108"/>
      <c r="E14" s="108"/>
      <c r="F14" s="35"/>
      <c r="G14" s="36"/>
      <c r="H14" s="31"/>
      <c r="I14" s="115"/>
      <c r="J14" s="115"/>
      <c r="K14" s="19"/>
      <c r="L14" s="19"/>
      <c r="M14" s="20"/>
      <c r="N14" s="20"/>
      <c r="O14" s="117"/>
    </row>
    <row r="15" spans="1:15" ht="12.75" customHeight="1" x14ac:dyDescent="0.2">
      <c r="A15" s="28"/>
      <c r="B15" s="17">
        <v>7</v>
      </c>
      <c r="C15" s="111"/>
      <c r="D15" s="108"/>
      <c r="E15" s="108"/>
      <c r="F15" s="35"/>
      <c r="G15" s="36"/>
      <c r="H15" s="31"/>
      <c r="I15" s="115"/>
      <c r="J15" s="115"/>
      <c r="K15" s="19"/>
      <c r="L15" s="19"/>
      <c r="M15" s="20"/>
      <c r="N15" s="20"/>
      <c r="O15" s="117"/>
    </row>
    <row r="16" spans="1:15" ht="12.75" customHeight="1" x14ac:dyDescent="0.2">
      <c r="A16" s="28"/>
      <c r="B16" s="17">
        <v>8</v>
      </c>
      <c r="C16" s="111"/>
      <c r="D16" s="108"/>
      <c r="E16" s="108"/>
      <c r="F16" s="35"/>
      <c r="G16" s="36"/>
      <c r="H16" s="31"/>
      <c r="I16" s="115"/>
      <c r="J16" s="115"/>
      <c r="K16" s="19"/>
      <c r="L16" s="19"/>
      <c r="M16" s="20"/>
      <c r="N16" s="20"/>
      <c r="O16" s="117"/>
    </row>
    <row r="17" spans="1:18" ht="12.75" customHeight="1" x14ac:dyDescent="0.2">
      <c r="A17" s="28"/>
      <c r="B17" s="17">
        <v>9</v>
      </c>
      <c r="C17" s="111"/>
      <c r="D17" s="108"/>
      <c r="E17" s="108"/>
      <c r="F17" s="35"/>
      <c r="G17" s="36"/>
      <c r="H17" s="31"/>
      <c r="I17" s="115"/>
      <c r="J17" s="115"/>
      <c r="K17" s="19"/>
      <c r="L17" s="19"/>
      <c r="M17" s="20"/>
      <c r="N17" s="20"/>
      <c r="O17" s="117"/>
    </row>
    <row r="18" spans="1:18" ht="12.75" customHeight="1" x14ac:dyDescent="0.2">
      <c r="A18" s="28"/>
      <c r="B18" s="17">
        <v>10</v>
      </c>
      <c r="C18" s="111"/>
      <c r="D18" s="108"/>
      <c r="E18" s="108"/>
      <c r="F18" s="35"/>
      <c r="G18" s="36"/>
      <c r="H18" s="31"/>
      <c r="I18" s="115"/>
      <c r="J18" s="115"/>
      <c r="K18" s="19"/>
      <c r="L18" s="19"/>
      <c r="M18" s="20"/>
      <c r="N18" s="20"/>
      <c r="O18" s="117"/>
    </row>
    <row r="19" spans="1:18" ht="12.75" customHeight="1" x14ac:dyDescent="0.2">
      <c r="A19" s="28"/>
      <c r="B19" s="17">
        <v>11</v>
      </c>
      <c r="C19" s="111"/>
      <c r="D19" s="108"/>
      <c r="E19" s="108"/>
      <c r="F19" s="35"/>
      <c r="G19" s="36"/>
      <c r="H19" s="31"/>
      <c r="I19" s="115"/>
      <c r="J19" s="115"/>
      <c r="K19" s="19"/>
      <c r="L19" s="19"/>
      <c r="M19" s="20"/>
      <c r="N19" s="20"/>
      <c r="O19" s="117"/>
    </row>
    <row r="20" spans="1:18" ht="12.75" customHeight="1" x14ac:dyDescent="0.2">
      <c r="A20" s="28"/>
      <c r="B20" s="17">
        <v>12</v>
      </c>
      <c r="C20" s="111"/>
      <c r="D20" s="108"/>
      <c r="E20" s="108"/>
      <c r="F20" s="35"/>
      <c r="G20" s="36"/>
      <c r="H20" s="31"/>
      <c r="I20" s="115"/>
      <c r="J20" s="115"/>
      <c r="K20" s="19"/>
      <c r="L20" s="19"/>
      <c r="M20" s="20"/>
      <c r="N20" s="20"/>
      <c r="O20" s="117"/>
    </row>
    <row r="21" spans="1:18" ht="12.75" customHeight="1" x14ac:dyDescent="0.2">
      <c r="A21" s="28"/>
      <c r="B21" s="17">
        <v>13</v>
      </c>
      <c r="C21" s="111"/>
      <c r="D21" s="108"/>
      <c r="E21" s="108"/>
      <c r="F21" s="35"/>
      <c r="G21" s="36"/>
      <c r="H21" s="31"/>
      <c r="I21" s="115"/>
      <c r="J21" s="115"/>
      <c r="K21" s="19"/>
      <c r="L21" s="19"/>
      <c r="M21" s="20"/>
      <c r="N21" s="20"/>
      <c r="O21" s="117"/>
    </row>
    <row r="22" spans="1:18" ht="12.75" customHeight="1" x14ac:dyDescent="0.2">
      <c r="A22" s="28"/>
      <c r="B22" s="17">
        <v>14</v>
      </c>
      <c r="C22" s="111"/>
      <c r="D22" s="108"/>
      <c r="E22" s="108"/>
      <c r="F22" s="35"/>
      <c r="G22" s="36"/>
      <c r="H22" s="31"/>
      <c r="I22" s="115"/>
      <c r="J22" s="115"/>
      <c r="K22" s="19"/>
      <c r="L22" s="19"/>
      <c r="M22" s="20"/>
      <c r="N22" s="20"/>
      <c r="O22" s="117"/>
    </row>
    <row r="23" spans="1:18" ht="12.75" customHeight="1" x14ac:dyDescent="0.2">
      <c r="A23" s="28"/>
      <c r="B23" s="17">
        <v>15</v>
      </c>
      <c r="C23" s="111"/>
      <c r="D23" s="108"/>
      <c r="E23" s="108"/>
      <c r="F23" s="35"/>
      <c r="G23" s="36"/>
      <c r="H23" s="31"/>
      <c r="I23" s="115"/>
      <c r="J23" s="115"/>
      <c r="K23" s="19"/>
      <c r="L23" s="19"/>
      <c r="M23" s="20"/>
      <c r="N23" s="20"/>
      <c r="O23" s="117"/>
    </row>
    <row r="24" spans="1:18" ht="12.75" customHeight="1" x14ac:dyDescent="0.2">
      <c r="A24" s="28"/>
      <c r="B24" s="17">
        <v>16</v>
      </c>
      <c r="C24" s="111"/>
      <c r="D24" s="108"/>
      <c r="E24" s="108"/>
      <c r="F24" s="35"/>
      <c r="G24" s="36"/>
      <c r="H24" s="31"/>
      <c r="I24" s="115"/>
      <c r="J24" s="115"/>
      <c r="K24" s="19"/>
      <c r="L24" s="19"/>
      <c r="M24" s="20"/>
      <c r="N24" s="20"/>
      <c r="O24" s="117"/>
    </row>
    <row r="25" spans="1:18" ht="12.75" customHeight="1" x14ac:dyDescent="0.2">
      <c r="A25" s="28"/>
      <c r="B25" s="17">
        <v>17</v>
      </c>
      <c r="C25" s="111"/>
      <c r="D25" s="108"/>
      <c r="E25" s="108"/>
      <c r="F25" s="35"/>
      <c r="G25" s="36"/>
      <c r="H25" s="31"/>
      <c r="I25" s="115"/>
      <c r="J25" s="115"/>
      <c r="K25" s="19"/>
      <c r="L25" s="19"/>
      <c r="M25" s="20"/>
      <c r="N25" s="20"/>
      <c r="O25" s="117"/>
    </row>
    <row r="26" spans="1:18" ht="12.75" customHeight="1" x14ac:dyDescent="0.2">
      <c r="A26" s="28"/>
      <c r="B26" s="17">
        <v>18</v>
      </c>
      <c r="C26" s="111"/>
      <c r="D26" s="108"/>
      <c r="E26" s="108"/>
      <c r="F26" s="35"/>
      <c r="G26" s="36"/>
      <c r="H26" s="31"/>
      <c r="I26" s="115"/>
      <c r="J26" s="115"/>
      <c r="K26" s="19"/>
      <c r="L26" s="19"/>
      <c r="M26" s="20"/>
      <c r="N26" s="20"/>
      <c r="O26" s="117"/>
    </row>
    <row r="27" spans="1:18" ht="12.75" customHeight="1" x14ac:dyDescent="0.2">
      <c r="A27" s="28"/>
      <c r="B27" s="17">
        <v>19</v>
      </c>
      <c r="C27" s="111"/>
      <c r="D27" s="108"/>
      <c r="E27" s="108"/>
      <c r="F27" s="35"/>
      <c r="G27" s="36"/>
      <c r="H27" s="31"/>
      <c r="I27" s="115"/>
      <c r="J27" s="115"/>
      <c r="K27" s="19"/>
      <c r="L27" s="19"/>
      <c r="M27" s="20"/>
      <c r="N27" s="20"/>
      <c r="O27" s="117"/>
    </row>
    <row r="28" spans="1:18" ht="12.75" customHeight="1" x14ac:dyDescent="0.2">
      <c r="A28" s="28"/>
      <c r="B28" s="17">
        <v>20</v>
      </c>
      <c r="C28" s="111"/>
      <c r="D28" s="108"/>
      <c r="E28" s="108"/>
      <c r="F28" s="35"/>
      <c r="G28" s="36"/>
      <c r="H28" s="31"/>
      <c r="I28" s="115"/>
      <c r="J28" s="115"/>
      <c r="K28" s="19"/>
      <c r="L28" s="19"/>
      <c r="M28" s="20"/>
      <c r="N28" s="20"/>
      <c r="O28" s="117"/>
    </row>
    <row r="29" spans="1:18" ht="12.75" customHeight="1" x14ac:dyDescent="0.2">
      <c r="A29" s="28"/>
      <c r="B29" s="17"/>
      <c r="C29" s="115"/>
      <c r="D29" s="197"/>
      <c r="E29" s="197"/>
      <c r="F29" s="37"/>
      <c r="G29" s="38"/>
      <c r="H29" s="31"/>
      <c r="I29" s="115"/>
      <c r="J29" s="115"/>
      <c r="K29" s="19"/>
      <c r="L29" s="19"/>
      <c r="M29" s="20"/>
      <c r="N29" s="20"/>
      <c r="O29" s="117"/>
    </row>
    <row r="30" spans="1:18" ht="12.75" customHeight="1" x14ac:dyDescent="0.2">
      <c r="A30" s="28"/>
      <c r="B30" s="17"/>
      <c r="C30" s="21" t="s">
        <v>624</v>
      </c>
      <c r="D30" s="194"/>
      <c r="E30" s="29"/>
      <c r="F30" s="57">
        <f>SUMIFS(M9:M1048576,H9:H1048576,"PHP")</f>
        <v>0</v>
      </c>
      <c r="G30" s="58">
        <f>SUMIFS(N9:N1048576,H9:H1048576,"PHP")</f>
        <v>0</v>
      </c>
      <c r="H30" s="32"/>
      <c r="I30" s="17"/>
      <c r="J30" s="17"/>
      <c r="K30" s="23"/>
      <c r="L30" s="23"/>
      <c r="M30" s="18"/>
      <c r="N30" s="18"/>
      <c r="O30" s="118"/>
      <c r="R30" s="425">
        <f>SUMIFS(N9:N28,H9:H28,"PHP")</f>
        <v>0</v>
      </c>
    </row>
    <row r="31" spans="1:18" ht="12.75" customHeight="1" x14ac:dyDescent="0.2">
      <c r="A31" s="28"/>
      <c r="B31" s="17"/>
      <c r="C31" s="21"/>
      <c r="D31" s="194"/>
      <c r="E31" s="29"/>
      <c r="F31" s="35"/>
      <c r="G31" s="36"/>
      <c r="H31" s="32"/>
      <c r="I31" s="17"/>
      <c r="J31" s="17"/>
      <c r="K31" s="23"/>
      <c r="L31" s="23"/>
      <c r="M31" s="18"/>
      <c r="N31" s="18"/>
      <c r="O31" s="118"/>
    </row>
    <row r="32" spans="1:18" ht="12.75" customHeight="1" x14ac:dyDescent="0.2">
      <c r="A32" s="28"/>
      <c r="B32" s="17"/>
      <c r="C32" s="21" t="s">
        <v>625</v>
      </c>
      <c r="D32" s="194"/>
      <c r="E32" s="29"/>
      <c r="F32" s="57">
        <f>SUMIFS(M9:M1048576,H9:H1048576,"&lt;&gt;PHP")</f>
        <v>0</v>
      </c>
      <c r="G32" s="58">
        <f>SUMIFS(N9:N1048576,H9:H1048576,"&lt;&gt;PHP")</f>
        <v>0</v>
      </c>
      <c r="H32" s="32"/>
      <c r="I32" s="17"/>
      <c r="J32" s="17"/>
      <c r="K32" s="23"/>
      <c r="L32" s="23"/>
      <c r="M32" s="18"/>
      <c r="N32" s="18"/>
      <c r="O32" s="118"/>
      <c r="R32" s="425">
        <f>SUMIFS(N9:N28,H9:H28,"&lt;&gt;PHP")</f>
        <v>0</v>
      </c>
    </row>
    <row r="33" spans="1:16" ht="12.75" customHeight="1" thickBot="1" x14ac:dyDescent="0.25">
      <c r="A33" s="7"/>
      <c r="B33" s="9"/>
      <c r="C33" s="8"/>
      <c r="D33" s="8"/>
      <c r="E33" s="9"/>
      <c r="F33" s="11"/>
      <c r="G33" s="11"/>
      <c r="H33" s="13"/>
      <c r="I33" s="9"/>
      <c r="J33" s="9"/>
      <c r="K33" s="10"/>
      <c r="L33" s="10"/>
      <c r="M33" s="11"/>
      <c r="N33" s="11"/>
      <c r="O33" s="12"/>
    </row>
    <row r="34" spans="1:16" s="184" customFormat="1" ht="12.75" customHeight="1" thickBot="1" x14ac:dyDescent="0.25">
      <c r="A34" s="49"/>
      <c r="B34" s="50"/>
      <c r="C34" s="50" t="s">
        <v>626</v>
      </c>
      <c r="D34" s="50"/>
      <c r="E34" s="50"/>
      <c r="F34" s="59">
        <f>+F30+F32</f>
        <v>0</v>
      </c>
      <c r="G34" s="59">
        <f>+G30+G32</f>
        <v>0</v>
      </c>
      <c r="H34" s="51"/>
      <c r="I34" s="52"/>
      <c r="J34" s="53"/>
      <c r="K34" s="54"/>
      <c r="L34" s="54"/>
      <c r="M34" s="55"/>
      <c r="N34" s="55"/>
      <c r="O34" s="56"/>
    </row>
    <row r="35" spans="1:16" ht="12.75" customHeight="1" x14ac:dyDescent="0.2">
      <c r="A35" s="1"/>
      <c r="B35" s="1"/>
      <c r="C35" s="1"/>
      <c r="D35" s="1"/>
      <c r="E35" s="1"/>
      <c r="F35" s="3"/>
      <c r="G35" s="3"/>
      <c r="H35" s="14"/>
      <c r="I35" s="1"/>
      <c r="J35" s="1"/>
      <c r="K35" s="2"/>
      <c r="L35" s="2"/>
      <c r="M35" s="3"/>
      <c r="N35" s="3"/>
      <c r="O35" s="1"/>
      <c r="P35" s="423"/>
    </row>
  </sheetData>
  <sheetProtection algorithmName="SHA-512" hashValue="Gru0ajXU60npjfO4is29nW0Y0l6updmhPWYAw5Jz7nGl2FY+hheeR8HOkmDw9rWn5iqPibs7jYlDpYb/Y6JcQQ==" saltValue="9L9QDM6ahpodPn5BmT9VFA==" spinCount="100000" sheet="1" objects="1" scenarios="1" formatCells="0" formatColumns="0" formatRows="0" insertColumns="0" insertRows="0" insertHyperlinks="0" deleteColumns="0" deleteRows="0" sort="0" autoFilter="0" pivotTables="0"/>
  <protectedRanges>
    <protectedRange sqref="B3" name="Company Details_1_4_1_1"/>
    <protectedRange sqref="F3:G3" name="Company Details_1_4_2"/>
  </protectedRanges>
  <mergeCells count="15">
    <mergeCell ref="F2:G2"/>
    <mergeCell ref="F3:G3"/>
    <mergeCell ref="A8:C8"/>
    <mergeCell ref="I5:I7"/>
    <mergeCell ref="F5:G7"/>
    <mergeCell ref="H5:H7"/>
    <mergeCell ref="A4:O4"/>
    <mergeCell ref="O5:O7"/>
    <mergeCell ref="K6:K7"/>
    <mergeCell ref="L6:L7"/>
    <mergeCell ref="A5:E6"/>
    <mergeCell ref="J5:J7"/>
    <mergeCell ref="K5:L5"/>
    <mergeCell ref="M5:M7"/>
    <mergeCell ref="N5:N7"/>
  </mergeCells>
  <pageMargins left="0.5" right="0.5" top="1" bottom="0.5" header="0.2" footer="0.1"/>
  <pageSetup paperSize="5" scale="69" fitToHeight="0" orientation="landscape" r:id="rId1"/>
  <headerFooter>
    <oddFooter>&amp;R&amp;"Arial,Bold"&amp;10Page 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List!$A$2:$A$167</xm:f>
          </x14:formula1>
          <xm:sqref>H9:H29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theme="9" tint="0.39997558519241921"/>
    <pageSetUpPr fitToPage="1"/>
  </sheetPr>
  <dimension ref="A1:U42"/>
  <sheetViews>
    <sheetView showGridLines="0" topLeftCell="A2" zoomScale="85" zoomScaleNormal="85" zoomScaleSheetLayoutView="80" zoomScalePageLayoutView="40" workbookViewId="0"/>
  </sheetViews>
  <sheetFormatPr defaultColWidth="8.85546875" defaultRowHeight="12.75" customHeight="1" x14ac:dyDescent="0.2"/>
  <cols>
    <col min="1" max="1" width="2.42578125" style="105" bestFit="1" customWidth="1"/>
    <col min="2" max="2" width="3.42578125" style="15" customWidth="1"/>
    <col min="3" max="3" width="51.42578125" style="4" customWidth="1"/>
    <col min="4" max="4" width="17.85546875" style="4" customWidth="1"/>
    <col min="5" max="6" width="18.85546875" style="6" customWidth="1"/>
    <col min="7" max="7" width="17.42578125" style="4" customWidth="1"/>
    <col min="8" max="8" width="23.85546875" style="4" customWidth="1"/>
    <col min="9" max="13" width="23" style="4" customWidth="1"/>
    <col min="14" max="15" width="10.85546875" style="102" customWidth="1"/>
    <col min="16" max="16" width="12.42578125" style="102" customWidth="1"/>
    <col min="17" max="19" width="24.42578125" style="6" customWidth="1"/>
    <col min="20" max="20" width="24" style="4" customWidth="1"/>
    <col min="21" max="21" width="6.42578125" style="4" customWidth="1"/>
    <col min="22" max="255" width="9.140625" style="4"/>
    <col min="256" max="256" width="2.42578125" style="4" bestFit="1" customWidth="1"/>
    <col min="257" max="257" width="3.42578125" style="4" customWidth="1"/>
    <col min="258" max="258" width="51.42578125" style="4" customWidth="1"/>
    <col min="259" max="259" width="10.85546875" style="4" customWidth="1"/>
    <col min="260" max="261" width="10" style="4" customWidth="1"/>
    <col min="262" max="263" width="6.42578125" style="4" customWidth="1"/>
    <col min="264" max="265" width="12.7109375" style="4" customWidth="1"/>
    <col min="266" max="267" width="11.7109375" style="4" customWidth="1"/>
    <col min="268" max="269" width="12.7109375" style="4" customWidth="1"/>
    <col min="270" max="273" width="14.42578125" style="4" customWidth="1"/>
    <col min="274" max="274" width="15.28515625" style="4" customWidth="1"/>
    <col min="275" max="275" width="15.42578125" style="4" customWidth="1"/>
    <col min="276" max="276" width="10.140625" style="4" customWidth="1"/>
    <col min="277" max="277" width="6.42578125" style="4" customWidth="1"/>
    <col min="278" max="511" width="9.140625" style="4"/>
    <col min="512" max="512" width="2.42578125" style="4" bestFit="1" customWidth="1"/>
    <col min="513" max="513" width="3.42578125" style="4" customWidth="1"/>
    <col min="514" max="514" width="51.42578125" style="4" customWidth="1"/>
    <col min="515" max="515" width="10.85546875" style="4" customWidth="1"/>
    <col min="516" max="517" width="10" style="4" customWidth="1"/>
    <col min="518" max="519" width="6.42578125" style="4" customWidth="1"/>
    <col min="520" max="521" width="12.7109375" style="4" customWidth="1"/>
    <col min="522" max="523" width="11.7109375" style="4" customWidth="1"/>
    <col min="524" max="525" width="12.7109375" style="4" customWidth="1"/>
    <col min="526" max="529" width="14.42578125" style="4" customWidth="1"/>
    <col min="530" max="530" width="15.28515625" style="4" customWidth="1"/>
    <col min="531" max="531" width="15.42578125" style="4" customWidth="1"/>
    <col min="532" max="532" width="10.140625" style="4" customWidth="1"/>
    <col min="533" max="533" width="6.42578125" style="4" customWidth="1"/>
    <col min="534" max="767" width="9.140625" style="4"/>
    <col min="768" max="768" width="2.42578125" style="4" bestFit="1" customWidth="1"/>
    <col min="769" max="769" width="3.42578125" style="4" customWidth="1"/>
    <col min="770" max="770" width="51.42578125" style="4" customWidth="1"/>
    <col min="771" max="771" width="10.85546875" style="4" customWidth="1"/>
    <col min="772" max="773" width="10" style="4" customWidth="1"/>
    <col min="774" max="775" width="6.42578125" style="4" customWidth="1"/>
    <col min="776" max="777" width="12.7109375" style="4" customWidth="1"/>
    <col min="778" max="779" width="11.7109375" style="4" customWidth="1"/>
    <col min="780" max="781" width="12.7109375" style="4" customWidth="1"/>
    <col min="782" max="785" width="14.42578125" style="4" customWidth="1"/>
    <col min="786" max="786" width="15.28515625" style="4" customWidth="1"/>
    <col min="787" max="787" width="15.42578125" style="4" customWidth="1"/>
    <col min="788" max="788" width="10.140625" style="4" customWidth="1"/>
    <col min="789" max="789" width="6.42578125" style="4" customWidth="1"/>
    <col min="790" max="1023" width="9.140625" style="4"/>
    <col min="1024" max="1024" width="2.42578125" style="4" bestFit="1" customWidth="1"/>
    <col min="1025" max="1025" width="3.42578125" style="4" customWidth="1"/>
    <col min="1026" max="1026" width="51.42578125" style="4" customWidth="1"/>
    <col min="1027" max="1027" width="10.85546875" style="4" customWidth="1"/>
    <col min="1028" max="1029" width="10" style="4" customWidth="1"/>
    <col min="1030" max="1031" width="6.42578125" style="4" customWidth="1"/>
    <col min="1032" max="1033" width="12.7109375" style="4" customWidth="1"/>
    <col min="1034" max="1035" width="11.7109375" style="4" customWidth="1"/>
    <col min="1036" max="1037" width="12.7109375" style="4" customWidth="1"/>
    <col min="1038" max="1041" width="14.42578125" style="4" customWidth="1"/>
    <col min="1042" max="1042" width="15.28515625" style="4" customWidth="1"/>
    <col min="1043" max="1043" width="15.42578125" style="4" customWidth="1"/>
    <col min="1044" max="1044" width="10.140625" style="4" customWidth="1"/>
    <col min="1045" max="1045" width="6.42578125" style="4" customWidth="1"/>
    <col min="1046" max="1279" width="9.140625" style="4"/>
    <col min="1280" max="1280" width="2.42578125" style="4" bestFit="1" customWidth="1"/>
    <col min="1281" max="1281" width="3.42578125" style="4" customWidth="1"/>
    <col min="1282" max="1282" width="51.42578125" style="4" customWidth="1"/>
    <col min="1283" max="1283" width="10.85546875" style="4" customWidth="1"/>
    <col min="1284" max="1285" width="10" style="4" customWidth="1"/>
    <col min="1286" max="1287" width="6.42578125" style="4" customWidth="1"/>
    <col min="1288" max="1289" width="12.7109375" style="4" customWidth="1"/>
    <col min="1290" max="1291" width="11.7109375" style="4" customWidth="1"/>
    <col min="1292" max="1293" width="12.7109375" style="4" customWidth="1"/>
    <col min="1294" max="1297" width="14.42578125" style="4" customWidth="1"/>
    <col min="1298" max="1298" width="15.28515625" style="4" customWidth="1"/>
    <col min="1299" max="1299" width="15.42578125" style="4" customWidth="1"/>
    <col min="1300" max="1300" width="10.140625" style="4" customWidth="1"/>
    <col min="1301" max="1301" width="6.42578125" style="4" customWidth="1"/>
    <col min="1302" max="1535" width="9.140625" style="4"/>
    <col min="1536" max="1536" width="2.42578125" style="4" bestFit="1" customWidth="1"/>
    <col min="1537" max="1537" width="3.42578125" style="4" customWidth="1"/>
    <col min="1538" max="1538" width="51.42578125" style="4" customWidth="1"/>
    <col min="1539" max="1539" width="10.85546875" style="4" customWidth="1"/>
    <col min="1540" max="1541" width="10" style="4" customWidth="1"/>
    <col min="1542" max="1543" width="6.42578125" style="4" customWidth="1"/>
    <col min="1544" max="1545" width="12.7109375" style="4" customWidth="1"/>
    <col min="1546" max="1547" width="11.7109375" style="4" customWidth="1"/>
    <col min="1548" max="1549" width="12.7109375" style="4" customWidth="1"/>
    <col min="1550" max="1553" width="14.42578125" style="4" customWidth="1"/>
    <col min="1554" max="1554" width="15.28515625" style="4" customWidth="1"/>
    <col min="1555" max="1555" width="15.42578125" style="4" customWidth="1"/>
    <col min="1556" max="1556" width="10.140625" style="4" customWidth="1"/>
    <col min="1557" max="1557" width="6.42578125" style="4" customWidth="1"/>
    <col min="1558" max="1791" width="9.140625" style="4"/>
    <col min="1792" max="1792" width="2.42578125" style="4" bestFit="1" customWidth="1"/>
    <col min="1793" max="1793" width="3.42578125" style="4" customWidth="1"/>
    <col min="1794" max="1794" width="51.42578125" style="4" customWidth="1"/>
    <col min="1795" max="1795" width="10.85546875" style="4" customWidth="1"/>
    <col min="1796" max="1797" width="10" style="4" customWidth="1"/>
    <col min="1798" max="1799" width="6.42578125" style="4" customWidth="1"/>
    <col min="1800" max="1801" width="12.7109375" style="4" customWidth="1"/>
    <col min="1802" max="1803" width="11.7109375" style="4" customWidth="1"/>
    <col min="1804" max="1805" width="12.7109375" style="4" customWidth="1"/>
    <col min="1806" max="1809" width="14.42578125" style="4" customWidth="1"/>
    <col min="1810" max="1810" width="15.28515625" style="4" customWidth="1"/>
    <col min="1811" max="1811" width="15.42578125" style="4" customWidth="1"/>
    <col min="1812" max="1812" width="10.140625" style="4" customWidth="1"/>
    <col min="1813" max="1813" width="6.42578125" style="4" customWidth="1"/>
    <col min="1814" max="2047" width="9.140625" style="4"/>
    <col min="2048" max="2048" width="2.42578125" style="4" bestFit="1" customWidth="1"/>
    <col min="2049" max="2049" width="3.42578125" style="4" customWidth="1"/>
    <col min="2050" max="2050" width="51.42578125" style="4" customWidth="1"/>
    <col min="2051" max="2051" width="10.85546875" style="4" customWidth="1"/>
    <col min="2052" max="2053" width="10" style="4" customWidth="1"/>
    <col min="2054" max="2055" width="6.42578125" style="4" customWidth="1"/>
    <col min="2056" max="2057" width="12.7109375" style="4" customWidth="1"/>
    <col min="2058" max="2059" width="11.7109375" style="4" customWidth="1"/>
    <col min="2060" max="2061" width="12.7109375" style="4" customWidth="1"/>
    <col min="2062" max="2065" width="14.42578125" style="4" customWidth="1"/>
    <col min="2066" max="2066" width="15.28515625" style="4" customWidth="1"/>
    <col min="2067" max="2067" width="15.42578125" style="4" customWidth="1"/>
    <col min="2068" max="2068" width="10.140625" style="4" customWidth="1"/>
    <col min="2069" max="2069" width="6.42578125" style="4" customWidth="1"/>
    <col min="2070" max="2303" width="9.140625" style="4"/>
    <col min="2304" max="2304" width="2.42578125" style="4" bestFit="1" customWidth="1"/>
    <col min="2305" max="2305" width="3.42578125" style="4" customWidth="1"/>
    <col min="2306" max="2306" width="51.42578125" style="4" customWidth="1"/>
    <col min="2307" max="2307" width="10.85546875" style="4" customWidth="1"/>
    <col min="2308" max="2309" width="10" style="4" customWidth="1"/>
    <col min="2310" max="2311" width="6.42578125" style="4" customWidth="1"/>
    <col min="2312" max="2313" width="12.7109375" style="4" customWidth="1"/>
    <col min="2314" max="2315" width="11.7109375" style="4" customWidth="1"/>
    <col min="2316" max="2317" width="12.7109375" style="4" customWidth="1"/>
    <col min="2318" max="2321" width="14.42578125" style="4" customWidth="1"/>
    <col min="2322" max="2322" width="15.28515625" style="4" customWidth="1"/>
    <col min="2323" max="2323" width="15.42578125" style="4" customWidth="1"/>
    <col min="2324" max="2324" width="10.140625" style="4" customWidth="1"/>
    <col min="2325" max="2325" width="6.42578125" style="4" customWidth="1"/>
    <col min="2326" max="2559" width="9.140625" style="4"/>
    <col min="2560" max="2560" width="2.42578125" style="4" bestFit="1" customWidth="1"/>
    <col min="2561" max="2561" width="3.42578125" style="4" customWidth="1"/>
    <col min="2562" max="2562" width="51.42578125" style="4" customWidth="1"/>
    <col min="2563" max="2563" width="10.85546875" style="4" customWidth="1"/>
    <col min="2564" max="2565" width="10" style="4" customWidth="1"/>
    <col min="2566" max="2567" width="6.42578125" style="4" customWidth="1"/>
    <col min="2568" max="2569" width="12.7109375" style="4" customWidth="1"/>
    <col min="2570" max="2571" width="11.7109375" style="4" customWidth="1"/>
    <col min="2572" max="2573" width="12.7109375" style="4" customWidth="1"/>
    <col min="2574" max="2577" width="14.42578125" style="4" customWidth="1"/>
    <col min="2578" max="2578" width="15.28515625" style="4" customWidth="1"/>
    <col min="2579" max="2579" width="15.42578125" style="4" customWidth="1"/>
    <col min="2580" max="2580" width="10.140625" style="4" customWidth="1"/>
    <col min="2581" max="2581" width="6.42578125" style="4" customWidth="1"/>
    <col min="2582" max="2815" width="9.140625" style="4"/>
    <col min="2816" max="2816" width="2.42578125" style="4" bestFit="1" customWidth="1"/>
    <col min="2817" max="2817" width="3.42578125" style="4" customWidth="1"/>
    <col min="2818" max="2818" width="51.42578125" style="4" customWidth="1"/>
    <col min="2819" max="2819" width="10.85546875" style="4" customWidth="1"/>
    <col min="2820" max="2821" width="10" style="4" customWidth="1"/>
    <col min="2822" max="2823" width="6.42578125" style="4" customWidth="1"/>
    <col min="2824" max="2825" width="12.7109375" style="4" customWidth="1"/>
    <col min="2826" max="2827" width="11.7109375" style="4" customWidth="1"/>
    <col min="2828" max="2829" width="12.7109375" style="4" customWidth="1"/>
    <col min="2830" max="2833" width="14.42578125" style="4" customWidth="1"/>
    <col min="2834" max="2834" width="15.28515625" style="4" customWidth="1"/>
    <col min="2835" max="2835" width="15.42578125" style="4" customWidth="1"/>
    <col min="2836" max="2836" width="10.140625" style="4" customWidth="1"/>
    <col min="2837" max="2837" width="6.42578125" style="4" customWidth="1"/>
    <col min="2838" max="3071" width="9.140625" style="4"/>
    <col min="3072" max="3072" width="2.42578125" style="4" bestFit="1" customWidth="1"/>
    <col min="3073" max="3073" width="3.42578125" style="4" customWidth="1"/>
    <col min="3074" max="3074" width="51.42578125" style="4" customWidth="1"/>
    <col min="3075" max="3075" width="10.85546875" style="4" customWidth="1"/>
    <col min="3076" max="3077" width="10" style="4" customWidth="1"/>
    <col min="3078" max="3079" width="6.42578125" style="4" customWidth="1"/>
    <col min="3080" max="3081" width="12.7109375" style="4" customWidth="1"/>
    <col min="3082" max="3083" width="11.7109375" style="4" customWidth="1"/>
    <col min="3084" max="3085" width="12.7109375" style="4" customWidth="1"/>
    <col min="3086" max="3089" width="14.42578125" style="4" customWidth="1"/>
    <col min="3090" max="3090" width="15.28515625" style="4" customWidth="1"/>
    <col min="3091" max="3091" width="15.42578125" style="4" customWidth="1"/>
    <col min="3092" max="3092" width="10.140625" style="4" customWidth="1"/>
    <col min="3093" max="3093" width="6.42578125" style="4" customWidth="1"/>
    <col min="3094" max="3327" width="9.140625" style="4"/>
    <col min="3328" max="3328" width="2.42578125" style="4" bestFit="1" customWidth="1"/>
    <col min="3329" max="3329" width="3.42578125" style="4" customWidth="1"/>
    <col min="3330" max="3330" width="51.42578125" style="4" customWidth="1"/>
    <col min="3331" max="3331" width="10.85546875" style="4" customWidth="1"/>
    <col min="3332" max="3333" width="10" style="4" customWidth="1"/>
    <col min="3334" max="3335" width="6.42578125" style="4" customWidth="1"/>
    <col min="3336" max="3337" width="12.7109375" style="4" customWidth="1"/>
    <col min="3338" max="3339" width="11.7109375" style="4" customWidth="1"/>
    <col min="3340" max="3341" width="12.7109375" style="4" customWidth="1"/>
    <col min="3342" max="3345" width="14.42578125" style="4" customWidth="1"/>
    <col min="3346" max="3346" width="15.28515625" style="4" customWidth="1"/>
    <col min="3347" max="3347" width="15.42578125" style="4" customWidth="1"/>
    <col min="3348" max="3348" width="10.140625" style="4" customWidth="1"/>
    <col min="3349" max="3349" width="6.42578125" style="4" customWidth="1"/>
    <col min="3350" max="3583" width="9.140625" style="4"/>
    <col min="3584" max="3584" width="2.42578125" style="4" bestFit="1" customWidth="1"/>
    <col min="3585" max="3585" width="3.42578125" style="4" customWidth="1"/>
    <col min="3586" max="3586" width="51.42578125" style="4" customWidth="1"/>
    <col min="3587" max="3587" width="10.85546875" style="4" customWidth="1"/>
    <col min="3588" max="3589" width="10" style="4" customWidth="1"/>
    <col min="3590" max="3591" width="6.42578125" style="4" customWidth="1"/>
    <col min="3592" max="3593" width="12.7109375" style="4" customWidth="1"/>
    <col min="3594" max="3595" width="11.7109375" style="4" customWidth="1"/>
    <col min="3596" max="3597" width="12.7109375" style="4" customWidth="1"/>
    <col min="3598" max="3601" width="14.42578125" style="4" customWidth="1"/>
    <col min="3602" max="3602" width="15.28515625" style="4" customWidth="1"/>
    <col min="3603" max="3603" width="15.42578125" style="4" customWidth="1"/>
    <col min="3604" max="3604" width="10.140625" style="4" customWidth="1"/>
    <col min="3605" max="3605" width="6.42578125" style="4" customWidth="1"/>
    <col min="3606" max="3839" width="9.140625" style="4"/>
    <col min="3840" max="3840" width="2.42578125" style="4" bestFit="1" customWidth="1"/>
    <col min="3841" max="3841" width="3.42578125" style="4" customWidth="1"/>
    <col min="3842" max="3842" width="51.42578125" style="4" customWidth="1"/>
    <col min="3843" max="3843" width="10.85546875" style="4" customWidth="1"/>
    <col min="3844" max="3845" width="10" style="4" customWidth="1"/>
    <col min="3846" max="3847" width="6.42578125" style="4" customWidth="1"/>
    <col min="3848" max="3849" width="12.7109375" style="4" customWidth="1"/>
    <col min="3850" max="3851" width="11.7109375" style="4" customWidth="1"/>
    <col min="3852" max="3853" width="12.7109375" style="4" customWidth="1"/>
    <col min="3854" max="3857" width="14.42578125" style="4" customWidth="1"/>
    <col min="3858" max="3858" width="15.28515625" style="4" customWidth="1"/>
    <col min="3859" max="3859" width="15.42578125" style="4" customWidth="1"/>
    <col min="3860" max="3860" width="10.140625" style="4" customWidth="1"/>
    <col min="3861" max="3861" width="6.42578125" style="4" customWidth="1"/>
    <col min="3862" max="4095" width="9.140625" style="4"/>
    <col min="4096" max="4096" width="2.42578125" style="4" bestFit="1" customWidth="1"/>
    <col min="4097" max="4097" width="3.42578125" style="4" customWidth="1"/>
    <col min="4098" max="4098" width="51.42578125" style="4" customWidth="1"/>
    <col min="4099" max="4099" width="10.85546875" style="4" customWidth="1"/>
    <col min="4100" max="4101" width="10" style="4" customWidth="1"/>
    <col min="4102" max="4103" width="6.42578125" style="4" customWidth="1"/>
    <col min="4104" max="4105" width="12.7109375" style="4" customWidth="1"/>
    <col min="4106" max="4107" width="11.7109375" style="4" customWidth="1"/>
    <col min="4108" max="4109" width="12.7109375" style="4" customWidth="1"/>
    <col min="4110" max="4113" width="14.42578125" style="4" customWidth="1"/>
    <col min="4114" max="4114" width="15.28515625" style="4" customWidth="1"/>
    <col min="4115" max="4115" width="15.42578125" style="4" customWidth="1"/>
    <col min="4116" max="4116" width="10.140625" style="4" customWidth="1"/>
    <col min="4117" max="4117" width="6.42578125" style="4" customWidth="1"/>
    <col min="4118" max="4351" width="9.140625" style="4"/>
    <col min="4352" max="4352" width="2.42578125" style="4" bestFit="1" customWidth="1"/>
    <col min="4353" max="4353" width="3.42578125" style="4" customWidth="1"/>
    <col min="4354" max="4354" width="51.42578125" style="4" customWidth="1"/>
    <col min="4355" max="4355" width="10.85546875" style="4" customWidth="1"/>
    <col min="4356" max="4357" width="10" style="4" customWidth="1"/>
    <col min="4358" max="4359" width="6.42578125" style="4" customWidth="1"/>
    <col min="4360" max="4361" width="12.7109375" style="4" customWidth="1"/>
    <col min="4362" max="4363" width="11.7109375" style="4" customWidth="1"/>
    <col min="4364" max="4365" width="12.7109375" style="4" customWidth="1"/>
    <col min="4366" max="4369" width="14.42578125" style="4" customWidth="1"/>
    <col min="4370" max="4370" width="15.28515625" style="4" customWidth="1"/>
    <col min="4371" max="4371" width="15.42578125" style="4" customWidth="1"/>
    <col min="4372" max="4372" width="10.140625" style="4" customWidth="1"/>
    <col min="4373" max="4373" width="6.42578125" style="4" customWidth="1"/>
    <col min="4374" max="4607" width="9.140625" style="4"/>
    <col min="4608" max="4608" width="2.42578125" style="4" bestFit="1" customWidth="1"/>
    <col min="4609" max="4609" width="3.42578125" style="4" customWidth="1"/>
    <col min="4610" max="4610" width="51.42578125" style="4" customWidth="1"/>
    <col min="4611" max="4611" width="10.85546875" style="4" customWidth="1"/>
    <col min="4612" max="4613" width="10" style="4" customWidth="1"/>
    <col min="4614" max="4615" width="6.42578125" style="4" customWidth="1"/>
    <col min="4616" max="4617" width="12.7109375" style="4" customWidth="1"/>
    <col min="4618" max="4619" width="11.7109375" style="4" customWidth="1"/>
    <col min="4620" max="4621" width="12.7109375" style="4" customWidth="1"/>
    <col min="4622" max="4625" width="14.42578125" style="4" customWidth="1"/>
    <col min="4626" max="4626" width="15.28515625" style="4" customWidth="1"/>
    <col min="4627" max="4627" width="15.42578125" style="4" customWidth="1"/>
    <col min="4628" max="4628" width="10.140625" style="4" customWidth="1"/>
    <col min="4629" max="4629" width="6.42578125" style="4" customWidth="1"/>
    <col min="4630" max="4863" width="9.140625" style="4"/>
    <col min="4864" max="4864" width="2.42578125" style="4" bestFit="1" customWidth="1"/>
    <col min="4865" max="4865" width="3.42578125" style="4" customWidth="1"/>
    <col min="4866" max="4866" width="51.42578125" style="4" customWidth="1"/>
    <col min="4867" max="4867" width="10.85546875" style="4" customWidth="1"/>
    <col min="4868" max="4869" width="10" style="4" customWidth="1"/>
    <col min="4870" max="4871" width="6.42578125" style="4" customWidth="1"/>
    <col min="4872" max="4873" width="12.7109375" style="4" customWidth="1"/>
    <col min="4874" max="4875" width="11.7109375" style="4" customWidth="1"/>
    <col min="4876" max="4877" width="12.7109375" style="4" customWidth="1"/>
    <col min="4878" max="4881" width="14.42578125" style="4" customWidth="1"/>
    <col min="4882" max="4882" width="15.28515625" style="4" customWidth="1"/>
    <col min="4883" max="4883" width="15.42578125" style="4" customWidth="1"/>
    <col min="4884" max="4884" width="10.140625" style="4" customWidth="1"/>
    <col min="4885" max="4885" width="6.42578125" style="4" customWidth="1"/>
    <col min="4886" max="5119" width="9.140625" style="4"/>
    <col min="5120" max="5120" width="2.42578125" style="4" bestFit="1" customWidth="1"/>
    <col min="5121" max="5121" width="3.42578125" style="4" customWidth="1"/>
    <col min="5122" max="5122" width="51.42578125" style="4" customWidth="1"/>
    <col min="5123" max="5123" width="10.85546875" style="4" customWidth="1"/>
    <col min="5124" max="5125" width="10" style="4" customWidth="1"/>
    <col min="5126" max="5127" width="6.42578125" style="4" customWidth="1"/>
    <col min="5128" max="5129" width="12.7109375" style="4" customWidth="1"/>
    <col min="5130" max="5131" width="11.7109375" style="4" customWidth="1"/>
    <col min="5132" max="5133" width="12.7109375" style="4" customWidth="1"/>
    <col min="5134" max="5137" width="14.42578125" style="4" customWidth="1"/>
    <col min="5138" max="5138" width="15.28515625" style="4" customWidth="1"/>
    <col min="5139" max="5139" width="15.42578125" style="4" customWidth="1"/>
    <col min="5140" max="5140" width="10.140625" style="4" customWidth="1"/>
    <col min="5141" max="5141" width="6.42578125" style="4" customWidth="1"/>
    <col min="5142" max="5375" width="9.140625" style="4"/>
    <col min="5376" max="5376" width="2.42578125" style="4" bestFit="1" customWidth="1"/>
    <col min="5377" max="5377" width="3.42578125" style="4" customWidth="1"/>
    <col min="5378" max="5378" width="51.42578125" style="4" customWidth="1"/>
    <col min="5379" max="5379" width="10.85546875" style="4" customWidth="1"/>
    <col min="5380" max="5381" width="10" style="4" customWidth="1"/>
    <col min="5382" max="5383" width="6.42578125" style="4" customWidth="1"/>
    <col min="5384" max="5385" width="12.7109375" style="4" customWidth="1"/>
    <col min="5386" max="5387" width="11.7109375" style="4" customWidth="1"/>
    <col min="5388" max="5389" width="12.7109375" style="4" customWidth="1"/>
    <col min="5390" max="5393" width="14.42578125" style="4" customWidth="1"/>
    <col min="5394" max="5394" width="15.28515625" style="4" customWidth="1"/>
    <col min="5395" max="5395" width="15.42578125" style="4" customWidth="1"/>
    <col min="5396" max="5396" width="10.140625" style="4" customWidth="1"/>
    <col min="5397" max="5397" width="6.42578125" style="4" customWidth="1"/>
    <col min="5398" max="5631" width="9.140625" style="4"/>
    <col min="5632" max="5632" width="2.42578125" style="4" bestFit="1" customWidth="1"/>
    <col min="5633" max="5633" width="3.42578125" style="4" customWidth="1"/>
    <col min="5634" max="5634" width="51.42578125" style="4" customWidth="1"/>
    <col min="5635" max="5635" width="10.85546875" style="4" customWidth="1"/>
    <col min="5636" max="5637" width="10" style="4" customWidth="1"/>
    <col min="5638" max="5639" width="6.42578125" style="4" customWidth="1"/>
    <col min="5640" max="5641" width="12.7109375" style="4" customWidth="1"/>
    <col min="5642" max="5643" width="11.7109375" style="4" customWidth="1"/>
    <col min="5644" max="5645" width="12.7109375" style="4" customWidth="1"/>
    <col min="5646" max="5649" width="14.42578125" style="4" customWidth="1"/>
    <col min="5650" max="5650" width="15.28515625" style="4" customWidth="1"/>
    <col min="5651" max="5651" width="15.42578125" style="4" customWidth="1"/>
    <col min="5652" max="5652" width="10.140625" style="4" customWidth="1"/>
    <col min="5653" max="5653" width="6.42578125" style="4" customWidth="1"/>
    <col min="5654" max="5887" width="9.140625" style="4"/>
    <col min="5888" max="5888" width="2.42578125" style="4" bestFit="1" customWidth="1"/>
    <col min="5889" max="5889" width="3.42578125" style="4" customWidth="1"/>
    <col min="5890" max="5890" width="51.42578125" style="4" customWidth="1"/>
    <col min="5891" max="5891" width="10.85546875" style="4" customWidth="1"/>
    <col min="5892" max="5893" width="10" style="4" customWidth="1"/>
    <col min="5894" max="5895" width="6.42578125" style="4" customWidth="1"/>
    <col min="5896" max="5897" width="12.7109375" style="4" customWidth="1"/>
    <col min="5898" max="5899" width="11.7109375" style="4" customWidth="1"/>
    <col min="5900" max="5901" width="12.7109375" style="4" customWidth="1"/>
    <col min="5902" max="5905" width="14.42578125" style="4" customWidth="1"/>
    <col min="5906" max="5906" width="15.28515625" style="4" customWidth="1"/>
    <col min="5907" max="5907" width="15.42578125" style="4" customWidth="1"/>
    <col min="5908" max="5908" width="10.140625" style="4" customWidth="1"/>
    <col min="5909" max="5909" width="6.42578125" style="4" customWidth="1"/>
    <col min="5910" max="6143" width="9.140625" style="4"/>
    <col min="6144" max="6144" width="2.42578125" style="4" bestFit="1" customWidth="1"/>
    <col min="6145" max="6145" width="3.42578125" style="4" customWidth="1"/>
    <col min="6146" max="6146" width="51.42578125" style="4" customWidth="1"/>
    <col min="6147" max="6147" width="10.85546875" style="4" customWidth="1"/>
    <col min="6148" max="6149" width="10" style="4" customWidth="1"/>
    <col min="6150" max="6151" width="6.42578125" style="4" customWidth="1"/>
    <col min="6152" max="6153" width="12.7109375" style="4" customWidth="1"/>
    <col min="6154" max="6155" width="11.7109375" style="4" customWidth="1"/>
    <col min="6156" max="6157" width="12.7109375" style="4" customWidth="1"/>
    <col min="6158" max="6161" width="14.42578125" style="4" customWidth="1"/>
    <col min="6162" max="6162" width="15.28515625" style="4" customWidth="1"/>
    <col min="6163" max="6163" width="15.42578125" style="4" customWidth="1"/>
    <col min="6164" max="6164" width="10.140625" style="4" customWidth="1"/>
    <col min="6165" max="6165" width="6.42578125" style="4" customWidth="1"/>
    <col min="6166" max="6399" width="9.140625" style="4"/>
    <col min="6400" max="6400" width="2.42578125" style="4" bestFit="1" customWidth="1"/>
    <col min="6401" max="6401" width="3.42578125" style="4" customWidth="1"/>
    <col min="6402" max="6402" width="51.42578125" style="4" customWidth="1"/>
    <col min="6403" max="6403" width="10.85546875" style="4" customWidth="1"/>
    <col min="6404" max="6405" width="10" style="4" customWidth="1"/>
    <col min="6406" max="6407" width="6.42578125" style="4" customWidth="1"/>
    <col min="6408" max="6409" width="12.7109375" style="4" customWidth="1"/>
    <col min="6410" max="6411" width="11.7109375" style="4" customWidth="1"/>
    <col min="6412" max="6413" width="12.7109375" style="4" customWidth="1"/>
    <col min="6414" max="6417" width="14.42578125" style="4" customWidth="1"/>
    <col min="6418" max="6418" width="15.28515625" style="4" customWidth="1"/>
    <col min="6419" max="6419" width="15.42578125" style="4" customWidth="1"/>
    <col min="6420" max="6420" width="10.140625" style="4" customWidth="1"/>
    <col min="6421" max="6421" width="6.42578125" style="4" customWidth="1"/>
    <col min="6422" max="6655" width="9.140625" style="4"/>
    <col min="6656" max="6656" width="2.42578125" style="4" bestFit="1" customWidth="1"/>
    <col min="6657" max="6657" width="3.42578125" style="4" customWidth="1"/>
    <col min="6658" max="6658" width="51.42578125" style="4" customWidth="1"/>
    <col min="6659" max="6659" width="10.85546875" style="4" customWidth="1"/>
    <col min="6660" max="6661" width="10" style="4" customWidth="1"/>
    <col min="6662" max="6663" width="6.42578125" style="4" customWidth="1"/>
    <col min="6664" max="6665" width="12.7109375" style="4" customWidth="1"/>
    <col min="6666" max="6667" width="11.7109375" style="4" customWidth="1"/>
    <col min="6668" max="6669" width="12.7109375" style="4" customWidth="1"/>
    <col min="6670" max="6673" width="14.42578125" style="4" customWidth="1"/>
    <col min="6674" max="6674" width="15.28515625" style="4" customWidth="1"/>
    <col min="6675" max="6675" width="15.42578125" style="4" customWidth="1"/>
    <col min="6676" max="6676" width="10.140625" style="4" customWidth="1"/>
    <col min="6677" max="6677" width="6.42578125" style="4" customWidth="1"/>
    <col min="6678" max="6911" width="9.140625" style="4"/>
    <col min="6912" max="6912" width="2.42578125" style="4" bestFit="1" customWidth="1"/>
    <col min="6913" max="6913" width="3.42578125" style="4" customWidth="1"/>
    <col min="6914" max="6914" width="51.42578125" style="4" customWidth="1"/>
    <col min="6915" max="6915" width="10.85546875" style="4" customWidth="1"/>
    <col min="6916" max="6917" width="10" style="4" customWidth="1"/>
    <col min="6918" max="6919" width="6.42578125" style="4" customWidth="1"/>
    <col min="6920" max="6921" width="12.7109375" style="4" customWidth="1"/>
    <col min="6922" max="6923" width="11.7109375" style="4" customWidth="1"/>
    <col min="6924" max="6925" width="12.7109375" style="4" customWidth="1"/>
    <col min="6926" max="6929" width="14.42578125" style="4" customWidth="1"/>
    <col min="6930" max="6930" width="15.28515625" style="4" customWidth="1"/>
    <col min="6931" max="6931" width="15.42578125" style="4" customWidth="1"/>
    <col min="6932" max="6932" width="10.140625" style="4" customWidth="1"/>
    <col min="6933" max="6933" width="6.42578125" style="4" customWidth="1"/>
    <col min="6934" max="7167" width="9.140625" style="4"/>
    <col min="7168" max="7168" width="2.42578125" style="4" bestFit="1" customWidth="1"/>
    <col min="7169" max="7169" width="3.42578125" style="4" customWidth="1"/>
    <col min="7170" max="7170" width="51.42578125" style="4" customWidth="1"/>
    <col min="7171" max="7171" width="10.85546875" style="4" customWidth="1"/>
    <col min="7172" max="7173" width="10" style="4" customWidth="1"/>
    <col min="7174" max="7175" width="6.42578125" style="4" customWidth="1"/>
    <col min="7176" max="7177" width="12.7109375" style="4" customWidth="1"/>
    <col min="7178" max="7179" width="11.7109375" style="4" customWidth="1"/>
    <col min="7180" max="7181" width="12.7109375" style="4" customWidth="1"/>
    <col min="7182" max="7185" width="14.42578125" style="4" customWidth="1"/>
    <col min="7186" max="7186" width="15.28515625" style="4" customWidth="1"/>
    <col min="7187" max="7187" width="15.42578125" style="4" customWidth="1"/>
    <col min="7188" max="7188" width="10.140625" style="4" customWidth="1"/>
    <col min="7189" max="7189" width="6.42578125" style="4" customWidth="1"/>
    <col min="7190" max="7423" width="9.140625" style="4"/>
    <col min="7424" max="7424" width="2.42578125" style="4" bestFit="1" customWidth="1"/>
    <col min="7425" max="7425" width="3.42578125" style="4" customWidth="1"/>
    <col min="7426" max="7426" width="51.42578125" style="4" customWidth="1"/>
    <col min="7427" max="7427" width="10.85546875" style="4" customWidth="1"/>
    <col min="7428" max="7429" width="10" style="4" customWidth="1"/>
    <col min="7430" max="7431" width="6.42578125" style="4" customWidth="1"/>
    <col min="7432" max="7433" width="12.7109375" style="4" customWidth="1"/>
    <col min="7434" max="7435" width="11.7109375" style="4" customWidth="1"/>
    <col min="7436" max="7437" width="12.7109375" style="4" customWidth="1"/>
    <col min="7438" max="7441" width="14.42578125" style="4" customWidth="1"/>
    <col min="7442" max="7442" width="15.28515625" style="4" customWidth="1"/>
    <col min="7443" max="7443" width="15.42578125" style="4" customWidth="1"/>
    <col min="7444" max="7444" width="10.140625" style="4" customWidth="1"/>
    <col min="7445" max="7445" width="6.42578125" style="4" customWidth="1"/>
    <col min="7446" max="7679" width="9.140625" style="4"/>
    <col min="7680" max="7680" width="2.42578125" style="4" bestFit="1" customWidth="1"/>
    <col min="7681" max="7681" width="3.42578125" style="4" customWidth="1"/>
    <col min="7682" max="7682" width="51.42578125" style="4" customWidth="1"/>
    <col min="7683" max="7683" width="10.85546875" style="4" customWidth="1"/>
    <col min="7684" max="7685" width="10" style="4" customWidth="1"/>
    <col min="7686" max="7687" width="6.42578125" style="4" customWidth="1"/>
    <col min="7688" max="7689" width="12.7109375" style="4" customWidth="1"/>
    <col min="7690" max="7691" width="11.7109375" style="4" customWidth="1"/>
    <col min="7692" max="7693" width="12.7109375" style="4" customWidth="1"/>
    <col min="7694" max="7697" width="14.42578125" style="4" customWidth="1"/>
    <col min="7698" max="7698" width="15.28515625" style="4" customWidth="1"/>
    <col min="7699" max="7699" width="15.42578125" style="4" customWidth="1"/>
    <col min="7700" max="7700" width="10.140625" style="4" customWidth="1"/>
    <col min="7701" max="7701" width="6.42578125" style="4" customWidth="1"/>
    <col min="7702" max="7935" width="9.140625" style="4"/>
    <col min="7936" max="7936" width="2.42578125" style="4" bestFit="1" customWidth="1"/>
    <col min="7937" max="7937" width="3.42578125" style="4" customWidth="1"/>
    <col min="7938" max="7938" width="51.42578125" style="4" customWidth="1"/>
    <col min="7939" max="7939" width="10.85546875" style="4" customWidth="1"/>
    <col min="7940" max="7941" width="10" style="4" customWidth="1"/>
    <col min="7942" max="7943" width="6.42578125" style="4" customWidth="1"/>
    <col min="7944" max="7945" width="12.7109375" style="4" customWidth="1"/>
    <col min="7946" max="7947" width="11.7109375" style="4" customWidth="1"/>
    <col min="7948" max="7949" width="12.7109375" style="4" customWidth="1"/>
    <col min="7950" max="7953" width="14.42578125" style="4" customWidth="1"/>
    <col min="7954" max="7954" width="15.28515625" style="4" customWidth="1"/>
    <col min="7955" max="7955" width="15.42578125" style="4" customWidth="1"/>
    <col min="7956" max="7956" width="10.140625" style="4" customWidth="1"/>
    <col min="7957" max="7957" width="6.42578125" style="4" customWidth="1"/>
    <col min="7958" max="8191" width="9.140625" style="4"/>
    <col min="8192" max="8192" width="2.42578125" style="4" bestFit="1" customWidth="1"/>
    <col min="8193" max="8193" width="3.42578125" style="4" customWidth="1"/>
    <col min="8194" max="8194" width="51.42578125" style="4" customWidth="1"/>
    <col min="8195" max="8195" width="10.85546875" style="4" customWidth="1"/>
    <col min="8196" max="8197" width="10" style="4" customWidth="1"/>
    <col min="8198" max="8199" width="6.42578125" style="4" customWidth="1"/>
    <col min="8200" max="8201" width="12.7109375" style="4" customWidth="1"/>
    <col min="8202" max="8203" width="11.7109375" style="4" customWidth="1"/>
    <col min="8204" max="8205" width="12.7109375" style="4" customWidth="1"/>
    <col min="8206" max="8209" width="14.42578125" style="4" customWidth="1"/>
    <col min="8210" max="8210" width="15.28515625" style="4" customWidth="1"/>
    <col min="8211" max="8211" width="15.42578125" style="4" customWidth="1"/>
    <col min="8212" max="8212" width="10.140625" style="4" customWidth="1"/>
    <col min="8213" max="8213" width="6.42578125" style="4" customWidth="1"/>
    <col min="8214" max="8447" width="9.140625" style="4"/>
    <col min="8448" max="8448" width="2.42578125" style="4" bestFit="1" customWidth="1"/>
    <col min="8449" max="8449" width="3.42578125" style="4" customWidth="1"/>
    <col min="8450" max="8450" width="51.42578125" style="4" customWidth="1"/>
    <col min="8451" max="8451" width="10.85546875" style="4" customWidth="1"/>
    <col min="8452" max="8453" width="10" style="4" customWidth="1"/>
    <col min="8454" max="8455" width="6.42578125" style="4" customWidth="1"/>
    <col min="8456" max="8457" width="12.7109375" style="4" customWidth="1"/>
    <col min="8458" max="8459" width="11.7109375" style="4" customWidth="1"/>
    <col min="8460" max="8461" width="12.7109375" style="4" customWidth="1"/>
    <col min="8462" max="8465" width="14.42578125" style="4" customWidth="1"/>
    <col min="8466" max="8466" width="15.28515625" style="4" customWidth="1"/>
    <col min="8467" max="8467" width="15.42578125" style="4" customWidth="1"/>
    <col min="8468" max="8468" width="10.140625" style="4" customWidth="1"/>
    <col min="8469" max="8469" width="6.42578125" style="4" customWidth="1"/>
    <col min="8470" max="8703" width="9.140625" style="4"/>
    <col min="8704" max="8704" width="2.42578125" style="4" bestFit="1" customWidth="1"/>
    <col min="8705" max="8705" width="3.42578125" style="4" customWidth="1"/>
    <col min="8706" max="8706" width="51.42578125" style="4" customWidth="1"/>
    <col min="8707" max="8707" width="10.85546875" style="4" customWidth="1"/>
    <col min="8708" max="8709" width="10" style="4" customWidth="1"/>
    <col min="8710" max="8711" width="6.42578125" style="4" customWidth="1"/>
    <col min="8712" max="8713" width="12.7109375" style="4" customWidth="1"/>
    <col min="8714" max="8715" width="11.7109375" style="4" customWidth="1"/>
    <col min="8716" max="8717" width="12.7109375" style="4" customWidth="1"/>
    <col min="8718" max="8721" width="14.42578125" style="4" customWidth="1"/>
    <col min="8722" max="8722" width="15.28515625" style="4" customWidth="1"/>
    <col min="8723" max="8723" width="15.42578125" style="4" customWidth="1"/>
    <col min="8724" max="8724" width="10.140625" style="4" customWidth="1"/>
    <col min="8725" max="8725" width="6.42578125" style="4" customWidth="1"/>
    <col min="8726" max="8959" width="9.140625" style="4"/>
    <col min="8960" max="8960" width="2.42578125" style="4" bestFit="1" customWidth="1"/>
    <col min="8961" max="8961" width="3.42578125" style="4" customWidth="1"/>
    <col min="8962" max="8962" width="51.42578125" style="4" customWidth="1"/>
    <col min="8963" max="8963" width="10.85546875" style="4" customWidth="1"/>
    <col min="8964" max="8965" width="10" style="4" customWidth="1"/>
    <col min="8966" max="8967" width="6.42578125" style="4" customWidth="1"/>
    <col min="8968" max="8969" width="12.7109375" style="4" customWidth="1"/>
    <col min="8970" max="8971" width="11.7109375" style="4" customWidth="1"/>
    <col min="8972" max="8973" width="12.7109375" style="4" customWidth="1"/>
    <col min="8974" max="8977" width="14.42578125" style="4" customWidth="1"/>
    <col min="8978" max="8978" width="15.28515625" style="4" customWidth="1"/>
    <col min="8979" max="8979" width="15.42578125" style="4" customWidth="1"/>
    <col min="8980" max="8980" width="10.140625" style="4" customWidth="1"/>
    <col min="8981" max="8981" width="6.42578125" style="4" customWidth="1"/>
    <col min="8982" max="9215" width="9.140625" style="4"/>
    <col min="9216" max="9216" width="2.42578125" style="4" bestFit="1" customWidth="1"/>
    <col min="9217" max="9217" width="3.42578125" style="4" customWidth="1"/>
    <col min="9218" max="9218" width="51.42578125" style="4" customWidth="1"/>
    <col min="9219" max="9219" width="10.85546875" style="4" customWidth="1"/>
    <col min="9220" max="9221" width="10" style="4" customWidth="1"/>
    <col min="9222" max="9223" width="6.42578125" style="4" customWidth="1"/>
    <col min="9224" max="9225" width="12.7109375" style="4" customWidth="1"/>
    <col min="9226" max="9227" width="11.7109375" style="4" customWidth="1"/>
    <col min="9228" max="9229" width="12.7109375" style="4" customWidth="1"/>
    <col min="9230" max="9233" width="14.42578125" style="4" customWidth="1"/>
    <col min="9234" max="9234" width="15.28515625" style="4" customWidth="1"/>
    <col min="9235" max="9235" width="15.42578125" style="4" customWidth="1"/>
    <col min="9236" max="9236" width="10.140625" style="4" customWidth="1"/>
    <col min="9237" max="9237" width="6.42578125" style="4" customWidth="1"/>
    <col min="9238" max="9471" width="9.140625" style="4"/>
    <col min="9472" max="9472" width="2.42578125" style="4" bestFit="1" customWidth="1"/>
    <col min="9473" max="9473" width="3.42578125" style="4" customWidth="1"/>
    <col min="9474" max="9474" width="51.42578125" style="4" customWidth="1"/>
    <col min="9475" max="9475" width="10.85546875" style="4" customWidth="1"/>
    <col min="9476" max="9477" width="10" style="4" customWidth="1"/>
    <col min="9478" max="9479" width="6.42578125" style="4" customWidth="1"/>
    <col min="9480" max="9481" width="12.7109375" style="4" customWidth="1"/>
    <col min="9482" max="9483" width="11.7109375" style="4" customWidth="1"/>
    <col min="9484" max="9485" width="12.7109375" style="4" customWidth="1"/>
    <col min="9486" max="9489" width="14.42578125" style="4" customWidth="1"/>
    <col min="9490" max="9490" width="15.28515625" style="4" customWidth="1"/>
    <col min="9491" max="9491" width="15.42578125" style="4" customWidth="1"/>
    <col min="9492" max="9492" width="10.140625" style="4" customWidth="1"/>
    <col min="9493" max="9493" width="6.42578125" style="4" customWidth="1"/>
    <col min="9494" max="9727" width="9.140625" style="4"/>
    <col min="9728" max="9728" width="2.42578125" style="4" bestFit="1" customWidth="1"/>
    <col min="9729" max="9729" width="3.42578125" style="4" customWidth="1"/>
    <col min="9730" max="9730" width="51.42578125" style="4" customWidth="1"/>
    <col min="9731" max="9731" width="10.85546875" style="4" customWidth="1"/>
    <col min="9732" max="9733" width="10" style="4" customWidth="1"/>
    <col min="9734" max="9735" width="6.42578125" style="4" customWidth="1"/>
    <col min="9736" max="9737" width="12.7109375" style="4" customWidth="1"/>
    <col min="9738" max="9739" width="11.7109375" style="4" customWidth="1"/>
    <col min="9740" max="9741" width="12.7109375" style="4" customWidth="1"/>
    <col min="9742" max="9745" width="14.42578125" style="4" customWidth="1"/>
    <col min="9746" max="9746" width="15.28515625" style="4" customWidth="1"/>
    <col min="9747" max="9747" width="15.42578125" style="4" customWidth="1"/>
    <col min="9748" max="9748" width="10.140625" style="4" customWidth="1"/>
    <col min="9749" max="9749" width="6.42578125" style="4" customWidth="1"/>
    <col min="9750" max="9983" width="9.140625" style="4"/>
    <col min="9984" max="9984" width="2.42578125" style="4" bestFit="1" customWidth="1"/>
    <col min="9985" max="9985" width="3.42578125" style="4" customWidth="1"/>
    <col min="9986" max="9986" width="51.42578125" style="4" customWidth="1"/>
    <col min="9987" max="9987" width="10.85546875" style="4" customWidth="1"/>
    <col min="9988" max="9989" width="10" style="4" customWidth="1"/>
    <col min="9990" max="9991" width="6.42578125" style="4" customWidth="1"/>
    <col min="9992" max="9993" width="12.7109375" style="4" customWidth="1"/>
    <col min="9994" max="9995" width="11.7109375" style="4" customWidth="1"/>
    <col min="9996" max="9997" width="12.7109375" style="4" customWidth="1"/>
    <col min="9998" max="10001" width="14.42578125" style="4" customWidth="1"/>
    <col min="10002" max="10002" width="15.28515625" style="4" customWidth="1"/>
    <col min="10003" max="10003" width="15.42578125" style="4" customWidth="1"/>
    <col min="10004" max="10004" width="10.140625" style="4" customWidth="1"/>
    <col min="10005" max="10005" width="6.42578125" style="4" customWidth="1"/>
    <col min="10006" max="10239" width="9.140625" style="4"/>
    <col min="10240" max="10240" width="2.42578125" style="4" bestFit="1" customWidth="1"/>
    <col min="10241" max="10241" width="3.42578125" style="4" customWidth="1"/>
    <col min="10242" max="10242" width="51.42578125" style="4" customWidth="1"/>
    <col min="10243" max="10243" width="10.85546875" style="4" customWidth="1"/>
    <col min="10244" max="10245" width="10" style="4" customWidth="1"/>
    <col min="10246" max="10247" width="6.42578125" style="4" customWidth="1"/>
    <col min="10248" max="10249" width="12.7109375" style="4" customWidth="1"/>
    <col min="10250" max="10251" width="11.7109375" style="4" customWidth="1"/>
    <col min="10252" max="10253" width="12.7109375" style="4" customWidth="1"/>
    <col min="10254" max="10257" width="14.42578125" style="4" customWidth="1"/>
    <col min="10258" max="10258" width="15.28515625" style="4" customWidth="1"/>
    <col min="10259" max="10259" width="15.42578125" style="4" customWidth="1"/>
    <col min="10260" max="10260" width="10.140625" style="4" customWidth="1"/>
    <col min="10261" max="10261" width="6.42578125" style="4" customWidth="1"/>
    <col min="10262" max="10495" width="9.140625" style="4"/>
    <col min="10496" max="10496" width="2.42578125" style="4" bestFit="1" customWidth="1"/>
    <col min="10497" max="10497" width="3.42578125" style="4" customWidth="1"/>
    <col min="10498" max="10498" width="51.42578125" style="4" customWidth="1"/>
    <col min="10499" max="10499" width="10.85546875" style="4" customWidth="1"/>
    <col min="10500" max="10501" width="10" style="4" customWidth="1"/>
    <col min="10502" max="10503" width="6.42578125" style="4" customWidth="1"/>
    <col min="10504" max="10505" width="12.7109375" style="4" customWidth="1"/>
    <col min="10506" max="10507" width="11.7109375" style="4" customWidth="1"/>
    <col min="10508" max="10509" width="12.7109375" style="4" customWidth="1"/>
    <col min="10510" max="10513" width="14.42578125" style="4" customWidth="1"/>
    <col min="10514" max="10514" width="15.28515625" style="4" customWidth="1"/>
    <col min="10515" max="10515" width="15.42578125" style="4" customWidth="1"/>
    <col min="10516" max="10516" width="10.140625" style="4" customWidth="1"/>
    <col min="10517" max="10517" width="6.42578125" style="4" customWidth="1"/>
    <col min="10518" max="10751" width="9.140625" style="4"/>
    <col min="10752" max="10752" width="2.42578125" style="4" bestFit="1" customWidth="1"/>
    <col min="10753" max="10753" width="3.42578125" style="4" customWidth="1"/>
    <col min="10754" max="10754" width="51.42578125" style="4" customWidth="1"/>
    <col min="10755" max="10755" width="10.85546875" style="4" customWidth="1"/>
    <col min="10756" max="10757" width="10" style="4" customWidth="1"/>
    <col min="10758" max="10759" width="6.42578125" style="4" customWidth="1"/>
    <col min="10760" max="10761" width="12.7109375" style="4" customWidth="1"/>
    <col min="10762" max="10763" width="11.7109375" style="4" customWidth="1"/>
    <col min="10764" max="10765" width="12.7109375" style="4" customWidth="1"/>
    <col min="10766" max="10769" width="14.42578125" style="4" customWidth="1"/>
    <col min="10770" max="10770" width="15.28515625" style="4" customWidth="1"/>
    <col min="10771" max="10771" width="15.42578125" style="4" customWidth="1"/>
    <col min="10772" max="10772" width="10.140625" style="4" customWidth="1"/>
    <col min="10773" max="10773" width="6.42578125" style="4" customWidth="1"/>
    <col min="10774" max="11007" width="9.140625" style="4"/>
    <col min="11008" max="11008" width="2.42578125" style="4" bestFit="1" customWidth="1"/>
    <col min="11009" max="11009" width="3.42578125" style="4" customWidth="1"/>
    <col min="11010" max="11010" width="51.42578125" style="4" customWidth="1"/>
    <col min="11011" max="11011" width="10.85546875" style="4" customWidth="1"/>
    <col min="11012" max="11013" width="10" style="4" customWidth="1"/>
    <col min="11014" max="11015" width="6.42578125" style="4" customWidth="1"/>
    <col min="11016" max="11017" width="12.7109375" style="4" customWidth="1"/>
    <col min="11018" max="11019" width="11.7109375" style="4" customWidth="1"/>
    <col min="11020" max="11021" width="12.7109375" style="4" customWidth="1"/>
    <col min="11022" max="11025" width="14.42578125" style="4" customWidth="1"/>
    <col min="11026" max="11026" width="15.28515625" style="4" customWidth="1"/>
    <col min="11027" max="11027" width="15.42578125" style="4" customWidth="1"/>
    <col min="11028" max="11028" width="10.140625" style="4" customWidth="1"/>
    <col min="11029" max="11029" width="6.42578125" style="4" customWidth="1"/>
    <col min="11030" max="11263" width="9.140625" style="4"/>
    <col min="11264" max="11264" width="2.42578125" style="4" bestFit="1" customWidth="1"/>
    <col min="11265" max="11265" width="3.42578125" style="4" customWidth="1"/>
    <col min="11266" max="11266" width="51.42578125" style="4" customWidth="1"/>
    <col min="11267" max="11267" width="10.85546875" style="4" customWidth="1"/>
    <col min="11268" max="11269" width="10" style="4" customWidth="1"/>
    <col min="11270" max="11271" width="6.42578125" style="4" customWidth="1"/>
    <col min="11272" max="11273" width="12.7109375" style="4" customWidth="1"/>
    <col min="11274" max="11275" width="11.7109375" style="4" customWidth="1"/>
    <col min="11276" max="11277" width="12.7109375" style="4" customWidth="1"/>
    <col min="11278" max="11281" width="14.42578125" style="4" customWidth="1"/>
    <col min="11282" max="11282" width="15.28515625" style="4" customWidth="1"/>
    <col min="11283" max="11283" width="15.42578125" style="4" customWidth="1"/>
    <col min="11284" max="11284" width="10.140625" style="4" customWidth="1"/>
    <col min="11285" max="11285" width="6.42578125" style="4" customWidth="1"/>
    <col min="11286" max="11519" width="9.140625" style="4"/>
    <col min="11520" max="11520" width="2.42578125" style="4" bestFit="1" customWidth="1"/>
    <col min="11521" max="11521" width="3.42578125" style="4" customWidth="1"/>
    <col min="11522" max="11522" width="51.42578125" style="4" customWidth="1"/>
    <col min="11523" max="11523" width="10.85546875" style="4" customWidth="1"/>
    <col min="11524" max="11525" width="10" style="4" customWidth="1"/>
    <col min="11526" max="11527" width="6.42578125" style="4" customWidth="1"/>
    <col min="11528" max="11529" width="12.7109375" style="4" customWidth="1"/>
    <col min="11530" max="11531" width="11.7109375" style="4" customWidth="1"/>
    <col min="11532" max="11533" width="12.7109375" style="4" customWidth="1"/>
    <col min="11534" max="11537" width="14.42578125" style="4" customWidth="1"/>
    <col min="11538" max="11538" width="15.28515625" style="4" customWidth="1"/>
    <col min="11539" max="11539" width="15.42578125" style="4" customWidth="1"/>
    <col min="11540" max="11540" width="10.140625" style="4" customWidth="1"/>
    <col min="11541" max="11541" width="6.42578125" style="4" customWidth="1"/>
    <col min="11542" max="11775" width="9.140625" style="4"/>
    <col min="11776" max="11776" width="2.42578125" style="4" bestFit="1" customWidth="1"/>
    <col min="11777" max="11777" width="3.42578125" style="4" customWidth="1"/>
    <col min="11778" max="11778" width="51.42578125" style="4" customWidth="1"/>
    <col min="11779" max="11779" width="10.85546875" style="4" customWidth="1"/>
    <col min="11780" max="11781" width="10" style="4" customWidth="1"/>
    <col min="11782" max="11783" width="6.42578125" style="4" customWidth="1"/>
    <col min="11784" max="11785" width="12.7109375" style="4" customWidth="1"/>
    <col min="11786" max="11787" width="11.7109375" style="4" customWidth="1"/>
    <col min="11788" max="11789" width="12.7109375" style="4" customWidth="1"/>
    <col min="11790" max="11793" width="14.42578125" style="4" customWidth="1"/>
    <col min="11794" max="11794" width="15.28515625" style="4" customWidth="1"/>
    <col min="11795" max="11795" width="15.42578125" style="4" customWidth="1"/>
    <col min="11796" max="11796" width="10.140625" style="4" customWidth="1"/>
    <col min="11797" max="11797" width="6.42578125" style="4" customWidth="1"/>
    <col min="11798" max="12031" width="9.140625" style="4"/>
    <col min="12032" max="12032" width="2.42578125" style="4" bestFit="1" customWidth="1"/>
    <col min="12033" max="12033" width="3.42578125" style="4" customWidth="1"/>
    <col min="12034" max="12034" width="51.42578125" style="4" customWidth="1"/>
    <col min="12035" max="12035" width="10.85546875" style="4" customWidth="1"/>
    <col min="12036" max="12037" width="10" style="4" customWidth="1"/>
    <col min="12038" max="12039" width="6.42578125" style="4" customWidth="1"/>
    <col min="12040" max="12041" width="12.7109375" style="4" customWidth="1"/>
    <col min="12042" max="12043" width="11.7109375" style="4" customWidth="1"/>
    <col min="12044" max="12045" width="12.7109375" style="4" customWidth="1"/>
    <col min="12046" max="12049" width="14.42578125" style="4" customWidth="1"/>
    <col min="12050" max="12050" width="15.28515625" style="4" customWidth="1"/>
    <col min="12051" max="12051" width="15.42578125" style="4" customWidth="1"/>
    <col min="12052" max="12052" width="10.140625" style="4" customWidth="1"/>
    <col min="12053" max="12053" width="6.42578125" style="4" customWidth="1"/>
    <col min="12054" max="12287" width="9.140625" style="4"/>
    <col min="12288" max="12288" width="2.42578125" style="4" bestFit="1" customWidth="1"/>
    <col min="12289" max="12289" width="3.42578125" style="4" customWidth="1"/>
    <col min="12290" max="12290" width="51.42578125" style="4" customWidth="1"/>
    <col min="12291" max="12291" width="10.85546875" style="4" customWidth="1"/>
    <col min="12292" max="12293" width="10" style="4" customWidth="1"/>
    <col min="12294" max="12295" width="6.42578125" style="4" customWidth="1"/>
    <col min="12296" max="12297" width="12.7109375" style="4" customWidth="1"/>
    <col min="12298" max="12299" width="11.7109375" style="4" customWidth="1"/>
    <col min="12300" max="12301" width="12.7109375" style="4" customWidth="1"/>
    <col min="12302" max="12305" width="14.42578125" style="4" customWidth="1"/>
    <col min="12306" max="12306" width="15.28515625" style="4" customWidth="1"/>
    <col min="12307" max="12307" width="15.42578125" style="4" customWidth="1"/>
    <col min="12308" max="12308" width="10.140625" style="4" customWidth="1"/>
    <col min="12309" max="12309" width="6.42578125" style="4" customWidth="1"/>
    <col min="12310" max="12543" width="9.140625" style="4"/>
    <col min="12544" max="12544" width="2.42578125" style="4" bestFit="1" customWidth="1"/>
    <col min="12545" max="12545" width="3.42578125" style="4" customWidth="1"/>
    <col min="12546" max="12546" width="51.42578125" style="4" customWidth="1"/>
    <col min="12547" max="12547" width="10.85546875" style="4" customWidth="1"/>
    <col min="12548" max="12549" width="10" style="4" customWidth="1"/>
    <col min="12550" max="12551" width="6.42578125" style="4" customWidth="1"/>
    <col min="12552" max="12553" width="12.7109375" style="4" customWidth="1"/>
    <col min="12554" max="12555" width="11.7109375" style="4" customWidth="1"/>
    <col min="12556" max="12557" width="12.7109375" style="4" customWidth="1"/>
    <col min="12558" max="12561" width="14.42578125" style="4" customWidth="1"/>
    <col min="12562" max="12562" width="15.28515625" style="4" customWidth="1"/>
    <col min="12563" max="12563" width="15.42578125" style="4" customWidth="1"/>
    <col min="12564" max="12564" width="10.140625" style="4" customWidth="1"/>
    <col min="12565" max="12565" width="6.42578125" style="4" customWidth="1"/>
    <col min="12566" max="12799" width="9.140625" style="4"/>
    <col min="12800" max="12800" width="2.42578125" style="4" bestFit="1" customWidth="1"/>
    <col min="12801" max="12801" width="3.42578125" style="4" customWidth="1"/>
    <col min="12802" max="12802" width="51.42578125" style="4" customWidth="1"/>
    <col min="12803" max="12803" width="10.85546875" style="4" customWidth="1"/>
    <col min="12804" max="12805" width="10" style="4" customWidth="1"/>
    <col min="12806" max="12807" width="6.42578125" style="4" customWidth="1"/>
    <col min="12808" max="12809" width="12.7109375" style="4" customWidth="1"/>
    <col min="12810" max="12811" width="11.7109375" style="4" customWidth="1"/>
    <col min="12812" max="12813" width="12.7109375" style="4" customWidth="1"/>
    <col min="12814" max="12817" width="14.42578125" style="4" customWidth="1"/>
    <col min="12818" max="12818" width="15.28515625" style="4" customWidth="1"/>
    <col min="12819" max="12819" width="15.42578125" style="4" customWidth="1"/>
    <col min="12820" max="12820" width="10.140625" style="4" customWidth="1"/>
    <col min="12821" max="12821" width="6.42578125" style="4" customWidth="1"/>
    <col min="12822" max="13055" width="9.140625" style="4"/>
    <col min="13056" max="13056" width="2.42578125" style="4" bestFit="1" customWidth="1"/>
    <col min="13057" max="13057" width="3.42578125" style="4" customWidth="1"/>
    <col min="13058" max="13058" width="51.42578125" style="4" customWidth="1"/>
    <col min="13059" max="13059" width="10.85546875" style="4" customWidth="1"/>
    <col min="13060" max="13061" width="10" style="4" customWidth="1"/>
    <col min="13062" max="13063" width="6.42578125" style="4" customWidth="1"/>
    <col min="13064" max="13065" width="12.7109375" style="4" customWidth="1"/>
    <col min="13066" max="13067" width="11.7109375" style="4" customWidth="1"/>
    <col min="13068" max="13069" width="12.7109375" style="4" customWidth="1"/>
    <col min="13070" max="13073" width="14.42578125" style="4" customWidth="1"/>
    <col min="13074" max="13074" width="15.28515625" style="4" customWidth="1"/>
    <col min="13075" max="13075" width="15.42578125" style="4" customWidth="1"/>
    <col min="13076" max="13076" width="10.140625" style="4" customWidth="1"/>
    <col min="13077" max="13077" width="6.42578125" style="4" customWidth="1"/>
    <col min="13078" max="13311" width="9.140625" style="4"/>
    <col min="13312" max="13312" width="2.42578125" style="4" bestFit="1" customWidth="1"/>
    <col min="13313" max="13313" width="3.42578125" style="4" customWidth="1"/>
    <col min="13314" max="13314" width="51.42578125" style="4" customWidth="1"/>
    <col min="13315" max="13315" width="10.85546875" style="4" customWidth="1"/>
    <col min="13316" max="13317" width="10" style="4" customWidth="1"/>
    <col min="13318" max="13319" width="6.42578125" style="4" customWidth="1"/>
    <col min="13320" max="13321" width="12.7109375" style="4" customWidth="1"/>
    <col min="13322" max="13323" width="11.7109375" style="4" customWidth="1"/>
    <col min="13324" max="13325" width="12.7109375" style="4" customWidth="1"/>
    <col min="13326" max="13329" width="14.42578125" style="4" customWidth="1"/>
    <col min="13330" max="13330" width="15.28515625" style="4" customWidth="1"/>
    <col min="13331" max="13331" width="15.42578125" style="4" customWidth="1"/>
    <col min="13332" max="13332" width="10.140625" style="4" customWidth="1"/>
    <col min="13333" max="13333" width="6.42578125" style="4" customWidth="1"/>
    <col min="13334" max="13567" width="9.140625" style="4"/>
    <col min="13568" max="13568" width="2.42578125" style="4" bestFit="1" customWidth="1"/>
    <col min="13569" max="13569" width="3.42578125" style="4" customWidth="1"/>
    <col min="13570" max="13570" width="51.42578125" style="4" customWidth="1"/>
    <col min="13571" max="13571" width="10.85546875" style="4" customWidth="1"/>
    <col min="13572" max="13573" width="10" style="4" customWidth="1"/>
    <col min="13574" max="13575" width="6.42578125" style="4" customWidth="1"/>
    <col min="13576" max="13577" width="12.7109375" style="4" customWidth="1"/>
    <col min="13578" max="13579" width="11.7109375" style="4" customWidth="1"/>
    <col min="13580" max="13581" width="12.7109375" style="4" customWidth="1"/>
    <col min="13582" max="13585" width="14.42578125" style="4" customWidth="1"/>
    <col min="13586" max="13586" width="15.28515625" style="4" customWidth="1"/>
    <col min="13587" max="13587" width="15.42578125" style="4" customWidth="1"/>
    <col min="13588" max="13588" width="10.140625" style="4" customWidth="1"/>
    <col min="13589" max="13589" width="6.42578125" style="4" customWidth="1"/>
    <col min="13590" max="13823" width="9.140625" style="4"/>
    <col min="13824" max="13824" width="2.42578125" style="4" bestFit="1" customWidth="1"/>
    <col min="13825" max="13825" width="3.42578125" style="4" customWidth="1"/>
    <col min="13826" max="13826" width="51.42578125" style="4" customWidth="1"/>
    <col min="13827" max="13827" width="10.85546875" style="4" customWidth="1"/>
    <col min="13828" max="13829" width="10" style="4" customWidth="1"/>
    <col min="13830" max="13831" width="6.42578125" style="4" customWidth="1"/>
    <col min="13832" max="13833" width="12.7109375" style="4" customWidth="1"/>
    <col min="13834" max="13835" width="11.7109375" style="4" customWidth="1"/>
    <col min="13836" max="13837" width="12.7109375" style="4" customWidth="1"/>
    <col min="13838" max="13841" width="14.42578125" style="4" customWidth="1"/>
    <col min="13842" max="13842" width="15.28515625" style="4" customWidth="1"/>
    <col min="13843" max="13843" width="15.42578125" style="4" customWidth="1"/>
    <col min="13844" max="13844" width="10.140625" style="4" customWidth="1"/>
    <col min="13845" max="13845" width="6.42578125" style="4" customWidth="1"/>
    <col min="13846" max="14079" width="9.140625" style="4"/>
    <col min="14080" max="14080" width="2.42578125" style="4" bestFit="1" customWidth="1"/>
    <col min="14081" max="14081" width="3.42578125" style="4" customWidth="1"/>
    <col min="14082" max="14082" width="51.42578125" style="4" customWidth="1"/>
    <col min="14083" max="14083" width="10.85546875" style="4" customWidth="1"/>
    <col min="14084" max="14085" width="10" style="4" customWidth="1"/>
    <col min="14086" max="14087" width="6.42578125" style="4" customWidth="1"/>
    <col min="14088" max="14089" width="12.7109375" style="4" customWidth="1"/>
    <col min="14090" max="14091" width="11.7109375" style="4" customWidth="1"/>
    <col min="14092" max="14093" width="12.7109375" style="4" customWidth="1"/>
    <col min="14094" max="14097" width="14.42578125" style="4" customWidth="1"/>
    <col min="14098" max="14098" width="15.28515625" style="4" customWidth="1"/>
    <col min="14099" max="14099" width="15.42578125" style="4" customWidth="1"/>
    <col min="14100" max="14100" width="10.140625" style="4" customWidth="1"/>
    <col min="14101" max="14101" width="6.42578125" style="4" customWidth="1"/>
    <col min="14102" max="14335" width="9.140625" style="4"/>
    <col min="14336" max="14336" width="2.42578125" style="4" bestFit="1" customWidth="1"/>
    <col min="14337" max="14337" width="3.42578125" style="4" customWidth="1"/>
    <col min="14338" max="14338" width="51.42578125" style="4" customWidth="1"/>
    <col min="14339" max="14339" width="10.85546875" style="4" customWidth="1"/>
    <col min="14340" max="14341" width="10" style="4" customWidth="1"/>
    <col min="14342" max="14343" width="6.42578125" style="4" customWidth="1"/>
    <col min="14344" max="14345" width="12.7109375" style="4" customWidth="1"/>
    <col min="14346" max="14347" width="11.7109375" style="4" customWidth="1"/>
    <col min="14348" max="14349" width="12.7109375" style="4" customWidth="1"/>
    <col min="14350" max="14353" width="14.42578125" style="4" customWidth="1"/>
    <col min="14354" max="14354" width="15.28515625" style="4" customWidth="1"/>
    <col min="14355" max="14355" width="15.42578125" style="4" customWidth="1"/>
    <col min="14356" max="14356" width="10.140625" style="4" customWidth="1"/>
    <col min="14357" max="14357" width="6.42578125" style="4" customWidth="1"/>
    <col min="14358" max="14591" width="9.140625" style="4"/>
    <col min="14592" max="14592" width="2.42578125" style="4" bestFit="1" customWidth="1"/>
    <col min="14593" max="14593" width="3.42578125" style="4" customWidth="1"/>
    <col min="14594" max="14594" width="51.42578125" style="4" customWidth="1"/>
    <col min="14595" max="14595" width="10.85546875" style="4" customWidth="1"/>
    <col min="14596" max="14597" width="10" style="4" customWidth="1"/>
    <col min="14598" max="14599" width="6.42578125" style="4" customWidth="1"/>
    <col min="14600" max="14601" width="12.7109375" style="4" customWidth="1"/>
    <col min="14602" max="14603" width="11.7109375" style="4" customWidth="1"/>
    <col min="14604" max="14605" width="12.7109375" style="4" customWidth="1"/>
    <col min="14606" max="14609" width="14.42578125" style="4" customWidth="1"/>
    <col min="14610" max="14610" width="15.28515625" style="4" customWidth="1"/>
    <col min="14611" max="14611" width="15.42578125" style="4" customWidth="1"/>
    <col min="14612" max="14612" width="10.140625" style="4" customWidth="1"/>
    <col min="14613" max="14613" width="6.42578125" style="4" customWidth="1"/>
    <col min="14614" max="14847" width="9.140625" style="4"/>
    <col min="14848" max="14848" width="2.42578125" style="4" bestFit="1" customWidth="1"/>
    <col min="14849" max="14849" width="3.42578125" style="4" customWidth="1"/>
    <col min="14850" max="14850" width="51.42578125" style="4" customWidth="1"/>
    <col min="14851" max="14851" width="10.85546875" style="4" customWidth="1"/>
    <col min="14852" max="14853" width="10" style="4" customWidth="1"/>
    <col min="14854" max="14855" width="6.42578125" style="4" customWidth="1"/>
    <col min="14856" max="14857" width="12.7109375" style="4" customWidth="1"/>
    <col min="14858" max="14859" width="11.7109375" style="4" customWidth="1"/>
    <col min="14860" max="14861" width="12.7109375" style="4" customWidth="1"/>
    <col min="14862" max="14865" width="14.42578125" style="4" customWidth="1"/>
    <col min="14866" max="14866" width="15.28515625" style="4" customWidth="1"/>
    <col min="14867" max="14867" width="15.42578125" style="4" customWidth="1"/>
    <col min="14868" max="14868" width="10.140625" style="4" customWidth="1"/>
    <col min="14869" max="14869" width="6.42578125" style="4" customWidth="1"/>
    <col min="14870" max="15103" width="9.140625" style="4"/>
    <col min="15104" max="15104" width="2.42578125" style="4" bestFit="1" customWidth="1"/>
    <col min="15105" max="15105" width="3.42578125" style="4" customWidth="1"/>
    <col min="15106" max="15106" width="51.42578125" style="4" customWidth="1"/>
    <col min="15107" max="15107" width="10.85546875" style="4" customWidth="1"/>
    <col min="15108" max="15109" width="10" style="4" customWidth="1"/>
    <col min="15110" max="15111" width="6.42578125" style="4" customWidth="1"/>
    <col min="15112" max="15113" width="12.7109375" style="4" customWidth="1"/>
    <col min="15114" max="15115" width="11.7109375" style="4" customWidth="1"/>
    <col min="15116" max="15117" width="12.7109375" style="4" customWidth="1"/>
    <col min="15118" max="15121" width="14.42578125" style="4" customWidth="1"/>
    <col min="15122" max="15122" width="15.28515625" style="4" customWidth="1"/>
    <col min="15123" max="15123" width="15.42578125" style="4" customWidth="1"/>
    <col min="15124" max="15124" width="10.140625" style="4" customWidth="1"/>
    <col min="15125" max="15125" width="6.42578125" style="4" customWidth="1"/>
    <col min="15126" max="15359" width="9.140625" style="4"/>
    <col min="15360" max="15360" width="2.42578125" style="4" bestFit="1" customWidth="1"/>
    <col min="15361" max="15361" width="3.42578125" style="4" customWidth="1"/>
    <col min="15362" max="15362" width="51.42578125" style="4" customWidth="1"/>
    <col min="15363" max="15363" width="10.85546875" style="4" customWidth="1"/>
    <col min="15364" max="15365" width="10" style="4" customWidth="1"/>
    <col min="15366" max="15367" width="6.42578125" style="4" customWidth="1"/>
    <col min="15368" max="15369" width="12.7109375" style="4" customWidth="1"/>
    <col min="15370" max="15371" width="11.7109375" style="4" customWidth="1"/>
    <col min="15372" max="15373" width="12.7109375" style="4" customWidth="1"/>
    <col min="15374" max="15377" width="14.42578125" style="4" customWidth="1"/>
    <col min="15378" max="15378" width="15.28515625" style="4" customWidth="1"/>
    <col min="15379" max="15379" width="15.42578125" style="4" customWidth="1"/>
    <col min="15380" max="15380" width="10.140625" style="4" customWidth="1"/>
    <col min="15381" max="15381" width="6.42578125" style="4" customWidth="1"/>
    <col min="15382" max="15615" width="9.140625" style="4"/>
    <col min="15616" max="15616" width="2.42578125" style="4" bestFit="1" customWidth="1"/>
    <col min="15617" max="15617" width="3.42578125" style="4" customWidth="1"/>
    <col min="15618" max="15618" width="51.42578125" style="4" customWidth="1"/>
    <col min="15619" max="15619" width="10.85546875" style="4" customWidth="1"/>
    <col min="15620" max="15621" width="10" style="4" customWidth="1"/>
    <col min="15622" max="15623" width="6.42578125" style="4" customWidth="1"/>
    <col min="15624" max="15625" width="12.7109375" style="4" customWidth="1"/>
    <col min="15626" max="15627" width="11.7109375" style="4" customWidth="1"/>
    <col min="15628" max="15629" width="12.7109375" style="4" customWidth="1"/>
    <col min="15630" max="15633" width="14.42578125" style="4" customWidth="1"/>
    <col min="15634" max="15634" width="15.28515625" style="4" customWidth="1"/>
    <col min="15635" max="15635" width="15.42578125" style="4" customWidth="1"/>
    <col min="15636" max="15636" width="10.140625" style="4" customWidth="1"/>
    <col min="15637" max="15637" width="6.42578125" style="4" customWidth="1"/>
    <col min="15638" max="15871" width="9.140625" style="4"/>
    <col min="15872" max="15872" width="2.42578125" style="4" bestFit="1" customWidth="1"/>
    <col min="15873" max="15873" width="3.42578125" style="4" customWidth="1"/>
    <col min="15874" max="15874" width="51.42578125" style="4" customWidth="1"/>
    <col min="15875" max="15875" width="10.85546875" style="4" customWidth="1"/>
    <col min="15876" max="15877" width="10" style="4" customWidth="1"/>
    <col min="15878" max="15879" width="6.42578125" style="4" customWidth="1"/>
    <col min="15880" max="15881" width="12.7109375" style="4" customWidth="1"/>
    <col min="15882" max="15883" width="11.7109375" style="4" customWidth="1"/>
    <col min="15884" max="15885" width="12.7109375" style="4" customWidth="1"/>
    <col min="15886" max="15889" width="14.42578125" style="4" customWidth="1"/>
    <col min="15890" max="15890" width="15.28515625" style="4" customWidth="1"/>
    <col min="15891" max="15891" width="15.42578125" style="4" customWidth="1"/>
    <col min="15892" max="15892" width="10.140625" style="4" customWidth="1"/>
    <col min="15893" max="15893" width="6.42578125" style="4" customWidth="1"/>
    <col min="15894" max="16127" width="9.140625" style="4"/>
    <col min="16128" max="16128" width="2.42578125" style="4" bestFit="1" customWidth="1"/>
    <col min="16129" max="16129" width="3.42578125" style="4" customWidth="1"/>
    <col min="16130" max="16130" width="51.42578125" style="4" customWidth="1"/>
    <col min="16131" max="16131" width="10.85546875" style="4" customWidth="1"/>
    <col min="16132" max="16133" width="10" style="4" customWidth="1"/>
    <col min="16134" max="16135" width="6.42578125" style="4" customWidth="1"/>
    <col min="16136" max="16137" width="12.7109375" style="4" customWidth="1"/>
    <col min="16138" max="16139" width="11.7109375" style="4" customWidth="1"/>
    <col min="16140" max="16141" width="12.7109375" style="4" customWidth="1"/>
    <col min="16142" max="16145" width="14.42578125" style="4" customWidth="1"/>
    <col min="16146" max="16146" width="15.28515625" style="4" customWidth="1"/>
    <col min="16147" max="16147" width="15.42578125" style="4" customWidth="1"/>
    <col min="16148" max="16148" width="10.140625" style="4" customWidth="1"/>
    <col min="16149" max="16149" width="6.42578125" style="4" customWidth="1"/>
    <col min="16150" max="16384" width="9.140625" style="4"/>
  </cols>
  <sheetData>
    <row r="1" spans="1:20" ht="15.75" x14ac:dyDescent="0.25">
      <c r="A1" s="184"/>
      <c r="B1" s="417" t="s">
        <v>330</v>
      </c>
      <c r="C1" s="418"/>
      <c r="D1" s="418"/>
      <c r="E1" s="419"/>
      <c r="F1" s="184"/>
      <c r="G1" s="184"/>
      <c r="H1" s="184"/>
      <c r="I1" s="184"/>
      <c r="J1" s="184"/>
      <c r="K1" s="184"/>
      <c r="L1" s="184"/>
      <c r="M1" s="184"/>
      <c r="N1" s="184"/>
      <c r="O1" s="184"/>
      <c r="P1" s="184"/>
      <c r="Q1" s="184"/>
      <c r="R1" s="184"/>
      <c r="S1" s="184"/>
      <c r="T1" s="184"/>
    </row>
    <row r="2" spans="1:20" ht="12.75" customHeight="1" x14ac:dyDescent="0.2">
      <c r="A2" s="184"/>
      <c r="B2" s="420" t="s">
        <v>11</v>
      </c>
      <c r="E2" s="4"/>
      <c r="F2" s="1397">
        <f>'II. Invested Assets'!B2</f>
        <v>0</v>
      </c>
      <c r="G2" s="1397"/>
      <c r="H2" s="184"/>
      <c r="I2" s="184"/>
      <c r="J2" s="184"/>
      <c r="K2" s="184"/>
      <c r="L2" s="184"/>
      <c r="M2" s="184"/>
      <c r="N2" s="184"/>
      <c r="O2" s="184"/>
      <c r="P2" s="184"/>
      <c r="Q2" s="184"/>
      <c r="R2" s="184"/>
      <c r="S2" s="184"/>
      <c r="T2" s="184"/>
    </row>
    <row r="3" spans="1:20" ht="12.75" customHeight="1" x14ac:dyDescent="0.2">
      <c r="A3" s="184"/>
      <c r="B3" s="424" t="str">
        <f>SPUCRI!$B$3</f>
        <v>AS OF DATE _______</v>
      </c>
      <c r="E3" s="4"/>
      <c r="F3" s="1398">
        <f>'I. Financial Condition'!$C$3</f>
        <v>0</v>
      </c>
      <c r="G3" s="1398"/>
      <c r="H3" s="184"/>
      <c r="I3" s="184"/>
      <c r="J3" s="184"/>
      <c r="K3" s="184"/>
      <c r="L3" s="184"/>
      <c r="M3" s="184"/>
      <c r="N3" s="184"/>
      <c r="O3" s="184"/>
      <c r="P3" s="184"/>
      <c r="Q3" s="184"/>
      <c r="R3" s="184"/>
      <c r="S3" s="184"/>
      <c r="T3" s="184"/>
    </row>
    <row r="4" spans="1:20" ht="12.75" customHeight="1" thickBot="1" x14ac:dyDescent="0.25">
      <c r="A4" s="1432"/>
      <c r="B4" s="1432"/>
      <c r="C4" s="1432"/>
      <c r="D4" s="1432"/>
      <c r="E4" s="1432"/>
      <c r="F4" s="1432"/>
      <c r="G4" s="1432"/>
      <c r="H4" s="1432"/>
      <c r="I4" s="1432"/>
      <c r="J4" s="1432"/>
      <c r="K4" s="1432"/>
      <c r="L4" s="1432"/>
      <c r="M4" s="1432"/>
      <c r="N4" s="1432"/>
      <c r="O4" s="1432"/>
      <c r="P4" s="1432"/>
      <c r="Q4" s="1432"/>
      <c r="R4" s="1432"/>
      <c r="S4" s="1432"/>
      <c r="T4" s="1432"/>
    </row>
    <row r="5" spans="1:20" s="426" customFormat="1" ht="12.75" customHeight="1" x14ac:dyDescent="0.25">
      <c r="A5" s="1464" t="s">
        <v>609</v>
      </c>
      <c r="B5" s="1439"/>
      <c r="C5" s="1465"/>
      <c r="D5" s="1468" t="s">
        <v>627</v>
      </c>
      <c r="E5" s="1454" t="s">
        <v>610</v>
      </c>
      <c r="F5" s="1455"/>
      <c r="G5" s="1437" t="s">
        <v>628</v>
      </c>
      <c r="H5" s="1439" t="s">
        <v>629</v>
      </c>
      <c r="I5" s="1439" t="s">
        <v>630</v>
      </c>
      <c r="J5" s="1439" t="s">
        <v>631</v>
      </c>
      <c r="K5" s="1446" t="s">
        <v>632</v>
      </c>
      <c r="L5" s="1446" t="s">
        <v>366</v>
      </c>
      <c r="M5" s="1446" t="s">
        <v>633</v>
      </c>
      <c r="N5" s="1441" t="s">
        <v>634</v>
      </c>
      <c r="O5" s="1442"/>
      <c r="P5" s="1452" t="s">
        <v>635</v>
      </c>
      <c r="Q5" s="1435" t="s">
        <v>636</v>
      </c>
      <c r="R5" s="1435" t="s">
        <v>637</v>
      </c>
      <c r="S5" s="1445" t="s">
        <v>638</v>
      </c>
      <c r="T5" s="1433" t="s">
        <v>639</v>
      </c>
    </row>
    <row r="6" spans="1:20" s="426" customFormat="1" ht="12.75" customHeight="1" x14ac:dyDescent="0.25">
      <c r="A6" s="1466"/>
      <c r="B6" s="1440"/>
      <c r="C6" s="1467"/>
      <c r="D6" s="1469"/>
      <c r="E6" s="1456"/>
      <c r="F6" s="1457"/>
      <c r="G6" s="1438"/>
      <c r="H6" s="1440"/>
      <c r="I6" s="1440"/>
      <c r="J6" s="1440"/>
      <c r="K6" s="1447"/>
      <c r="L6" s="1447"/>
      <c r="M6" s="1447"/>
      <c r="N6" s="1443"/>
      <c r="O6" s="1444"/>
      <c r="P6" s="1453"/>
      <c r="Q6" s="1436"/>
      <c r="R6" s="1436"/>
      <c r="S6" s="1403"/>
      <c r="T6" s="1434"/>
    </row>
    <row r="7" spans="1:20" s="426" customFormat="1" ht="12.75" customHeight="1" x14ac:dyDescent="0.25">
      <c r="A7" s="1466"/>
      <c r="B7" s="1440"/>
      <c r="C7" s="1467"/>
      <c r="D7" s="1469"/>
      <c r="E7" s="1456"/>
      <c r="F7" s="1457"/>
      <c r="G7" s="1438"/>
      <c r="H7" s="1440"/>
      <c r="I7" s="1440"/>
      <c r="J7" s="1440"/>
      <c r="K7" s="1447"/>
      <c r="L7" s="1447"/>
      <c r="M7" s="1447"/>
      <c r="N7" s="1458" t="s">
        <v>640</v>
      </c>
      <c r="O7" s="1461" t="s">
        <v>641</v>
      </c>
      <c r="P7" s="1453"/>
      <c r="Q7" s="1436"/>
      <c r="R7" s="1436"/>
      <c r="S7" s="1403"/>
      <c r="T7" s="1434"/>
    </row>
    <row r="8" spans="1:20" s="426" customFormat="1" ht="12.75" customHeight="1" x14ac:dyDescent="0.25">
      <c r="A8" s="1466"/>
      <c r="B8" s="1440"/>
      <c r="C8" s="1467"/>
      <c r="D8" s="1469"/>
      <c r="E8" s="1456"/>
      <c r="F8" s="1457"/>
      <c r="G8" s="1438"/>
      <c r="H8" s="1440"/>
      <c r="I8" s="1440"/>
      <c r="J8" s="1440"/>
      <c r="K8" s="1447"/>
      <c r="L8" s="1447"/>
      <c r="M8" s="1447"/>
      <c r="N8" s="1459"/>
      <c r="O8" s="1462"/>
      <c r="P8" s="1453"/>
      <c r="Q8" s="1436"/>
      <c r="R8" s="1436"/>
      <c r="S8" s="1403"/>
      <c r="T8" s="1434"/>
    </row>
    <row r="9" spans="1:20" s="426" customFormat="1" ht="12.75" customHeight="1" x14ac:dyDescent="0.25">
      <c r="A9" s="1466"/>
      <c r="B9" s="1440"/>
      <c r="C9" s="1467"/>
      <c r="D9" s="1470"/>
      <c r="E9" s="1456"/>
      <c r="F9" s="1457"/>
      <c r="G9" s="1438"/>
      <c r="H9" s="1440"/>
      <c r="I9" s="1440"/>
      <c r="J9" s="1440"/>
      <c r="K9" s="1448"/>
      <c r="L9" s="1448"/>
      <c r="M9" s="1448"/>
      <c r="N9" s="1460"/>
      <c r="O9" s="1463"/>
      <c r="P9" s="1453"/>
      <c r="Q9" s="1436"/>
      <c r="R9" s="1436"/>
      <c r="S9" s="1404"/>
      <c r="T9" s="1434"/>
    </row>
    <row r="10" spans="1:20" s="422" customFormat="1" ht="12.75" customHeight="1" thickBot="1" x14ac:dyDescent="0.25">
      <c r="A10" s="1449"/>
      <c r="B10" s="1450"/>
      <c r="C10" s="1451"/>
      <c r="D10" s="198"/>
      <c r="E10" s="60" t="s">
        <v>622</v>
      </c>
      <c r="F10" s="61" t="s">
        <v>623</v>
      </c>
      <c r="G10" s="62"/>
      <c r="H10" s="367"/>
      <c r="I10" s="367"/>
      <c r="J10" s="367"/>
      <c r="K10" s="367"/>
      <c r="L10" s="367"/>
      <c r="M10" s="367"/>
      <c r="N10" s="63"/>
      <c r="O10" s="63"/>
      <c r="P10" s="64"/>
      <c r="Q10" s="65"/>
      <c r="R10" s="65"/>
      <c r="S10" s="186"/>
      <c r="T10" s="66"/>
    </row>
    <row r="11" spans="1:20" ht="12.75" customHeight="1" thickBot="1" x14ac:dyDescent="0.25">
      <c r="A11" s="67"/>
      <c r="B11" s="68">
        <v>1</v>
      </c>
      <c r="C11" s="107"/>
      <c r="D11" s="116"/>
      <c r="E11" s="33"/>
      <c r="F11" s="34"/>
      <c r="G11" s="30"/>
      <c r="H11" s="110"/>
      <c r="I11" s="110"/>
      <c r="J11" s="110"/>
      <c r="K11" s="110"/>
      <c r="L11" s="110"/>
      <c r="M11" s="110"/>
      <c r="N11" s="69"/>
      <c r="O11" s="69"/>
      <c r="P11" s="70"/>
      <c r="Q11" s="71"/>
      <c r="R11" s="71"/>
      <c r="S11" s="187"/>
      <c r="T11" s="116"/>
    </row>
    <row r="12" spans="1:20" ht="12.75" customHeight="1" thickBot="1" x14ac:dyDescent="0.25">
      <c r="A12" s="72"/>
      <c r="B12" s="22">
        <v>2</v>
      </c>
      <c r="C12" s="108"/>
      <c r="D12" s="117"/>
      <c r="E12" s="35"/>
      <c r="F12" s="36"/>
      <c r="G12" s="31"/>
      <c r="H12" s="111"/>
      <c r="I12" s="111"/>
      <c r="J12" s="111"/>
      <c r="K12" s="111"/>
      <c r="L12" s="110"/>
      <c r="M12" s="110"/>
      <c r="N12" s="73"/>
      <c r="O12" s="73"/>
      <c r="P12" s="74"/>
      <c r="Q12" s="75"/>
      <c r="R12" s="75"/>
      <c r="S12" s="188"/>
      <c r="T12" s="117"/>
    </row>
    <row r="13" spans="1:20" ht="12.75" customHeight="1" thickBot="1" x14ac:dyDescent="0.25">
      <c r="A13" s="72"/>
      <c r="B13" s="22">
        <v>3</v>
      </c>
      <c r="C13" s="108"/>
      <c r="D13" s="117"/>
      <c r="E13" s="35"/>
      <c r="F13" s="36"/>
      <c r="G13" s="31"/>
      <c r="H13" s="111"/>
      <c r="I13" s="111"/>
      <c r="J13" s="111"/>
      <c r="K13" s="111"/>
      <c r="L13" s="110"/>
      <c r="M13" s="110"/>
      <c r="N13" s="73"/>
      <c r="O13" s="73"/>
      <c r="P13" s="74"/>
      <c r="Q13" s="75"/>
      <c r="R13" s="75"/>
      <c r="S13" s="188"/>
      <c r="T13" s="117"/>
    </row>
    <row r="14" spans="1:20" ht="12.75" customHeight="1" thickBot="1" x14ac:dyDescent="0.25">
      <c r="A14" s="72"/>
      <c r="B14" s="22">
        <v>4</v>
      </c>
      <c r="C14" s="108"/>
      <c r="D14" s="117"/>
      <c r="E14" s="35"/>
      <c r="F14" s="36"/>
      <c r="G14" s="31"/>
      <c r="H14" s="111"/>
      <c r="I14" s="111"/>
      <c r="J14" s="111"/>
      <c r="K14" s="111"/>
      <c r="L14" s="110"/>
      <c r="M14" s="110"/>
      <c r="N14" s="73"/>
      <c r="O14" s="73"/>
      <c r="P14" s="74"/>
      <c r="Q14" s="75"/>
      <c r="R14" s="75"/>
      <c r="S14" s="188"/>
      <c r="T14" s="117"/>
    </row>
    <row r="15" spans="1:20" ht="12.75" customHeight="1" thickBot="1" x14ac:dyDescent="0.25">
      <c r="A15" s="72"/>
      <c r="B15" s="22">
        <v>5</v>
      </c>
      <c r="C15" s="108"/>
      <c r="D15" s="117"/>
      <c r="E15" s="35"/>
      <c r="F15" s="36"/>
      <c r="G15" s="31"/>
      <c r="H15" s="111"/>
      <c r="I15" s="111"/>
      <c r="J15" s="111"/>
      <c r="K15" s="111"/>
      <c r="L15" s="110"/>
      <c r="M15" s="110"/>
      <c r="N15" s="73"/>
      <c r="O15" s="73"/>
      <c r="P15" s="74"/>
      <c r="Q15" s="75"/>
      <c r="R15" s="75"/>
      <c r="S15" s="188"/>
      <c r="T15" s="117"/>
    </row>
    <row r="16" spans="1:20" ht="12.75" customHeight="1" thickBot="1" x14ac:dyDescent="0.25">
      <c r="A16" s="72"/>
      <c r="B16" s="22">
        <v>6</v>
      </c>
      <c r="C16" s="108"/>
      <c r="D16" s="117"/>
      <c r="E16" s="35"/>
      <c r="F16" s="36"/>
      <c r="G16" s="31"/>
      <c r="H16" s="111"/>
      <c r="I16" s="111"/>
      <c r="J16" s="111"/>
      <c r="K16" s="111"/>
      <c r="L16" s="110"/>
      <c r="M16" s="110"/>
      <c r="N16" s="73"/>
      <c r="O16" s="73"/>
      <c r="P16" s="74"/>
      <c r="Q16" s="75"/>
      <c r="R16" s="75"/>
      <c r="S16" s="188"/>
      <c r="T16" s="117"/>
    </row>
    <row r="17" spans="1:20" ht="12.75" customHeight="1" thickBot="1" x14ac:dyDescent="0.25">
      <c r="A17" s="76"/>
      <c r="B17" s="22">
        <v>7</v>
      </c>
      <c r="C17" s="108"/>
      <c r="D17" s="117"/>
      <c r="E17" s="35"/>
      <c r="F17" s="36"/>
      <c r="G17" s="31"/>
      <c r="H17" s="111"/>
      <c r="I17" s="111"/>
      <c r="J17" s="111"/>
      <c r="K17" s="111"/>
      <c r="L17" s="110"/>
      <c r="M17" s="110"/>
      <c r="N17" s="73"/>
      <c r="O17" s="73"/>
      <c r="P17" s="74"/>
      <c r="Q17" s="75"/>
      <c r="R17" s="75"/>
      <c r="S17" s="188"/>
      <c r="T17" s="117"/>
    </row>
    <row r="18" spans="1:20" ht="12.75" customHeight="1" thickBot="1" x14ac:dyDescent="0.25">
      <c r="A18" s="76"/>
      <c r="B18" s="22">
        <v>8</v>
      </c>
      <c r="C18" s="108"/>
      <c r="D18" s="117"/>
      <c r="E18" s="35"/>
      <c r="F18" s="36"/>
      <c r="G18" s="31"/>
      <c r="H18" s="111"/>
      <c r="I18" s="111"/>
      <c r="J18" s="111"/>
      <c r="K18" s="111"/>
      <c r="L18" s="110"/>
      <c r="M18" s="110"/>
      <c r="N18" s="73"/>
      <c r="O18" s="73"/>
      <c r="P18" s="74"/>
      <c r="Q18" s="75"/>
      <c r="R18" s="75"/>
      <c r="S18" s="188"/>
      <c r="T18" s="117"/>
    </row>
    <row r="19" spans="1:20" ht="12.75" customHeight="1" thickBot="1" x14ac:dyDescent="0.25">
      <c r="A19" s="76"/>
      <c r="B19" s="22">
        <v>9</v>
      </c>
      <c r="C19" s="108"/>
      <c r="D19" s="117"/>
      <c r="E19" s="35"/>
      <c r="F19" s="36"/>
      <c r="G19" s="31"/>
      <c r="H19" s="111"/>
      <c r="I19" s="111"/>
      <c r="J19" s="111"/>
      <c r="K19" s="111"/>
      <c r="L19" s="110"/>
      <c r="M19" s="110"/>
      <c r="N19" s="73"/>
      <c r="O19" s="73"/>
      <c r="P19" s="74"/>
      <c r="Q19" s="75"/>
      <c r="R19" s="75"/>
      <c r="S19" s="188"/>
      <c r="T19" s="117"/>
    </row>
    <row r="20" spans="1:20" ht="12.75" customHeight="1" thickBot="1" x14ac:dyDescent="0.25">
      <c r="A20" s="76"/>
      <c r="B20" s="22">
        <v>10</v>
      </c>
      <c r="C20" s="108"/>
      <c r="D20" s="117"/>
      <c r="E20" s="35"/>
      <c r="F20" s="36"/>
      <c r="G20" s="31"/>
      <c r="H20" s="111"/>
      <c r="I20" s="111"/>
      <c r="J20" s="111"/>
      <c r="K20" s="111"/>
      <c r="L20" s="110"/>
      <c r="M20" s="110"/>
      <c r="N20" s="73"/>
      <c r="O20" s="73"/>
      <c r="P20" s="74"/>
      <c r="Q20" s="75"/>
      <c r="R20" s="75"/>
      <c r="S20" s="188"/>
      <c r="T20" s="117"/>
    </row>
    <row r="21" spans="1:20" ht="12.75" customHeight="1" thickBot="1" x14ac:dyDescent="0.25">
      <c r="A21" s="76"/>
      <c r="B21" s="22">
        <v>11</v>
      </c>
      <c r="C21" s="108"/>
      <c r="D21" s="117"/>
      <c r="E21" s="35"/>
      <c r="F21" s="36"/>
      <c r="G21" s="31"/>
      <c r="H21" s="111"/>
      <c r="I21" s="111"/>
      <c r="J21" s="111"/>
      <c r="K21" s="111"/>
      <c r="L21" s="110"/>
      <c r="M21" s="110"/>
      <c r="N21" s="73"/>
      <c r="O21" s="73"/>
      <c r="P21" s="74"/>
      <c r="Q21" s="75"/>
      <c r="R21" s="75"/>
      <c r="S21" s="188"/>
      <c r="T21" s="117"/>
    </row>
    <row r="22" spans="1:20" ht="12.75" customHeight="1" thickBot="1" x14ac:dyDescent="0.25">
      <c r="A22" s="76"/>
      <c r="B22" s="22">
        <v>12</v>
      </c>
      <c r="C22" s="108"/>
      <c r="D22" s="117"/>
      <c r="E22" s="35"/>
      <c r="F22" s="36"/>
      <c r="G22" s="31"/>
      <c r="H22" s="111"/>
      <c r="I22" s="111"/>
      <c r="J22" s="111"/>
      <c r="K22" s="111"/>
      <c r="L22" s="110"/>
      <c r="M22" s="110"/>
      <c r="N22" s="73"/>
      <c r="O22" s="73"/>
      <c r="P22" s="74"/>
      <c r="Q22" s="75"/>
      <c r="R22" s="75"/>
      <c r="S22" s="188"/>
      <c r="T22" s="117"/>
    </row>
    <row r="23" spans="1:20" ht="12.75" customHeight="1" thickBot="1" x14ac:dyDescent="0.25">
      <c r="A23" s="76"/>
      <c r="B23" s="22">
        <v>13</v>
      </c>
      <c r="C23" s="108"/>
      <c r="D23" s="117"/>
      <c r="E23" s="35"/>
      <c r="F23" s="36"/>
      <c r="G23" s="31"/>
      <c r="H23" s="111"/>
      <c r="I23" s="111"/>
      <c r="J23" s="111"/>
      <c r="K23" s="111"/>
      <c r="L23" s="110"/>
      <c r="M23" s="110"/>
      <c r="N23" s="73"/>
      <c r="O23" s="73"/>
      <c r="P23" s="74"/>
      <c r="Q23" s="75"/>
      <c r="R23" s="75"/>
      <c r="S23" s="188"/>
      <c r="T23" s="117"/>
    </row>
    <row r="24" spans="1:20" ht="12.75" customHeight="1" thickBot="1" x14ac:dyDescent="0.25">
      <c r="A24" s="76"/>
      <c r="B24" s="22">
        <v>14</v>
      </c>
      <c r="C24" s="108"/>
      <c r="D24" s="117"/>
      <c r="E24" s="35"/>
      <c r="F24" s="36"/>
      <c r="G24" s="31"/>
      <c r="H24" s="111"/>
      <c r="I24" s="111"/>
      <c r="J24" s="111"/>
      <c r="K24" s="111"/>
      <c r="L24" s="110"/>
      <c r="M24" s="110"/>
      <c r="N24" s="73"/>
      <c r="O24" s="73"/>
      <c r="P24" s="74"/>
      <c r="Q24" s="75"/>
      <c r="R24" s="75"/>
      <c r="S24" s="188"/>
      <c r="T24" s="117"/>
    </row>
    <row r="25" spans="1:20" ht="12.75" customHeight="1" thickBot="1" x14ac:dyDescent="0.25">
      <c r="A25" s="76"/>
      <c r="B25" s="22">
        <v>15</v>
      </c>
      <c r="C25" s="108"/>
      <c r="D25" s="117"/>
      <c r="E25" s="35"/>
      <c r="F25" s="36"/>
      <c r="G25" s="31"/>
      <c r="H25" s="111"/>
      <c r="I25" s="111"/>
      <c r="J25" s="111"/>
      <c r="K25" s="111"/>
      <c r="L25" s="110"/>
      <c r="M25" s="110"/>
      <c r="N25" s="73"/>
      <c r="O25" s="73"/>
      <c r="P25" s="74"/>
      <c r="Q25" s="75"/>
      <c r="R25" s="75"/>
      <c r="S25" s="188"/>
      <c r="T25" s="117"/>
    </row>
    <row r="26" spans="1:20" ht="12.75" customHeight="1" thickBot="1" x14ac:dyDescent="0.25">
      <c r="A26" s="76"/>
      <c r="B26" s="22">
        <v>16</v>
      </c>
      <c r="C26" s="108"/>
      <c r="D26" s="117"/>
      <c r="E26" s="35"/>
      <c r="F26" s="36"/>
      <c r="G26" s="31"/>
      <c r="H26" s="111"/>
      <c r="I26" s="111"/>
      <c r="J26" s="111"/>
      <c r="K26" s="111"/>
      <c r="L26" s="110"/>
      <c r="M26" s="110"/>
      <c r="N26" s="73"/>
      <c r="O26" s="73"/>
      <c r="P26" s="74"/>
      <c r="Q26" s="75"/>
      <c r="R26" s="75"/>
      <c r="S26" s="188"/>
      <c r="T26" s="117"/>
    </row>
    <row r="27" spans="1:20" ht="12.75" customHeight="1" thickBot="1" x14ac:dyDescent="0.25">
      <c r="A27" s="76"/>
      <c r="B27" s="22">
        <v>17</v>
      </c>
      <c r="C27" s="108"/>
      <c r="D27" s="117"/>
      <c r="E27" s="35"/>
      <c r="F27" s="36"/>
      <c r="G27" s="31"/>
      <c r="H27" s="111"/>
      <c r="I27" s="111"/>
      <c r="J27" s="111"/>
      <c r="K27" s="111"/>
      <c r="L27" s="110"/>
      <c r="M27" s="110"/>
      <c r="N27" s="73"/>
      <c r="O27" s="73"/>
      <c r="P27" s="74"/>
      <c r="Q27" s="75"/>
      <c r="R27" s="75"/>
      <c r="S27" s="188"/>
      <c r="T27" s="117"/>
    </row>
    <row r="28" spans="1:20" ht="12.75" customHeight="1" thickBot="1" x14ac:dyDescent="0.25">
      <c r="A28" s="76"/>
      <c r="B28" s="22">
        <v>18</v>
      </c>
      <c r="C28" s="108"/>
      <c r="D28" s="117"/>
      <c r="E28" s="35"/>
      <c r="F28" s="36"/>
      <c r="G28" s="31"/>
      <c r="H28" s="111"/>
      <c r="I28" s="111"/>
      <c r="J28" s="111"/>
      <c r="K28" s="111"/>
      <c r="L28" s="110"/>
      <c r="M28" s="110"/>
      <c r="N28" s="73"/>
      <c r="O28" s="73"/>
      <c r="P28" s="74"/>
      <c r="Q28" s="75"/>
      <c r="R28" s="75"/>
      <c r="S28" s="188"/>
      <c r="T28" s="117"/>
    </row>
    <row r="29" spans="1:20" ht="12.75" customHeight="1" thickBot="1" x14ac:dyDescent="0.25">
      <c r="A29" s="76"/>
      <c r="B29" s="22">
        <v>19</v>
      </c>
      <c r="C29" s="108"/>
      <c r="D29" s="117"/>
      <c r="E29" s="35"/>
      <c r="F29" s="36"/>
      <c r="G29" s="31"/>
      <c r="H29" s="111"/>
      <c r="I29" s="111"/>
      <c r="J29" s="111"/>
      <c r="K29" s="111"/>
      <c r="L29" s="110"/>
      <c r="M29" s="110"/>
      <c r="N29" s="73"/>
      <c r="O29" s="73"/>
      <c r="P29" s="74"/>
      <c r="Q29" s="75"/>
      <c r="R29" s="75"/>
      <c r="S29" s="188"/>
      <c r="T29" s="117"/>
    </row>
    <row r="30" spans="1:20" ht="12.75" customHeight="1" thickBot="1" x14ac:dyDescent="0.25">
      <c r="A30" s="76"/>
      <c r="B30" s="22">
        <v>20</v>
      </c>
      <c r="C30" s="108"/>
      <c r="D30" s="117"/>
      <c r="E30" s="35"/>
      <c r="F30" s="36"/>
      <c r="G30" s="31"/>
      <c r="H30" s="111"/>
      <c r="I30" s="111"/>
      <c r="J30" s="111"/>
      <c r="K30" s="111"/>
      <c r="L30" s="110"/>
      <c r="M30" s="110"/>
      <c r="N30" s="73"/>
      <c r="O30" s="73"/>
      <c r="P30" s="74"/>
      <c r="Q30" s="75"/>
      <c r="R30" s="75"/>
      <c r="S30" s="188"/>
      <c r="T30" s="117"/>
    </row>
    <row r="31" spans="1:20" ht="12.75" customHeight="1" x14ac:dyDescent="0.2">
      <c r="A31" s="76"/>
      <c r="B31" s="22"/>
      <c r="C31" s="197"/>
      <c r="D31" s="200"/>
      <c r="E31" s="35"/>
      <c r="F31" s="36"/>
      <c r="G31" s="31"/>
      <c r="H31" s="111"/>
      <c r="I31" s="111"/>
      <c r="J31" s="111"/>
      <c r="K31" s="111"/>
      <c r="L31" s="110"/>
      <c r="M31" s="110"/>
      <c r="N31" s="73"/>
      <c r="O31" s="73"/>
      <c r="P31" s="74"/>
      <c r="Q31" s="75"/>
      <c r="R31" s="75"/>
      <c r="S31" s="188"/>
      <c r="T31" s="117"/>
    </row>
    <row r="32" spans="1:20" ht="12.75" customHeight="1" x14ac:dyDescent="0.2">
      <c r="A32" s="76"/>
      <c r="B32" s="80"/>
      <c r="C32" s="81" t="s">
        <v>389</v>
      </c>
      <c r="D32" s="199"/>
      <c r="E32" s="57">
        <f>SUMIFS(Q11:Q1048576,H11:H1048576,"Trading Equity Securities")</f>
        <v>0</v>
      </c>
      <c r="F32" s="58">
        <f>SUMIFS(R11:R1048576,H11:H1048576,"Trading Equity Securities")</f>
        <v>0</v>
      </c>
      <c r="G32" s="32"/>
      <c r="H32" s="112"/>
      <c r="I32" s="112"/>
      <c r="J32" s="112"/>
      <c r="K32" s="112"/>
      <c r="L32" s="112"/>
      <c r="M32" s="112"/>
      <c r="N32" s="77"/>
      <c r="O32" s="77"/>
      <c r="P32" s="78"/>
      <c r="Q32" s="79"/>
      <c r="R32" s="79"/>
      <c r="S32" s="189"/>
      <c r="T32" s="118"/>
    </row>
    <row r="33" spans="1:21" ht="12.75" customHeight="1" x14ac:dyDescent="0.2">
      <c r="A33" s="76"/>
      <c r="B33" s="80"/>
      <c r="C33" s="81"/>
      <c r="D33" s="199"/>
      <c r="E33" s="35"/>
      <c r="F33" s="36"/>
      <c r="G33" s="32"/>
      <c r="H33" s="112"/>
      <c r="I33" s="112"/>
      <c r="J33" s="112"/>
      <c r="K33" s="112"/>
      <c r="L33" s="112"/>
      <c r="M33" s="112"/>
      <c r="N33" s="77"/>
      <c r="O33" s="77"/>
      <c r="P33" s="78"/>
      <c r="Q33" s="79"/>
      <c r="R33" s="79"/>
      <c r="S33" s="189"/>
      <c r="T33" s="118"/>
    </row>
    <row r="34" spans="1:21" ht="25.5" x14ac:dyDescent="0.2">
      <c r="A34" s="76"/>
      <c r="B34" s="80"/>
      <c r="C34" s="81" t="s">
        <v>405</v>
      </c>
      <c r="D34" s="199"/>
      <c r="E34" s="57">
        <f>SUMIFS(Q11:Q1048576,H11:H1048576,"Financial Assets Designated at Fair Value Through Profit or Loss (FVPL) - Equity Securities")</f>
        <v>0</v>
      </c>
      <c r="F34" s="58">
        <f>SUMIFS(R11:R1048576,H11:H1048576,"Financial Assets Designated at Fair Value Through Profit or Loss (FVPL) - Equity Securities")</f>
        <v>0</v>
      </c>
      <c r="G34" s="32"/>
      <c r="H34" s="112"/>
      <c r="I34" s="112"/>
      <c r="J34" s="112"/>
      <c r="K34" s="112"/>
      <c r="L34" s="112"/>
      <c r="M34" s="112"/>
      <c r="N34" s="77"/>
      <c r="O34" s="77"/>
      <c r="P34" s="78"/>
      <c r="Q34" s="79"/>
      <c r="R34" s="79"/>
      <c r="S34" s="189"/>
      <c r="T34" s="118"/>
    </row>
    <row r="35" spans="1:21" ht="12.75" customHeight="1" thickBot="1" x14ac:dyDescent="0.25">
      <c r="A35" s="82"/>
      <c r="B35" s="83"/>
      <c r="C35" s="84"/>
      <c r="D35" s="84"/>
      <c r="E35" s="85"/>
      <c r="F35" s="85"/>
      <c r="G35" s="109"/>
      <c r="H35" s="113"/>
      <c r="I35" s="113"/>
      <c r="J35" s="84"/>
      <c r="K35" s="84"/>
      <c r="L35" s="84"/>
      <c r="M35" s="84"/>
      <c r="N35" s="86"/>
      <c r="O35" s="86"/>
      <c r="P35" s="87"/>
      <c r="Q35" s="88"/>
      <c r="R35" s="89"/>
      <c r="S35" s="89"/>
      <c r="T35" s="90"/>
    </row>
    <row r="36" spans="1:21" ht="12.75" customHeight="1" thickBot="1" x14ac:dyDescent="0.25">
      <c r="A36" s="91"/>
      <c r="B36" s="92"/>
      <c r="C36" s="53" t="s">
        <v>642</v>
      </c>
      <c r="D36" s="53"/>
      <c r="E36" s="106">
        <f>E32+E34</f>
        <v>0</v>
      </c>
      <c r="F36" s="106">
        <f>F32+F34</f>
        <v>0</v>
      </c>
      <c r="G36" s="53"/>
      <c r="H36" s="53"/>
      <c r="I36" s="53"/>
      <c r="J36" s="53"/>
      <c r="K36" s="53"/>
      <c r="L36" s="53"/>
      <c r="M36" s="53"/>
      <c r="N36" s="93"/>
      <c r="O36" s="93"/>
      <c r="P36" s="93"/>
      <c r="Q36" s="94"/>
      <c r="R36" s="95"/>
      <c r="S36" s="95"/>
      <c r="T36" s="96"/>
    </row>
    <row r="37" spans="1:21" ht="12.75" customHeight="1" x14ac:dyDescent="0.2">
      <c r="A37" s="97"/>
      <c r="B37" s="14"/>
      <c r="C37" s="98"/>
      <c r="D37" s="191"/>
      <c r="E37" s="99"/>
      <c r="F37" s="201"/>
      <c r="G37" s="98"/>
      <c r="H37" s="98"/>
      <c r="I37" s="98"/>
      <c r="J37" s="98"/>
      <c r="K37" s="98"/>
      <c r="L37" s="98"/>
      <c r="M37" s="98"/>
      <c r="N37" s="100"/>
      <c r="O37" s="100"/>
      <c r="P37" s="100"/>
      <c r="Q37" s="99"/>
      <c r="R37" s="99"/>
      <c r="S37" s="99"/>
      <c r="T37" s="98"/>
    </row>
    <row r="40" spans="1:21" ht="12.75" customHeight="1" x14ac:dyDescent="0.2">
      <c r="A40" s="101" t="s">
        <v>643</v>
      </c>
      <c r="U40" s="427"/>
    </row>
    <row r="41" spans="1:21" ht="12.75" customHeight="1" x14ac:dyDescent="0.2">
      <c r="A41" s="103" t="s">
        <v>644</v>
      </c>
      <c r="B41" s="104" t="s">
        <v>389</v>
      </c>
    </row>
    <row r="42" spans="1:21" ht="12.75" customHeight="1" x14ac:dyDescent="0.2">
      <c r="A42" s="103" t="s">
        <v>645</v>
      </c>
      <c r="B42" s="104" t="s">
        <v>405</v>
      </c>
    </row>
  </sheetData>
  <sheetProtection algorithmName="SHA-512" hashValue="Rxg2WczS8PT03U14CW00nyVEw+EsiHxM5vfvGqGKzNEvRUzTvpXPJkO6Vts+3djae/hkvB30Roq7EWARPhkqSA==" saltValue="CFjsNg0vbsW/J85AallCQw==" spinCount="100000" sheet="1" objects="1" scenarios="1" formatCells="0" formatColumns="0" formatRows="0" insertColumns="0" insertRows="0" insertHyperlinks="0" deleteColumns="0" deleteRows="0" sort="0" autoFilter="0" pivotTables="0"/>
  <protectedRanges>
    <protectedRange sqref="B3" name="Company Details_1_4_1_1"/>
    <protectedRange sqref="F3:G3" name="Company Details_1_4_2"/>
  </protectedRanges>
  <mergeCells count="22">
    <mergeCell ref="A10:C10"/>
    <mergeCell ref="P5:P9"/>
    <mergeCell ref="Q5:Q9"/>
    <mergeCell ref="H5:H9"/>
    <mergeCell ref="E5:F9"/>
    <mergeCell ref="M5:M9"/>
    <mergeCell ref="L5:L9"/>
    <mergeCell ref="N7:N9"/>
    <mergeCell ref="O7:O9"/>
    <mergeCell ref="A5:C9"/>
    <mergeCell ref="D5:D9"/>
    <mergeCell ref="F2:G2"/>
    <mergeCell ref="F3:G3"/>
    <mergeCell ref="A4:T4"/>
    <mergeCell ref="T5:T9"/>
    <mergeCell ref="R5:R9"/>
    <mergeCell ref="G5:G9"/>
    <mergeCell ref="I5:I9"/>
    <mergeCell ref="J5:J9"/>
    <mergeCell ref="N5:O6"/>
    <mergeCell ref="S5:S9"/>
    <mergeCell ref="K5:K9"/>
  </mergeCells>
  <pageMargins left="0.5" right="0.5" top="1" bottom="0.5" header="0.2" footer="0.1"/>
  <pageSetup paperSize="5" fitToHeight="0" orientation="landscape" r:id="rId1"/>
  <headerFooter>
    <oddFooter>&amp;R&amp;"Arial,Bold"&amp;10Page 27</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B00-000000000000}">
          <x14:formula1>
            <xm:f>List!$A$2:$A$167</xm:f>
          </x14:formula1>
          <xm:sqref>G11:G35</xm:sqref>
        </x14:dataValidation>
        <x14:dataValidation type="list" allowBlank="1" showInputMessage="1" showErrorMessage="1" xr:uid="{00000000-0002-0000-0B00-000001000000}">
          <x14:formula1>
            <xm:f>List!$H$2:$H$3</xm:f>
          </x14:formula1>
          <xm:sqref>H11:H35</xm:sqref>
        </x14:dataValidation>
        <x14:dataValidation type="list" allowBlank="1" showInputMessage="1" showErrorMessage="1" xr:uid="{00000000-0002-0000-0B00-000002000000}">
          <x14:formula1>
            <xm:f>List!$B$2:$B$3</xm:f>
          </x14:formula1>
          <xm:sqref>I11:I35</xm:sqref>
        </x14:dataValidation>
        <x14:dataValidation type="list" allowBlank="1" showInputMessage="1" showErrorMessage="1" xr:uid="{00000000-0002-0000-0B00-000003000000}">
          <x14:formula1>
            <xm:f>List!$D$2:$D$9</xm:f>
          </x14:formula1>
          <xm:sqref>L11:L31</xm:sqref>
        </x14:dataValidation>
        <x14:dataValidation type="list" allowBlank="1" showInputMessage="1" showErrorMessage="1" xr:uid="{00000000-0002-0000-0B00-000004000000}">
          <x14:formula1>
            <xm:f>List!$E$2:$E$24</xm:f>
          </x14:formula1>
          <xm:sqref>M11:M31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tabColor theme="9" tint="0.39997558519241921"/>
    <pageSetUpPr fitToPage="1"/>
  </sheetPr>
  <dimension ref="A1:Z49"/>
  <sheetViews>
    <sheetView showGridLines="0" zoomScale="85" zoomScaleNormal="85" zoomScaleSheetLayoutView="80" zoomScalePageLayoutView="40" workbookViewId="0"/>
  </sheetViews>
  <sheetFormatPr defaultColWidth="8.85546875" defaultRowHeight="12.75" customHeight="1" x14ac:dyDescent="0.2"/>
  <cols>
    <col min="1" max="1" width="3" style="4" customWidth="1"/>
    <col min="2" max="2" width="3.85546875" style="4" customWidth="1"/>
    <col min="3" max="3" width="50.28515625" style="4" customWidth="1"/>
    <col min="4" max="5" width="18.140625" style="6" customWidth="1"/>
    <col min="6" max="8" width="24" style="4" customWidth="1"/>
    <col min="9" max="9" width="22" style="428" customWidth="1"/>
    <col min="10" max="11" width="19.28515625" style="4" customWidth="1"/>
    <col min="12" max="14" width="11.7109375" style="5" customWidth="1"/>
    <col min="15" max="18" width="22" style="6" customWidth="1"/>
    <col min="19" max="20" width="25" style="6" customWidth="1"/>
    <col min="21" max="21" width="25" style="428" customWidth="1"/>
    <col min="22" max="22" width="15.140625" style="4" customWidth="1"/>
    <col min="23" max="23" width="16" style="4" customWidth="1"/>
    <col min="24" max="24" width="6.140625" style="4" customWidth="1"/>
    <col min="25" max="258" width="9.140625" style="4"/>
    <col min="259" max="259" width="3" style="4" customWidth="1"/>
    <col min="260" max="260" width="3.85546875" style="4" customWidth="1"/>
    <col min="261" max="261" width="31.42578125" style="4" customWidth="1"/>
    <col min="262" max="264" width="11.7109375" style="4" customWidth="1"/>
    <col min="265" max="265" width="6.7109375" style="4" customWidth="1"/>
    <col min="266" max="267" width="9.28515625" style="4" customWidth="1"/>
    <col min="268" max="270" width="12.140625" style="4" customWidth="1"/>
    <col min="271" max="271" width="14" style="4" customWidth="1"/>
    <col min="272" max="272" width="11.7109375" style="4" customWidth="1"/>
    <col min="273" max="273" width="12.28515625" style="4" customWidth="1"/>
    <col min="274" max="274" width="13.42578125" style="4" customWidth="1"/>
    <col min="275" max="275" width="13" style="4" customWidth="1"/>
    <col min="276" max="276" width="12" style="4" customWidth="1"/>
    <col min="277" max="277" width="15.140625" style="4" customWidth="1"/>
    <col min="278" max="279" width="16" style="4" customWidth="1"/>
    <col min="280" max="280" width="6.140625" style="4" customWidth="1"/>
    <col min="281" max="514" width="9.140625" style="4"/>
    <col min="515" max="515" width="3" style="4" customWidth="1"/>
    <col min="516" max="516" width="3.85546875" style="4" customWidth="1"/>
    <col min="517" max="517" width="31.42578125" style="4" customWidth="1"/>
    <col min="518" max="520" width="11.7109375" style="4" customWidth="1"/>
    <col min="521" max="521" width="6.7109375" style="4" customWidth="1"/>
    <col min="522" max="523" width="9.28515625" style="4" customWidth="1"/>
    <col min="524" max="526" width="12.140625" style="4" customWidth="1"/>
    <col min="527" max="527" width="14" style="4" customWidth="1"/>
    <col min="528" max="528" width="11.7109375" style="4" customWidth="1"/>
    <col min="529" max="529" width="12.28515625" style="4" customWidth="1"/>
    <col min="530" max="530" width="13.42578125" style="4" customWidth="1"/>
    <col min="531" max="531" width="13" style="4" customWidth="1"/>
    <col min="532" max="532" width="12" style="4" customWidth="1"/>
    <col min="533" max="533" width="15.140625" style="4" customWidth="1"/>
    <col min="534" max="535" width="16" style="4" customWidth="1"/>
    <col min="536" max="536" width="6.140625" style="4" customWidth="1"/>
    <col min="537" max="770" width="9.140625" style="4"/>
    <col min="771" max="771" width="3" style="4" customWidth="1"/>
    <col min="772" max="772" width="3.85546875" style="4" customWidth="1"/>
    <col min="773" max="773" width="31.42578125" style="4" customWidth="1"/>
    <col min="774" max="776" width="11.7109375" style="4" customWidth="1"/>
    <col min="777" max="777" width="6.7109375" style="4" customWidth="1"/>
    <col min="778" max="779" width="9.28515625" style="4" customWidth="1"/>
    <col min="780" max="782" width="12.140625" style="4" customWidth="1"/>
    <col min="783" max="783" width="14" style="4" customWidth="1"/>
    <col min="784" max="784" width="11.7109375" style="4" customWidth="1"/>
    <col min="785" max="785" width="12.28515625" style="4" customWidth="1"/>
    <col min="786" max="786" width="13.42578125" style="4" customWidth="1"/>
    <col min="787" max="787" width="13" style="4" customWidth="1"/>
    <col min="788" max="788" width="12" style="4" customWidth="1"/>
    <col min="789" max="789" width="15.140625" style="4" customWidth="1"/>
    <col min="790" max="791" width="16" style="4" customWidth="1"/>
    <col min="792" max="792" width="6.140625" style="4" customWidth="1"/>
    <col min="793" max="1026" width="9.140625" style="4"/>
    <col min="1027" max="1027" width="3" style="4" customWidth="1"/>
    <col min="1028" max="1028" width="3.85546875" style="4" customWidth="1"/>
    <col min="1029" max="1029" width="31.42578125" style="4" customWidth="1"/>
    <col min="1030" max="1032" width="11.7109375" style="4" customWidth="1"/>
    <col min="1033" max="1033" width="6.7109375" style="4" customWidth="1"/>
    <col min="1034" max="1035" width="9.28515625" style="4" customWidth="1"/>
    <col min="1036" max="1038" width="12.140625" style="4" customWidth="1"/>
    <col min="1039" max="1039" width="14" style="4" customWidth="1"/>
    <col min="1040" max="1040" width="11.7109375" style="4" customWidth="1"/>
    <col min="1041" max="1041" width="12.28515625" style="4" customWidth="1"/>
    <col min="1042" max="1042" width="13.42578125" style="4" customWidth="1"/>
    <col min="1043" max="1043" width="13" style="4" customWidth="1"/>
    <col min="1044" max="1044" width="12" style="4" customWidth="1"/>
    <col min="1045" max="1045" width="15.140625" style="4" customWidth="1"/>
    <col min="1046" max="1047" width="16" style="4" customWidth="1"/>
    <col min="1048" max="1048" width="6.140625" style="4" customWidth="1"/>
    <col min="1049" max="1282" width="9.140625" style="4"/>
    <col min="1283" max="1283" width="3" style="4" customWidth="1"/>
    <col min="1284" max="1284" width="3.85546875" style="4" customWidth="1"/>
    <col min="1285" max="1285" width="31.42578125" style="4" customWidth="1"/>
    <col min="1286" max="1288" width="11.7109375" style="4" customWidth="1"/>
    <col min="1289" max="1289" width="6.7109375" style="4" customWidth="1"/>
    <col min="1290" max="1291" width="9.28515625" style="4" customWidth="1"/>
    <col min="1292" max="1294" width="12.140625" style="4" customWidth="1"/>
    <col min="1295" max="1295" width="14" style="4" customWidth="1"/>
    <col min="1296" max="1296" width="11.7109375" style="4" customWidth="1"/>
    <col min="1297" max="1297" width="12.28515625" style="4" customWidth="1"/>
    <col min="1298" max="1298" width="13.42578125" style="4" customWidth="1"/>
    <col min="1299" max="1299" width="13" style="4" customWidth="1"/>
    <col min="1300" max="1300" width="12" style="4" customWidth="1"/>
    <col min="1301" max="1301" width="15.140625" style="4" customWidth="1"/>
    <col min="1302" max="1303" width="16" style="4" customWidth="1"/>
    <col min="1304" max="1304" width="6.140625" style="4" customWidth="1"/>
    <col min="1305" max="1538" width="9.140625" style="4"/>
    <col min="1539" max="1539" width="3" style="4" customWidth="1"/>
    <col min="1540" max="1540" width="3.85546875" style="4" customWidth="1"/>
    <col min="1541" max="1541" width="31.42578125" style="4" customWidth="1"/>
    <col min="1542" max="1544" width="11.7109375" style="4" customWidth="1"/>
    <col min="1545" max="1545" width="6.7109375" style="4" customWidth="1"/>
    <col min="1546" max="1547" width="9.28515625" style="4" customWidth="1"/>
    <col min="1548" max="1550" width="12.140625" style="4" customWidth="1"/>
    <col min="1551" max="1551" width="14" style="4" customWidth="1"/>
    <col min="1552" max="1552" width="11.7109375" style="4" customWidth="1"/>
    <col min="1553" max="1553" width="12.28515625" style="4" customWidth="1"/>
    <col min="1554" max="1554" width="13.42578125" style="4" customWidth="1"/>
    <col min="1555" max="1555" width="13" style="4" customWidth="1"/>
    <col min="1556" max="1556" width="12" style="4" customWidth="1"/>
    <col min="1557" max="1557" width="15.140625" style="4" customWidth="1"/>
    <col min="1558" max="1559" width="16" style="4" customWidth="1"/>
    <col min="1560" max="1560" width="6.140625" style="4" customWidth="1"/>
    <col min="1561" max="1794" width="9.140625" style="4"/>
    <col min="1795" max="1795" width="3" style="4" customWidth="1"/>
    <col min="1796" max="1796" width="3.85546875" style="4" customWidth="1"/>
    <col min="1797" max="1797" width="31.42578125" style="4" customWidth="1"/>
    <col min="1798" max="1800" width="11.7109375" style="4" customWidth="1"/>
    <col min="1801" max="1801" width="6.7109375" style="4" customWidth="1"/>
    <col min="1802" max="1803" width="9.28515625" style="4" customWidth="1"/>
    <col min="1804" max="1806" width="12.140625" style="4" customWidth="1"/>
    <col min="1807" max="1807" width="14" style="4" customWidth="1"/>
    <col min="1808" max="1808" width="11.7109375" style="4" customWidth="1"/>
    <col min="1809" max="1809" width="12.28515625" style="4" customWidth="1"/>
    <col min="1810" max="1810" width="13.42578125" style="4" customWidth="1"/>
    <col min="1811" max="1811" width="13" style="4" customWidth="1"/>
    <col min="1812" max="1812" width="12" style="4" customWidth="1"/>
    <col min="1813" max="1813" width="15.140625" style="4" customWidth="1"/>
    <col min="1814" max="1815" width="16" style="4" customWidth="1"/>
    <col min="1816" max="1816" width="6.140625" style="4" customWidth="1"/>
    <col min="1817" max="2050" width="9.140625" style="4"/>
    <col min="2051" max="2051" width="3" style="4" customWidth="1"/>
    <col min="2052" max="2052" width="3.85546875" style="4" customWidth="1"/>
    <col min="2053" max="2053" width="31.42578125" style="4" customWidth="1"/>
    <col min="2054" max="2056" width="11.7109375" style="4" customWidth="1"/>
    <col min="2057" max="2057" width="6.7109375" style="4" customWidth="1"/>
    <col min="2058" max="2059" width="9.28515625" style="4" customWidth="1"/>
    <col min="2060" max="2062" width="12.140625" style="4" customWidth="1"/>
    <col min="2063" max="2063" width="14" style="4" customWidth="1"/>
    <col min="2064" max="2064" width="11.7109375" style="4" customWidth="1"/>
    <col min="2065" max="2065" width="12.28515625" style="4" customWidth="1"/>
    <col min="2066" max="2066" width="13.42578125" style="4" customWidth="1"/>
    <col min="2067" max="2067" width="13" style="4" customWidth="1"/>
    <col min="2068" max="2068" width="12" style="4" customWidth="1"/>
    <col min="2069" max="2069" width="15.140625" style="4" customWidth="1"/>
    <col min="2070" max="2071" width="16" style="4" customWidth="1"/>
    <col min="2072" max="2072" width="6.140625" style="4" customWidth="1"/>
    <col min="2073" max="2306" width="9.140625" style="4"/>
    <col min="2307" max="2307" width="3" style="4" customWidth="1"/>
    <col min="2308" max="2308" width="3.85546875" style="4" customWidth="1"/>
    <col min="2309" max="2309" width="31.42578125" style="4" customWidth="1"/>
    <col min="2310" max="2312" width="11.7109375" style="4" customWidth="1"/>
    <col min="2313" max="2313" width="6.7109375" style="4" customWidth="1"/>
    <col min="2314" max="2315" width="9.28515625" style="4" customWidth="1"/>
    <col min="2316" max="2318" width="12.140625" style="4" customWidth="1"/>
    <col min="2319" max="2319" width="14" style="4" customWidth="1"/>
    <col min="2320" max="2320" width="11.7109375" style="4" customWidth="1"/>
    <col min="2321" max="2321" width="12.28515625" style="4" customWidth="1"/>
    <col min="2322" max="2322" width="13.42578125" style="4" customWidth="1"/>
    <col min="2323" max="2323" width="13" style="4" customWidth="1"/>
    <col min="2324" max="2324" width="12" style="4" customWidth="1"/>
    <col min="2325" max="2325" width="15.140625" style="4" customWidth="1"/>
    <col min="2326" max="2327" width="16" style="4" customWidth="1"/>
    <col min="2328" max="2328" width="6.140625" style="4" customWidth="1"/>
    <col min="2329" max="2562" width="9.140625" style="4"/>
    <col min="2563" max="2563" width="3" style="4" customWidth="1"/>
    <col min="2564" max="2564" width="3.85546875" style="4" customWidth="1"/>
    <col min="2565" max="2565" width="31.42578125" style="4" customWidth="1"/>
    <col min="2566" max="2568" width="11.7109375" style="4" customWidth="1"/>
    <col min="2569" max="2569" width="6.7109375" style="4" customWidth="1"/>
    <col min="2570" max="2571" width="9.28515625" style="4" customWidth="1"/>
    <col min="2572" max="2574" width="12.140625" style="4" customWidth="1"/>
    <col min="2575" max="2575" width="14" style="4" customWidth="1"/>
    <col min="2576" max="2576" width="11.7109375" style="4" customWidth="1"/>
    <col min="2577" max="2577" width="12.28515625" style="4" customWidth="1"/>
    <col min="2578" max="2578" width="13.42578125" style="4" customWidth="1"/>
    <col min="2579" max="2579" width="13" style="4" customWidth="1"/>
    <col min="2580" max="2580" width="12" style="4" customWidth="1"/>
    <col min="2581" max="2581" width="15.140625" style="4" customWidth="1"/>
    <col min="2582" max="2583" width="16" style="4" customWidth="1"/>
    <col min="2584" max="2584" width="6.140625" style="4" customWidth="1"/>
    <col min="2585" max="2818" width="9.140625" style="4"/>
    <col min="2819" max="2819" width="3" style="4" customWidth="1"/>
    <col min="2820" max="2820" width="3.85546875" style="4" customWidth="1"/>
    <col min="2821" max="2821" width="31.42578125" style="4" customWidth="1"/>
    <col min="2822" max="2824" width="11.7109375" style="4" customWidth="1"/>
    <col min="2825" max="2825" width="6.7109375" style="4" customWidth="1"/>
    <col min="2826" max="2827" width="9.28515625" style="4" customWidth="1"/>
    <col min="2828" max="2830" width="12.140625" style="4" customWidth="1"/>
    <col min="2831" max="2831" width="14" style="4" customWidth="1"/>
    <col min="2832" max="2832" width="11.7109375" style="4" customWidth="1"/>
    <col min="2833" max="2833" width="12.28515625" style="4" customWidth="1"/>
    <col min="2834" max="2834" width="13.42578125" style="4" customWidth="1"/>
    <col min="2835" max="2835" width="13" style="4" customWidth="1"/>
    <col min="2836" max="2836" width="12" style="4" customWidth="1"/>
    <col min="2837" max="2837" width="15.140625" style="4" customWidth="1"/>
    <col min="2838" max="2839" width="16" style="4" customWidth="1"/>
    <col min="2840" max="2840" width="6.140625" style="4" customWidth="1"/>
    <col min="2841" max="3074" width="9.140625" style="4"/>
    <col min="3075" max="3075" width="3" style="4" customWidth="1"/>
    <col min="3076" max="3076" width="3.85546875" style="4" customWidth="1"/>
    <col min="3077" max="3077" width="31.42578125" style="4" customWidth="1"/>
    <col min="3078" max="3080" width="11.7109375" style="4" customWidth="1"/>
    <col min="3081" max="3081" width="6.7109375" style="4" customWidth="1"/>
    <col min="3082" max="3083" width="9.28515625" style="4" customWidth="1"/>
    <col min="3084" max="3086" width="12.140625" style="4" customWidth="1"/>
    <col min="3087" max="3087" width="14" style="4" customWidth="1"/>
    <col min="3088" max="3088" width="11.7109375" style="4" customWidth="1"/>
    <col min="3089" max="3089" width="12.28515625" style="4" customWidth="1"/>
    <col min="3090" max="3090" width="13.42578125" style="4" customWidth="1"/>
    <col min="3091" max="3091" width="13" style="4" customWidth="1"/>
    <col min="3092" max="3092" width="12" style="4" customWidth="1"/>
    <col min="3093" max="3093" width="15.140625" style="4" customWidth="1"/>
    <col min="3094" max="3095" width="16" style="4" customWidth="1"/>
    <col min="3096" max="3096" width="6.140625" style="4" customWidth="1"/>
    <col min="3097" max="3330" width="9.140625" style="4"/>
    <col min="3331" max="3331" width="3" style="4" customWidth="1"/>
    <col min="3332" max="3332" width="3.85546875" style="4" customWidth="1"/>
    <col min="3333" max="3333" width="31.42578125" style="4" customWidth="1"/>
    <col min="3334" max="3336" width="11.7109375" style="4" customWidth="1"/>
    <col min="3337" max="3337" width="6.7109375" style="4" customWidth="1"/>
    <col min="3338" max="3339" width="9.28515625" style="4" customWidth="1"/>
    <col min="3340" max="3342" width="12.140625" style="4" customWidth="1"/>
    <col min="3343" max="3343" width="14" style="4" customWidth="1"/>
    <col min="3344" max="3344" width="11.7109375" style="4" customWidth="1"/>
    <col min="3345" max="3345" width="12.28515625" style="4" customWidth="1"/>
    <col min="3346" max="3346" width="13.42578125" style="4" customWidth="1"/>
    <col min="3347" max="3347" width="13" style="4" customWidth="1"/>
    <col min="3348" max="3348" width="12" style="4" customWidth="1"/>
    <col min="3349" max="3349" width="15.140625" style="4" customWidth="1"/>
    <col min="3350" max="3351" width="16" style="4" customWidth="1"/>
    <col min="3352" max="3352" width="6.140625" style="4" customWidth="1"/>
    <col min="3353" max="3586" width="9.140625" style="4"/>
    <col min="3587" max="3587" width="3" style="4" customWidth="1"/>
    <col min="3588" max="3588" width="3.85546875" style="4" customWidth="1"/>
    <col min="3589" max="3589" width="31.42578125" style="4" customWidth="1"/>
    <col min="3590" max="3592" width="11.7109375" style="4" customWidth="1"/>
    <col min="3593" max="3593" width="6.7109375" style="4" customWidth="1"/>
    <col min="3594" max="3595" width="9.28515625" style="4" customWidth="1"/>
    <col min="3596" max="3598" width="12.140625" style="4" customWidth="1"/>
    <col min="3599" max="3599" width="14" style="4" customWidth="1"/>
    <col min="3600" max="3600" width="11.7109375" style="4" customWidth="1"/>
    <col min="3601" max="3601" width="12.28515625" style="4" customWidth="1"/>
    <col min="3602" max="3602" width="13.42578125" style="4" customWidth="1"/>
    <col min="3603" max="3603" width="13" style="4" customWidth="1"/>
    <col min="3604" max="3604" width="12" style="4" customWidth="1"/>
    <col min="3605" max="3605" width="15.140625" style="4" customWidth="1"/>
    <col min="3606" max="3607" width="16" style="4" customWidth="1"/>
    <col min="3608" max="3608" width="6.140625" style="4" customWidth="1"/>
    <col min="3609" max="3842" width="9.140625" style="4"/>
    <col min="3843" max="3843" width="3" style="4" customWidth="1"/>
    <col min="3844" max="3844" width="3.85546875" style="4" customWidth="1"/>
    <col min="3845" max="3845" width="31.42578125" style="4" customWidth="1"/>
    <col min="3846" max="3848" width="11.7109375" style="4" customWidth="1"/>
    <col min="3849" max="3849" width="6.7109375" style="4" customWidth="1"/>
    <col min="3850" max="3851" width="9.28515625" style="4" customWidth="1"/>
    <col min="3852" max="3854" width="12.140625" style="4" customWidth="1"/>
    <col min="3855" max="3855" width="14" style="4" customWidth="1"/>
    <col min="3856" max="3856" width="11.7109375" style="4" customWidth="1"/>
    <col min="3857" max="3857" width="12.28515625" style="4" customWidth="1"/>
    <col min="3858" max="3858" width="13.42578125" style="4" customWidth="1"/>
    <col min="3859" max="3859" width="13" style="4" customWidth="1"/>
    <col min="3860" max="3860" width="12" style="4" customWidth="1"/>
    <col min="3861" max="3861" width="15.140625" style="4" customWidth="1"/>
    <col min="3862" max="3863" width="16" style="4" customWidth="1"/>
    <col min="3864" max="3864" width="6.140625" style="4" customWidth="1"/>
    <col min="3865" max="4098" width="9.140625" style="4"/>
    <col min="4099" max="4099" width="3" style="4" customWidth="1"/>
    <col min="4100" max="4100" width="3.85546875" style="4" customWidth="1"/>
    <col min="4101" max="4101" width="31.42578125" style="4" customWidth="1"/>
    <col min="4102" max="4104" width="11.7109375" style="4" customWidth="1"/>
    <col min="4105" max="4105" width="6.7109375" style="4" customWidth="1"/>
    <col min="4106" max="4107" width="9.28515625" style="4" customWidth="1"/>
    <col min="4108" max="4110" width="12.140625" style="4" customWidth="1"/>
    <col min="4111" max="4111" width="14" style="4" customWidth="1"/>
    <col min="4112" max="4112" width="11.7109375" style="4" customWidth="1"/>
    <col min="4113" max="4113" width="12.28515625" style="4" customWidth="1"/>
    <col min="4114" max="4114" width="13.42578125" style="4" customWidth="1"/>
    <col min="4115" max="4115" width="13" style="4" customWidth="1"/>
    <col min="4116" max="4116" width="12" style="4" customWidth="1"/>
    <col min="4117" max="4117" width="15.140625" style="4" customWidth="1"/>
    <col min="4118" max="4119" width="16" style="4" customWidth="1"/>
    <col min="4120" max="4120" width="6.140625" style="4" customWidth="1"/>
    <col min="4121" max="4354" width="9.140625" style="4"/>
    <col min="4355" max="4355" width="3" style="4" customWidth="1"/>
    <col min="4356" max="4356" width="3.85546875" style="4" customWidth="1"/>
    <col min="4357" max="4357" width="31.42578125" style="4" customWidth="1"/>
    <col min="4358" max="4360" width="11.7109375" style="4" customWidth="1"/>
    <col min="4361" max="4361" width="6.7109375" style="4" customWidth="1"/>
    <col min="4362" max="4363" width="9.28515625" style="4" customWidth="1"/>
    <col min="4364" max="4366" width="12.140625" style="4" customWidth="1"/>
    <col min="4367" max="4367" width="14" style="4" customWidth="1"/>
    <col min="4368" max="4368" width="11.7109375" style="4" customWidth="1"/>
    <col min="4369" max="4369" width="12.28515625" style="4" customWidth="1"/>
    <col min="4370" max="4370" width="13.42578125" style="4" customWidth="1"/>
    <col min="4371" max="4371" width="13" style="4" customWidth="1"/>
    <col min="4372" max="4372" width="12" style="4" customWidth="1"/>
    <col min="4373" max="4373" width="15.140625" style="4" customWidth="1"/>
    <col min="4374" max="4375" width="16" style="4" customWidth="1"/>
    <col min="4376" max="4376" width="6.140625" style="4" customWidth="1"/>
    <col min="4377" max="4610" width="9.140625" style="4"/>
    <col min="4611" max="4611" width="3" style="4" customWidth="1"/>
    <col min="4612" max="4612" width="3.85546875" style="4" customWidth="1"/>
    <col min="4613" max="4613" width="31.42578125" style="4" customWidth="1"/>
    <col min="4614" max="4616" width="11.7109375" style="4" customWidth="1"/>
    <col min="4617" max="4617" width="6.7109375" style="4" customWidth="1"/>
    <col min="4618" max="4619" width="9.28515625" style="4" customWidth="1"/>
    <col min="4620" max="4622" width="12.140625" style="4" customWidth="1"/>
    <col min="4623" max="4623" width="14" style="4" customWidth="1"/>
    <col min="4624" max="4624" width="11.7109375" style="4" customWidth="1"/>
    <col min="4625" max="4625" width="12.28515625" style="4" customWidth="1"/>
    <col min="4626" max="4626" width="13.42578125" style="4" customWidth="1"/>
    <col min="4627" max="4627" width="13" style="4" customWidth="1"/>
    <col min="4628" max="4628" width="12" style="4" customWidth="1"/>
    <col min="4629" max="4629" width="15.140625" style="4" customWidth="1"/>
    <col min="4630" max="4631" width="16" style="4" customWidth="1"/>
    <col min="4632" max="4632" width="6.140625" style="4" customWidth="1"/>
    <col min="4633" max="4866" width="9.140625" style="4"/>
    <col min="4867" max="4867" width="3" style="4" customWidth="1"/>
    <col min="4868" max="4868" width="3.85546875" style="4" customWidth="1"/>
    <col min="4869" max="4869" width="31.42578125" style="4" customWidth="1"/>
    <col min="4870" max="4872" width="11.7109375" style="4" customWidth="1"/>
    <col min="4873" max="4873" width="6.7109375" style="4" customWidth="1"/>
    <col min="4874" max="4875" width="9.28515625" style="4" customWidth="1"/>
    <col min="4876" max="4878" width="12.140625" style="4" customWidth="1"/>
    <col min="4879" max="4879" width="14" style="4" customWidth="1"/>
    <col min="4880" max="4880" width="11.7109375" style="4" customWidth="1"/>
    <col min="4881" max="4881" width="12.28515625" style="4" customWidth="1"/>
    <col min="4882" max="4882" width="13.42578125" style="4" customWidth="1"/>
    <col min="4883" max="4883" width="13" style="4" customWidth="1"/>
    <col min="4884" max="4884" width="12" style="4" customWidth="1"/>
    <col min="4885" max="4885" width="15.140625" style="4" customWidth="1"/>
    <col min="4886" max="4887" width="16" style="4" customWidth="1"/>
    <col min="4888" max="4888" width="6.140625" style="4" customWidth="1"/>
    <col min="4889" max="5122" width="9.140625" style="4"/>
    <col min="5123" max="5123" width="3" style="4" customWidth="1"/>
    <col min="5124" max="5124" width="3.85546875" style="4" customWidth="1"/>
    <col min="5125" max="5125" width="31.42578125" style="4" customWidth="1"/>
    <col min="5126" max="5128" width="11.7109375" style="4" customWidth="1"/>
    <col min="5129" max="5129" width="6.7109375" style="4" customWidth="1"/>
    <col min="5130" max="5131" width="9.28515625" style="4" customWidth="1"/>
    <col min="5132" max="5134" width="12.140625" style="4" customWidth="1"/>
    <col min="5135" max="5135" width="14" style="4" customWidth="1"/>
    <col min="5136" max="5136" width="11.7109375" style="4" customWidth="1"/>
    <col min="5137" max="5137" width="12.28515625" style="4" customWidth="1"/>
    <col min="5138" max="5138" width="13.42578125" style="4" customWidth="1"/>
    <col min="5139" max="5139" width="13" style="4" customWidth="1"/>
    <col min="5140" max="5140" width="12" style="4" customWidth="1"/>
    <col min="5141" max="5141" width="15.140625" style="4" customWidth="1"/>
    <col min="5142" max="5143" width="16" style="4" customWidth="1"/>
    <col min="5144" max="5144" width="6.140625" style="4" customWidth="1"/>
    <col min="5145" max="5378" width="9.140625" style="4"/>
    <col min="5379" max="5379" width="3" style="4" customWidth="1"/>
    <col min="5380" max="5380" width="3.85546875" style="4" customWidth="1"/>
    <col min="5381" max="5381" width="31.42578125" style="4" customWidth="1"/>
    <col min="5382" max="5384" width="11.7109375" style="4" customWidth="1"/>
    <col min="5385" max="5385" width="6.7109375" style="4" customWidth="1"/>
    <col min="5386" max="5387" width="9.28515625" style="4" customWidth="1"/>
    <col min="5388" max="5390" width="12.140625" style="4" customWidth="1"/>
    <col min="5391" max="5391" width="14" style="4" customWidth="1"/>
    <col min="5392" max="5392" width="11.7109375" style="4" customWidth="1"/>
    <col min="5393" max="5393" width="12.28515625" style="4" customWidth="1"/>
    <col min="5394" max="5394" width="13.42578125" style="4" customWidth="1"/>
    <col min="5395" max="5395" width="13" style="4" customWidth="1"/>
    <col min="5396" max="5396" width="12" style="4" customWidth="1"/>
    <col min="5397" max="5397" width="15.140625" style="4" customWidth="1"/>
    <col min="5398" max="5399" width="16" style="4" customWidth="1"/>
    <col min="5400" max="5400" width="6.140625" style="4" customWidth="1"/>
    <col min="5401" max="5634" width="9.140625" style="4"/>
    <col min="5635" max="5635" width="3" style="4" customWidth="1"/>
    <col min="5636" max="5636" width="3.85546875" style="4" customWidth="1"/>
    <col min="5637" max="5637" width="31.42578125" style="4" customWidth="1"/>
    <col min="5638" max="5640" width="11.7109375" style="4" customWidth="1"/>
    <col min="5641" max="5641" width="6.7109375" style="4" customWidth="1"/>
    <col min="5642" max="5643" width="9.28515625" style="4" customWidth="1"/>
    <col min="5644" max="5646" width="12.140625" style="4" customWidth="1"/>
    <col min="5647" max="5647" width="14" style="4" customWidth="1"/>
    <col min="5648" max="5648" width="11.7109375" style="4" customWidth="1"/>
    <col min="5649" max="5649" width="12.28515625" style="4" customWidth="1"/>
    <col min="5650" max="5650" width="13.42578125" style="4" customWidth="1"/>
    <col min="5651" max="5651" width="13" style="4" customWidth="1"/>
    <col min="5652" max="5652" width="12" style="4" customWidth="1"/>
    <col min="5653" max="5653" width="15.140625" style="4" customWidth="1"/>
    <col min="5654" max="5655" width="16" style="4" customWidth="1"/>
    <col min="5656" max="5656" width="6.140625" style="4" customWidth="1"/>
    <col min="5657" max="5890" width="9.140625" style="4"/>
    <col min="5891" max="5891" width="3" style="4" customWidth="1"/>
    <col min="5892" max="5892" width="3.85546875" style="4" customWidth="1"/>
    <col min="5893" max="5893" width="31.42578125" style="4" customWidth="1"/>
    <col min="5894" max="5896" width="11.7109375" style="4" customWidth="1"/>
    <col min="5897" max="5897" width="6.7109375" style="4" customWidth="1"/>
    <col min="5898" max="5899" width="9.28515625" style="4" customWidth="1"/>
    <col min="5900" max="5902" width="12.140625" style="4" customWidth="1"/>
    <col min="5903" max="5903" width="14" style="4" customWidth="1"/>
    <col min="5904" max="5904" width="11.7109375" style="4" customWidth="1"/>
    <col min="5905" max="5905" width="12.28515625" style="4" customWidth="1"/>
    <col min="5906" max="5906" width="13.42578125" style="4" customWidth="1"/>
    <col min="5907" max="5907" width="13" style="4" customWidth="1"/>
    <col min="5908" max="5908" width="12" style="4" customWidth="1"/>
    <col min="5909" max="5909" width="15.140625" style="4" customWidth="1"/>
    <col min="5910" max="5911" width="16" style="4" customWidth="1"/>
    <col min="5912" max="5912" width="6.140625" style="4" customWidth="1"/>
    <col min="5913" max="6146" width="9.140625" style="4"/>
    <col min="6147" max="6147" width="3" style="4" customWidth="1"/>
    <col min="6148" max="6148" width="3.85546875" style="4" customWidth="1"/>
    <col min="6149" max="6149" width="31.42578125" style="4" customWidth="1"/>
    <col min="6150" max="6152" width="11.7109375" style="4" customWidth="1"/>
    <col min="6153" max="6153" width="6.7109375" style="4" customWidth="1"/>
    <col min="6154" max="6155" width="9.28515625" style="4" customWidth="1"/>
    <col min="6156" max="6158" width="12.140625" style="4" customWidth="1"/>
    <col min="6159" max="6159" width="14" style="4" customWidth="1"/>
    <col min="6160" max="6160" width="11.7109375" style="4" customWidth="1"/>
    <col min="6161" max="6161" width="12.28515625" style="4" customWidth="1"/>
    <col min="6162" max="6162" width="13.42578125" style="4" customWidth="1"/>
    <col min="6163" max="6163" width="13" style="4" customWidth="1"/>
    <col min="6164" max="6164" width="12" style="4" customWidth="1"/>
    <col min="6165" max="6165" width="15.140625" style="4" customWidth="1"/>
    <col min="6166" max="6167" width="16" style="4" customWidth="1"/>
    <col min="6168" max="6168" width="6.140625" style="4" customWidth="1"/>
    <col min="6169" max="6402" width="9.140625" style="4"/>
    <col min="6403" max="6403" width="3" style="4" customWidth="1"/>
    <col min="6404" max="6404" width="3.85546875" style="4" customWidth="1"/>
    <col min="6405" max="6405" width="31.42578125" style="4" customWidth="1"/>
    <col min="6406" max="6408" width="11.7109375" style="4" customWidth="1"/>
    <col min="6409" max="6409" width="6.7109375" style="4" customWidth="1"/>
    <col min="6410" max="6411" width="9.28515625" style="4" customWidth="1"/>
    <col min="6412" max="6414" width="12.140625" style="4" customWidth="1"/>
    <col min="6415" max="6415" width="14" style="4" customWidth="1"/>
    <col min="6416" max="6416" width="11.7109375" style="4" customWidth="1"/>
    <col min="6417" max="6417" width="12.28515625" style="4" customWidth="1"/>
    <col min="6418" max="6418" width="13.42578125" style="4" customWidth="1"/>
    <col min="6419" max="6419" width="13" style="4" customWidth="1"/>
    <col min="6420" max="6420" width="12" style="4" customWidth="1"/>
    <col min="6421" max="6421" width="15.140625" style="4" customWidth="1"/>
    <col min="6422" max="6423" width="16" style="4" customWidth="1"/>
    <col min="6424" max="6424" width="6.140625" style="4" customWidth="1"/>
    <col min="6425" max="6658" width="9.140625" style="4"/>
    <col min="6659" max="6659" width="3" style="4" customWidth="1"/>
    <col min="6660" max="6660" width="3.85546875" style="4" customWidth="1"/>
    <col min="6661" max="6661" width="31.42578125" style="4" customWidth="1"/>
    <col min="6662" max="6664" width="11.7109375" style="4" customWidth="1"/>
    <col min="6665" max="6665" width="6.7109375" style="4" customWidth="1"/>
    <col min="6666" max="6667" width="9.28515625" style="4" customWidth="1"/>
    <col min="6668" max="6670" width="12.140625" style="4" customWidth="1"/>
    <col min="6671" max="6671" width="14" style="4" customWidth="1"/>
    <col min="6672" max="6672" width="11.7109375" style="4" customWidth="1"/>
    <col min="6673" max="6673" width="12.28515625" style="4" customWidth="1"/>
    <col min="6674" max="6674" width="13.42578125" style="4" customWidth="1"/>
    <col min="6675" max="6675" width="13" style="4" customWidth="1"/>
    <col min="6676" max="6676" width="12" style="4" customWidth="1"/>
    <col min="6677" max="6677" width="15.140625" style="4" customWidth="1"/>
    <col min="6678" max="6679" width="16" style="4" customWidth="1"/>
    <col min="6680" max="6680" width="6.140625" style="4" customWidth="1"/>
    <col min="6681" max="6914" width="9.140625" style="4"/>
    <col min="6915" max="6915" width="3" style="4" customWidth="1"/>
    <col min="6916" max="6916" width="3.85546875" style="4" customWidth="1"/>
    <col min="6917" max="6917" width="31.42578125" style="4" customWidth="1"/>
    <col min="6918" max="6920" width="11.7109375" style="4" customWidth="1"/>
    <col min="6921" max="6921" width="6.7109375" style="4" customWidth="1"/>
    <col min="6922" max="6923" width="9.28515625" style="4" customWidth="1"/>
    <col min="6924" max="6926" width="12.140625" style="4" customWidth="1"/>
    <col min="6927" max="6927" width="14" style="4" customWidth="1"/>
    <col min="6928" max="6928" width="11.7109375" style="4" customWidth="1"/>
    <col min="6929" max="6929" width="12.28515625" style="4" customWidth="1"/>
    <col min="6930" max="6930" width="13.42578125" style="4" customWidth="1"/>
    <col min="6931" max="6931" width="13" style="4" customWidth="1"/>
    <col min="6932" max="6932" width="12" style="4" customWidth="1"/>
    <col min="6933" max="6933" width="15.140625" style="4" customWidth="1"/>
    <col min="6934" max="6935" width="16" style="4" customWidth="1"/>
    <col min="6936" max="6936" width="6.140625" style="4" customWidth="1"/>
    <col min="6937" max="7170" width="9.140625" style="4"/>
    <col min="7171" max="7171" width="3" style="4" customWidth="1"/>
    <col min="7172" max="7172" width="3.85546875" style="4" customWidth="1"/>
    <col min="7173" max="7173" width="31.42578125" style="4" customWidth="1"/>
    <col min="7174" max="7176" width="11.7109375" style="4" customWidth="1"/>
    <col min="7177" max="7177" width="6.7109375" style="4" customWidth="1"/>
    <col min="7178" max="7179" width="9.28515625" style="4" customWidth="1"/>
    <col min="7180" max="7182" width="12.140625" style="4" customWidth="1"/>
    <col min="7183" max="7183" width="14" style="4" customWidth="1"/>
    <col min="7184" max="7184" width="11.7109375" style="4" customWidth="1"/>
    <col min="7185" max="7185" width="12.28515625" style="4" customWidth="1"/>
    <col min="7186" max="7186" width="13.42578125" style="4" customWidth="1"/>
    <col min="7187" max="7187" width="13" style="4" customWidth="1"/>
    <col min="7188" max="7188" width="12" style="4" customWidth="1"/>
    <col min="7189" max="7189" width="15.140625" style="4" customWidth="1"/>
    <col min="7190" max="7191" width="16" style="4" customWidth="1"/>
    <col min="7192" max="7192" width="6.140625" style="4" customWidth="1"/>
    <col min="7193" max="7426" width="9.140625" style="4"/>
    <col min="7427" max="7427" width="3" style="4" customWidth="1"/>
    <col min="7428" max="7428" width="3.85546875" style="4" customWidth="1"/>
    <col min="7429" max="7429" width="31.42578125" style="4" customWidth="1"/>
    <col min="7430" max="7432" width="11.7109375" style="4" customWidth="1"/>
    <col min="7433" max="7433" width="6.7109375" style="4" customWidth="1"/>
    <col min="7434" max="7435" width="9.28515625" style="4" customWidth="1"/>
    <col min="7436" max="7438" width="12.140625" style="4" customWidth="1"/>
    <col min="7439" max="7439" width="14" style="4" customWidth="1"/>
    <col min="7440" max="7440" width="11.7109375" style="4" customWidth="1"/>
    <col min="7441" max="7441" width="12.28515625" style="4" customWidth="1"/>
    <col min="7442" max="7442" width="13.42578125" style="4" customWidth="1"/>
    <col min="7443" max="7443" width="13" style="4" customWidth="1"/>
    <col min="7444" max="7444" width="12" style="4" customWidth="1"/>
    <col min="7445" max="7445" width="15.140625" style="4" customWidth="1"/>
    <col min="7446" max="7447" width="16" style="4" customWidth="1"/>
    <col min="7448" max="7448" width="6.140625" style="4" customWidth="1"/>
    <col min="7449" max="7682" width="9.140625" style="4"/>
    <col min="7683" max="7683" width="3" style="4" customWidth="1"/>
    <col min="7684" max="7684" width="3.85546875" style="4" customWidth="1"/>
    <col min="7685" max="7685" width="31.42578125" style="4" customWidth="1"/>
    <col min="7686" max="7688" width="11.7109375" style="4" customWidth="1"/>
    <col min="7689" max="7689" width="6.7109375" style="4" customWidth="1"/>
    <col min="7690" max="7691" width="9.28515625" style="4" customWidth="1"/>
    <col min="7692" max="7694" width="12.140625" style="4" customWidth="1"/>
    <col min="7695" max="7695" width="14" style="4" customWidth="1"/>
    <col min="7696" max="7696" width="11.7109375" style="4" customWidth="1"/>
    <col min="7697" max="7697" width="12.28515625" style="4" customWidth="1"/>
    <col min="7698" max="7698" width="13.42578125" style="4" customWidth="1"/>
    <col min="7699" max="7699" width="13" style="4" customWidth="1"/>
    <col min="7700" max="7700" width="12" style="4" customWidth="1"/>
    <col min="7701" max="7701" width="15.140625" style="4" customWidth="1"/>
    <col min="7702" max="7703" width="16" style="4" customWidth="1"/>
    <col min="7704" max="7704" width="6.140625" style="4" customWidth="1"/>
    <col min="7705" max="7938" width="9.140625" style="4"/>
    <col min="7939" max="7939" width="3" style="4" customWidth="1"/>
    <col min="7940" max="7940" width="3.85546875" style="4" customWidth="1"/>
    <col min="7941" max="7941" width="31.42578125" style="4" customWidth="1"/>
    <col min="7942" max="7944" width="11.7109375" style="4" customWidth="1"/>
    <col min="7945" max="7945" width="6.7109375" style="4" customWidth="1"/>
    <col min="7946" max="7947" width="9.28515625" style="4" customWidth="1"/>
    <col min="7948" max="7950" width="12.140625" style="4" customWidth="1"/>
    <col min="7951" max="7951" width="14" style="4" customWidth="1"/>
    <col min="7952" max="7952" width="11.7109375" style="4" customWidth="1"/>
    <col min="7953" max="7953" width="12.28515625" style="4" customWidth="1"/>
    <col min="7954" max="7954" width="13.42578125" style="4" customWidth="1"/>
    <col min="7955" max="7955" width="13" style="4" customWidth="1"/>
    <col min="7956" max="7956" width="12" style="4" customWidth="1"/>
    <col min="7957" max="7957" width="15.140625" style="4" customWidth="1"/>
    <col min="7958" max="7959" width="16" style="4" customWidth="1"/>
    <col min="7960" max="7960" width="6.140625" style="4" customWidth="1"/>
    <col min="7961" max="8194" width="9.140625" style="4"/>
    <col min="8195" max="8195" width="3" style="4" customWidth="1"/>
    <col min="8196" max="8196" width="3.85546875" style="4" customWidth="1"/>
    <col min="8197" max="8197" width="31.42578125" style="4" customWidth="1"/>
    <col min="8198" max="8200" width="11.7109375" style="4" customWidth="1"/>
    <col min="8201" max="8201" width="6.7109375" style="4" customWidth="1"/>
    <col min="8202" max="8203" width="9.28515625" style="4" customWidth="1"/>
    <col min="8204" max="8206" width="12.140625" style="4" customWidth="1"/>
    <col min="8207" max="8207" width="14" style="4" customWidth="1"/>
    <col min="8208" max="8208" width="11.7109375" style="4" customWidth="1"/>
    <col min="8209" max="8209" width="12.28515625" style="4" customWidth="1"/>
    <col min="8210" max="8210" width="13.42578125" style="4" customWidth="1"/>
    <col min="8211" max="8211" width="13" style="4" customWidth="1"/>
    <col min="8212" max="8212" width="12" style="4" customWidth="1"/>
    <col min="8213" max="8213" width="15.140625" style="4" customWidth="1"/>
    <col min="8214" max="8215" width="16" style="4" customWidth="1"/>
    <col min="8216" max="8216" width="6.140625" style="4" customWidth="1"/>
    <col min="8217" max="8450" width="9.140625" style="4"/>
    <col min="8451" max="8451" width="3" style="4" customWidth="1"/>
    <col min="8452" max="8452" width="3.85546875" style="4" customWidth="1"/>
    <col min="8453" max="8453" width="31.42578125" style="4" customWidth="1"/>
    <col min="8454" max="8456" width="11.7109375" style="4" customWidth="1"/>
    <col min="8457" max="8457" width="6.7109375" style="4" customWidth="1"/>
    <col min="8458" max="8459" width="9.28515625" style="4" customWidth="1"/>
    <col min="8460" max="8462" width="12.140625" style="4" customWidth="1"/>
    <col min="8463" max="8463" width="14" style="4" customWidth="1"/>
    <col min="8464" max="8464" width="11.7109375" style="4" customWidth="1"/>
    <col min="8465" max="8465" width="12.28515625" style="4" customWidth="1"/>
    <col min="8466" max="8466" width="13.42578125" style="4" customWidth="1"/>
    <col min="8467" max="8467" width="13" style="4" customWidth="1"/>
    <col min="8468" max="8468" width="12" style="4" customWidth="1"/>
    <col min="8469" max="8469" width="15.140625" style="4" customWidth="1"/>
    <col min="8470" max="8471" width="16" style="4" customWidth="1"/>
    <col min="8472" max="8472" width="6.140625" style="4" customWidth="1"/>
    <col min="8473" max="8706" width="9.140625" style="4"/>
    <col min="8707" max="8707" width="3" style="4" customWidth="1"/>
    <col min="8708" max="8708" width="3.85546875" style="4" customWidth="1"/>
    <col min="8709" max="8709" width="31.42578125" style="4" customWidth="1"/>
    <col min="8710" max="8712" width="11.7109375" style="4" customWidth="1"/>
    <col min="8713" max="8713" width="6.7109375" style="4" customWidth="1"/>
    <col min="8714" max="8715" width="9.28515625" style="4" customWidth="1"/>
    <col min="8716" max="8718" width="12.140625" style="4" customWidth="1"/>
    <col min="8719" max="8719" width="14" style="4" customWidth="1"/>
    <col min="8720" max="8720" width="11.7109375" style="4" customWidth="1"/>
    <col min="8721" max="8721" width="12.28515625" style="4" customWidth="1"/>
    <col min="8722" max="8722" width="13.42578125" style="4" customWidth="1"/>
    <col min="8723" max="8723" width="13" style="4" customWidth="1"/>
    <col min="8724" max="8724" width="12" style="4" customWidth="1"/>
    <col min="8725" max="8725" width="15.140625" style="4" customWidth="1"/>
    <col min="8726" max="8727" width="16" style="4" customWidth="1"/>
    <col min="8728" max="8728" width="6.140625" style="4" customWidth="1"/>
    <col min="8729" max="8962" width="9.140625" style="4"/>
    <col min="8963" max="8963" width="3" style="4" customWidth="1"/>
    <col min="8964" max="8964" width="3.85546875" style="4" customWidth="1"/>
    <col min="8965" max="8965" width="31.42578125" style="4" customWidth="1"/>
    <col min="8966" max="8968" width="11.7109375" style="4" customWidth="1"/>
    <col min="8969" max="8969" width="6.7109375" style="4" customWidth="1"/>
    <col min="8970" max="8971" width="9.28515625" style="4" customWidth="1"/>
    <col min="8972" max="8974" width="12.140625" style="4" customWidth="1"/>
    <col min="8975" max="8975" width="14" style="4" customWidth="1"/>
    <col min="8976" max="8976" width="11.7109375" style="4" customWidth="1"/>
    <col min="8977" max="8977" width="12.28515625" style="4" customWidth="1"/>
    <col min="8978" max="8978" width="13.42578125" style="4" customWidth="1"/>
    <col min="8979" max="8979" width="13" style="4" customWidth="1"/>
    <col min="8980" max="8980" width="12" style="4" customWidth="1"/>
    <col min="8981" max="8981" width="15.140625" style="4" customWidth="1"/>
    <col min="8982" max="8983" width="16" style="4" customWidth="1"/>
    <col min="8984" max="8984" width="6.140625" style="4" customWidth="1"/>
    <col min="8985" max="9218" width="9.140625" style="4"/>
    <col min="9219" max="9219" width="3" style="4" customWidth="1"/>
    <col min="9220" max="9220" width="3.85546875" style="4" customWidth="1"/>
    <col min="9221" max="9221" width="31.42578125" style="4" customWidth="1"/>
    <col min="9222" max="9224" width="11.7109375" style="4" customWidth="1"/>
    <col min="9225" max="9225" width="6.7109375" style="4" customWidth="1"/>
    <col min="9226" max="9227" width="9.28515625" style="4" customWidth="1"/>
    <col min="9228" max="9230" width="12.140625" style="4" customWidth="1"/>
    <col min="9231" max="9231" width="14" style="4" customWidth="1"/>
    <col min="9232" max="9232" width="11.7109375" style="4" customWidth="1"/>
    <col min="9233" max="9233" width="12.28515625" style="4" customWidth="1"/>
    <col min="9234" max="9234" width="13.42578125" style="4" customWidth="1"/>
    <col min="9235" max="9235" width="13" style="4" customWidth="1"/>
    <col min="9236" max="9236" width="12" style="4" customWidth="1"/>
    <col min="9237" max="9237" width="15.140625" style="4" customWidth="1"/>
    <col min="9238" max="9239" width="16" style="4" customWidth="1"/>
    <col min="9240" max="9240" width="6.140625" style="4" customWidth="1"/>
    <col min="9241" max="9474" width="9.140625" style="4"/>
    <col min="9475" max="9475" width="3" style="4" customWidth="1"/>
    <col min="9476" max="9476" width="3.85546875" style="4" customWidth="1"/>
    <col min="9477" max="9477" width="31.42578125" style="4" customWidth="1"/>
    <col min="9478" max="9480" width="11.7109375" style="4" customWidth="1"/>
    <col min="9481" max="9481" width="6.7109375" style="4" customWidth="1"/>
    <col min="9482" max="9483" width="9.28515625" style="4" customWidth="1"/>
    <col min="9484" max="9486" width="12.140625" style="4" customWidth="1"/>
    <col min="9487" max="9487" width="14" style="4" customWidth="1"/>
    <col min="9488" max="9488" width="11.7109375" style="4" customWidth="1"/>
    <col min="9489" max="9489" width="12.28515625" style="4" customWidth="1"/>
    <col min="9490" max="9490" width="13.42578125" style="4" customWidth="1"/>
    <col min="9491" max="9491" width="13" style="4" customWidth="1"/>
    <col min="9492" max="9492" width="12" style="4" customWidth="1"/>
    <col min="9493" max="9493" width="15.140625" style="4" customWidth="1"/>
    <col min="9494" max="9495" width="16" style="4" customWidth="1"/>
    <col min="9496" max="9496" width="6.140625" style="4" customWidth="1"/>
    <col min="9497" max="9730" width="9.140625" style="4"/>
    <col min="9731" max="9731" width="3" style="4" customWidth="1"/>
    <col min="9732" max="9732" width="3.85546875" style="4" customWidth="1"/>
    <col min="9733" max="9733" width="31.42578125" style="4" customWidth="1"/>
    <col min="9734" max="9736" width="11.7109375" style="4" customWidth="1"/>
    <col min="9737" max="9737" width="6.7109375" style="4" customWidth="1"/>
    <col min="9738" max="9739" width="9.28515625" style="4" customWidth="1"/>
    <col min="9740" max="9742" width="12.140625" style="4" customWidth="1"/>
    <col min="9743" max="9743" width="14" style="4" customWidth="1"/>
    <col min="9744" max="9744" width="11.7109375" style="4" customWidth="1"/>
    <col min="9745" max="9745" width="12.28515625" style="4" customWidth="1"/>
    <col min="9746" max="9746" width="13.42578125" style="4" customWidth="1"/>
    <col min="9747" max="9747" width="13" style="4" customWidth="1"/>
    <col min="9748" max="9748" width="12" style="4" customWidth="1"/>
    <col min="9749" max="9749" width="15.140625" style="4" customWidth="1"/>
    <col min="9750" max="9751" width="16" style="4" customWidth="1"/>
    <col min="9752" max="9752" width="6.140625" style="4" customWidth="1"/>
    <col min="9753" max="9986" width="9.140625" style="4"/>
    <col min="9987" max="9987" width="3" style="4" customWidth="1"/>
    <col min="9988" max="9988" width="3.85546875" style="4" customWidth="1"/>
    <col min="9989" max="9989" width="31.42578125" style="4" customWidth="1"/>
    <col min="9990" max="9992" width="11.7109375" style="4" customWidth="1"/>
    <col min="9993" max="9993" width="6.7109375" style="4" customWidth="1"/>
    <col min="9994" max="9995" width="9.28515625" style="4" customWidth="1"/>
    <col min="9996" max="9998" width="12.140625" style="4" customWidth="1"/>
    <col min="9999" max="9999" width="14" style="4" customWidth="1"/>
    <col min="10000" max="10000" width="11.7109375" style="4" customWidth="1"/>
    <col min="10001" max="10001" width="12.28515625" style="4" customWidth="1"/>
    <col min="10002" max="10002" width="13.42578125" style="4" customWidth="1"/>
    <col min="10003" max="10003" width="13" style="4" customWidth="1"/>
    <col min="10004" max="10004" width="12" style="4" customWidth="1"/>
    <col min="10005" max="10005" width="15.140625" style="4" customWidth="1"/>
    <col min="10006" max="10007" width="16" style="4" customWidth="1"/>
    <col min="10008" max="10008" width="6.140625" style="4" customWidth="1"/>
    <col min="10009" max="10242" width="9.140625" style="4"/>
    <col min="10243" max="10243" width="3" style="4" customWidth="1"/>
    <col min="10244" max="10244" width="3.85546875" style="4" customWidth="1"/>
    <col min="10245" max="10245" width="31.42578125" style="4" customWidth="1"/>
    <col min="10246" max="10248" width="11.7109375" style="4" customWidth="1"/>
    <col min="10249" max="10249" width="6.7109375" style="4" customWidth="1"/>
    <col min="10250" max="10251" width="9.28515625" style="4" customWidth="1"/>
    <col min="10252" max="10254" width="12.140625" style="4" customWidth="1"/>
    <col min="10255" max="10255" width="14" style="4" customWidth="1"/>
    <col min="10256" max="10256" width="11.7109375" style="4" customWidth="1"/>
    <col min="10257" max="10257" width="12.28515625" style="4" customWidth="1"/>
    <col min="10258" max="10258" width="13.42578125" style="4" customWidth="1"/>
    <col min="10259" max="10259" width="13" style="4" customWidth="1"/>
    <col min="10260" max="10260" width="12" style="4" customWidth="1"/>
    <col min="10261" max="10261" width="15.140625" style="4" customWidth="1"/>
    <col min="10262" max="10263" width="16" style="4" customWidth="1"/>
    <col min="10264" max="10264" width="6.140625" style="4" customWidth="1"/>
    <col min="10265" max="10498" width="9.140625" style="4"/>
    <col min="10499" max="10499" width="3" style="4" customWidth="1"/>
    <col min="10500" max="10500" width="3.85546875" style="4" customWidth="1"/>
    <col min="10501" max="10501" width="31.42578125" style="4" customWidth="1"/>
    <col min="10502" max="10504" width="11.7109375" style="4" customWidth="1"/>
    <col min="10505" max="10505" width="6.7109375" style="4" customWidth="1"/>
    <col min="10506" max="10507" width="9.28515625" style="4" customWidth="1"/>
    <col min="10508" max="10510" width="12.140625" style="4" customWidth="1"/>
    <col min="10511" max="10511" width="14" style="4" customWidth="1"/>
    <col min="10512" max="10512" width="11.7109375" style="4" customWidth="1"/>
    <col min="10513" max="10513" width="12.28515625" style="4" customWidth="1"/>
    <col min="10514" max="10514" width="13.42578125" style="4" customWidth="1"/>
    <col min="10515" max="10515" width="13" style="4" customWidth="1"/>
    <col min="10516" max="10516" width="12" style="4" customWidth="1"/>
    <col min="10517" max="10517" width="15.140625" style="4" customWidth="1"/>
    <col min="10518" max="10519" width="16" style="4" customWidth="1"/>
    <col min="10520" max="10520" width="6.140625" style="4" customWidth="1"/>
    <col min="10521" max="10754" width="9.140625" style="4"/>
    <col min="10755" max="10755" width="3" style="4" customWidth="1"/>
    <col min="10756" max="10756" width="3.85546875" style="4" customWidth="1"/>
    <col min="10757" max="10757" width="31.42578125" style="4" customWidth="1"/>
    <col min="10758" max="10760" width="11.7109375" style="4" customWidth="1"/>
    <col min="10761" max="10761" width="6.7109375" style="4" customWidth="1"/>
    <col min="10762" max="10763" width="9.28515625" style="4" customWidth="1"/>
    <col min="10764" max="10766" width="12.140625" style="4" customWidth="1"/>
    <col min="10767" max="10767" width="14" style="4" customWidth="1"/>
    <col min="10768" max="10768" width="11.7109375" style="4" customWidth="1"/>
    <col min="10769" max="10769" width="12.28515625" style="4" customWidth="1"/>
    <col min="10770" max="10770" width="13.42578125" style="4" customWidth="1"/>
    <col min="10771" max="10771" width="13" style="4" customWidth="1"/>
    <col min="10772" max="10772" width="12" style="4" customWidth="1"/>
    <col min="10773" max="10773" width="15.140625" style="4" customWidth="1"/>
    <col min="10774" max="10775" width="16" style="4" customWidth="1"/>
    <col min="10776" max="10776" width="6.140625" style="4" customWidth="1"/>
    <col min="10777" max="11010" width="9.140625" style="4"/>
    <col min="11011" max="11011" width="3" style="4" customWidth="1"/>
    <col min="11012" max="11012" width="3.85546875" style="4" customWidth="1"/>
    <col min="11013" max="11013" width="31.42578125" style="4" customWidth="1"/>
    <col min="11014" max="11016" width="11.7109375" style="4" customWidth="1"/>
    <col min="11017" max="11017" width="6.7109375" style="4" customWidth="1"/>
    <col min="11018" max="11019" width="9.28515625" style="4" customWidth="1"/>
    <col min="11020" max="11022" width="12.140625" style="4" customWidth="1"/>
    <col min="11023" max="11023" width="14" style="4" customWidth="1"/>
    <col min="11024" max="11024" width="11.7109375" style="4" customWidth="1"/>
    <col min="11025" max="11025" width="12.28515625" style="4" customWidth="1"/>
    <col min="11026" max="11026" width="13.42578125" style="4" customWidth="1"/>
    <col min="11027" max="11027" width="13" style="4" customWidth="1"/>
    <col min="11028" max="11028" width="12" style="4" customWidth="1"/>
    <col min="11029" max="11029" width="15.140625" style="4" customWidth="1"/>
    <col min="11030" max="11031" width="16" style="4" customWidth="1"/>
    <col min="11032" max="11032" width="6.140625" style="4" customWidth="1"/>
    <col min="11033" max="11266" width="9.140625" style="4"/>
    <col min="11267" max="11267" width="3" style="4" customWidth="1"/>
    <col min="11268" max="11268" width="3.85546875" style="4" customWidth="1"/>
    <col min="11269" max="11269" width="31.42578125" style="4" customWidth="1"/>
    <col min="11270" max="11272" width="11.7109375" style="4" customWidth="1"/>
    <col min="11273" max="11273" width="6.7109375" style="4" customWidth="1"/>
    <col min="11274" max="11275" width="9.28515625" style="4" customWidth="1"/>
    <col min="11276" max="11278" width="12.140625" style="4" customWidth="1"/>
    <col min="11279" max="11279" width="14" style="4" customWidth="1"/>
    <col min="11280" max="11280" width="11.7109375" style="4" customWidth="1"/>
    <col min="11281" max="11281" width="12.28515625" style="4" customWidth="1"/>
    <col min="11282" max="11282" width="13.42578125" style="4" customWidth="1"/>
    <col min="11283" max="11283" width="13" style="4" customWidth="1"/>
    <col min="11284" max="11284" width="12" style="4" customWidth="1"/>
    <col min="11285" max="11285" width="15.140625" style="4" customWidth="1"/>
    <col min="11286" max="11287" width="16" style="4" customWidth="1"/>
    <col min="11288" max="11288" width="6.140625" style="4" customWidth="1"/>
    <col min="11289" max="11522" width="9.140625" style="4"/>
    <col min="11523" max="11523" width="3" style="4" customWidth="1"/>
    <col min="11524" max="11524" width="3.85546875" style="4" customWidth="1"/>
    <col min="11525" max="11525" width="31.42578125" style="4" customWidth="1"/>
    <col min="11526" max="11528" width="11.7109375" style="4" customWidth="1"/>
    <col min="11529" max="11529" width="6.7109375" style="4" customWidth="1"/>
    <col min="11530" max="11531" width="9.28515625" style="4" customWidth="1"/>
    <col min="11532" max="11534" width="12.140625" style="4" customWidth="1"/>
    <col min="11535" max="11535" width="14" style="4" customWidth="1"/>
    <col min="11536" max="11536" width="11.7109375" style="4" customWidth="1"/>
    <col min="11537" max="11537" width="12.28515625" style="4" customWidth="1"/>
    <col min="11538" max="11538" width="13.42578125" style="4" customWidth="1"/>
    <col min="11539" max="11539" width="13" style="4" customWidth="1"/>
    <col min="11540" max="11540" width="12" style="4" customWidth="1"/>
    <col min="11541" max="11541" width="15.140625" style="4" customWidth="1"/>
    <col min="11542" max="11543" width="16" style="4" customWidth="1"/>
    <col min="11544" max="11544" width="6.140625" style="4" customWidth="1"/>
    <col min="11545" max="11778" width="9.140625" style="4"/>
    <col min="11779" max="11779" width="3" style="4" customWidth="1"/>
    <col min="11780" max="11780" width="3.85546875" style="4" customWidth="1"/>
    <col min="11781" max="11781" width="31.42578125" style="4" customWidth="1"/>
    <col min="11782" max="11784" width="11.7109375" style="4" customWidth="1"/>
    <col min="11785" max="11785" width="6.7109375" style="4" customWidth="1"/>
    <col min="11786" max="11787" width="9.28515625" style="4" customWidth="1"/>
    <col min="11788" max="11790" width="12.140625" style="4" customWidth="1"/>
    <col min="11791" max="11791" width="14" style="4" customWidth="1"/>
    <col min="11792" max="11792" width="11.7109375" style="4" customWidth="1"/>
    <col min="11793" max="11793" width="12.28515625" style="4" customWidth="1"/>
    <col min="11794" max="11794" width="13.42578125" style="4" customWidth="1"/>
    <col min="11795" max="11795" width="13" style="4" customWidth="1"/>
    <col min="11796" max="11796" width="12" style="4" customWidth="1"/>
    <col min="11797" max="11797" width="15.140625" style="4" customWidth="1"/>
    <col min="11798" max="11799" width="16" style="4" customWidth="1"/>
    <col min="11800" max="11800" width="6.140625" style="4" customWidth="1"/>
    <col min="11801" max="12034" width="9.140625" style="4"/>
    <col min="12035" max="12035" width="3" style="4" customWidth="1"/>
    <col min="12036" max="12036" width="3.85546875" style="4" customWidth="1"/>
    <col min="12037" max="12037" width="31.42578125" style="4" customWidth="1"/>
    <col min="12038" max="12040" width="11.7109375" style="4" customWidth="1"/>
    <col min="12041" max="12041" width="6.7109375" style="4" customWidth="1"/>
    <col min="12042" max="12043" width="9.28515625" style="4" customWidth="1"/>
    <col min="12044" max="12046" width="12.140625" style="4" customWidth="1"/>
    <col min="12047" max="12047" width="14" style="4" customWidth="1"/>
    <col min="12048" max="12048" width="11.7109375" style="4" customWidth="1"/>
    <col min="12049" max="12049" width="12.28515625" style="4" customWidth="1"/>
    <col min="12050" max="12050" width="13.42578125" style="4" customWidth="1"/>
    <col min="12051" max="12051" width="13" style="4" customWidth="1"/>
    <col min="12052" max="12052" width="12" style="4" customWidth="1"/>
    <col min="12053" max="12053" width="15.140625" style="4" customWidth="1"/>
    <col min="12054" max="12055" width="16" style="4" customWidth="1"/>
    <col min="12056" max="12056" width="6.140625" style="4" customWidth="1"/>
    <col min="12057" max="12290" width="9.140625" style="4"/>
    <col min="12291" max="12291" width="3" style="4" customWidth="1"/>
    <col min="12292" max="12292" width="3.85546875" style="4" customWidth="1"/>
    <col min="12293" max="12293" width="31.42578125" style="4" customWidth="1"/>
    <col min="12294" max="12296" width="11.7109375" style="4" customWidth="1"/>
    <col min="12297" max="12297" width="6.7109375" style="4" customWidth="1"/>
    <col min="12298" max="12299" width="9.28515625" style="4" customWidth="1"/>
    <col min="12300" max="12302" width="12.140625" style="4" customWidth="1"/>
    <col min="12303" max="12303" width="14" style="4" customWidth="1"/>
    <col min="12304" max="12304" width="11.7109375" style="4" customWidth="1"/>
    <col min="12305" max="12305" width="12.28515625" style="4" customWidth="1"/>
    <col min="12306" max="12306" width="13.42578125" style="4" customWidth="1"/>
    <col min="12307" max="12307" width="13" style="4" customWidth="1"/>
    <col min="12308" max="12308" width="12" style="4" customWidth="1"/>
    <col min="12309" max="12309" width="15.140625" style="4" customWidth="1"/>
    <col min="12310" max="12311" width="16" style="4" customWidth="1"/>
    <col min="12312" max="12312" width="6.140625" style="4" customWidth="1"/>
    <col min="12313" max="12546" width="9.140625" style="4"/>
    <col min="12547" max="12547" width="3" style="4" customWidth="1"/>
    <col min="12548" max="12548" width="3.85546875" style="4" customWidth="1"/>
    <col min="12549" max="12549" width="31.42578125" style="4" customWidth="1"/>
    <col min="12550" max="12552" width="11.7109375" style="4" customWidth="1"/>
    <col min="12553" max="12553" width="6.7109375" style="4" customWidth="1"/>
    <col min="12554" max="12555" width="9.28515625" style="4" customWidth="1"/>
    <col min="12556" max="12558" width="12.140625" style="4" customWidth="1"/>
    <col min="12559" max="12559" width="14" style="4" customWidth="1"/>
    <col min="12560" max="12560" width="11.7109375" style="4" customWidth="1"/>
    <col min="12561" max="12561" width="12.28515625" style="4" customWidth="1"/>
    <col min="12562" max="12562" width="13.42578125" style="4" customWidth="1"/>
    <col min="12563" max="12563" width="13" style="4" customWidth="1"/>
    <col min="12564" max="12564" width="12" style="4" customWidth="1"/>
    <col min="12565" max="12565" width="15.140625" style="4" customWidth="1"/>
    <col min="12566" max="12567" width="16" style="4" customWidth="1"/>
    <col min="12568" max="12568" width="6.140625" style="4" customWidth="1"/>
    <col min="12569" max="12802" width="9.140625" style="4"/>
    <col min="12803" max="12803" width="3" style="4" customWidth="1"/>
    <col min="12804" max="12804" width="3.85546875" style="4" customWidth="1"/>
    <col min="12805" max="12805" width="31.42578125" style="4" customWidth="1"/>
    <col min="12806" max="12808" width="11.7109375" style="4" customWidth="1"/>
    <col min="12809" max="12809" width="6.7109375" style="4" customWidth="1"/>
    <col min="12810" max="12811" width="9.28515625" style="4" customWidth="1"/>
    <col min="12812" max="12814" width="12.140625" style="4" customWidth="1"/>
    <col min="12815" max="12815" width="14" style="4" customWidth="1"/>
    <col min="12816" max="12816" width="11.7109375" style="4" customWidth="1"/>
    <col min="12817" max="12817" width="12.28515625" style="4" customWidth="1"/>
    <col min="12818" max="12818" width="13.42578125" style="4" customWidth="1"/>
    <col min="12819" max="12819" width="13" style="4" customWidth="1"/>
    <col min="12820" max="12820" width="12" style="4" customWidth="1"/>
    <col min="12821" max="12821" width="15.140625" style="4" customWidth="1"/>
    <col min="12822" max="12823" width="16" style="4" customWidth="1"/>
    <col min="12824" max="12824" width="6.140625" style="4" customWidth="1"/>
    <col min="12825" max="13058" width="9.140625" style="4"/>
    <col min="13059" max="13059" width="3" style="4" customWidth="1"/>
    <col min="13060" max="13060" width="3.85546875" style="4" customWidth="1"/>
    <col min="13061" max="13061" width="31.42578125" style="4" customWidth="1"/>
    <col min="13062" max="13064" width="11.7109375" style="4" customWidth="1"/>
    <col min="13065" max="13065" width="6.7109375" style="4" customWidth="1"/>
    <col min="13066" max="13067" width="9.28515625" style="4" customWidth="1"/>
    <col min="13068" max="13070" width="12.140625" style="4" customWidth="1"/>
    <col min="13071" max="13071" width="14" style="4" customWidth="1"/>
    <col min="13072" max="13072" width="11.7109375" style="4" customWidth="1"/>
    <col min="13073" max="13073" width="12.28515625" style="4" customWidth="1"/>
    <col min="13074" max="13074" width="13.42578125" style="4" customWidth="1"/>
    <col min="13075" max="13075" width="13" style="4" customWidth="1"/>
    <col min="13076" max="13076" width="12" style="4" customWidth="1"/>
    <col min="13077" max="13077" width="15.140625" style="4" customWidth="1"/>
    <col min="13078" max="13079" width="16" style="4" customWidth="1"/>
    <col min="13080" max="13080" width="6.140625" style="4" customWidth="1"/>
    <col min="13081" max="13314" width="9.140625" style="4"/>
    <col min="13315" max="13315" width="3" style="4" customWidth="1"/>
    <col min="13316" max="13316" width="3.85546875" style="4" customWidth="1"/>
    <col min="13317" max="13317" width="31.42578125" style="4" customWidth="1"/>
    <col min="13318" max="13320" width="11.7109375" style="4" customWidth="1"/>
    <col min="13321" max="13321" width="6.7109375" style="4" customWidth="1"/>
    <col min="13322" max="13323" width="9.28515625" style="4" customWidth="1"/>
    <col min="13324" max="13326" width="12.140625" style="4" customWidth="1"/>
    <col min="13327" max="13327" width="14" style="4" customWidth="1"/>
    <col min="13328" max="13328" width="11.7109375" style="4" customWidth="1"/>
    <col min="13329" max="13329" width="12.28515625" style="4" customWidth="1"/>
    <col min="13330" max="13330" width="13.42578125" style="4" customWidth="1"/>
    <col min="13331" max="13331" width="13" style="4" customWidth="1"/>
    <col min="13332" max="13332" width="12" style="4" customWidth="1"/>
    <col min="13333" max="13333" width="15.140625" style="4" customWidth="1"/>
    <col min="13334" max="13335" width="16" style="4" customWidth="1"/>
    <col min="13336" max="13336" width="6.140625" style="4" customWidth="1"/>
    <col min="13337" max="13570" width="9.140625" style="4"/>
    <col min="13571" max="13571" width="3" style="4" customWidth="1"/>
    <col min="13572" max="13572" width="3.85546875" style="4" customWidth="1"/>
    <col min="13573" max="13573" width="31.42578125" style="4" customWidth="1"/>
    <col min="13574" max="13576" width="11.7109375" style="4" customWidth="1"/>
    <col min="13577" max="13577" width="6.7109375" style="4" customWidth="1"/>
    <col min="13578" max="13579" width="9.28515625" style="4" customWidth="1"/>
    <col min="13580" max="13582" width="12.140625" style="4" customWidth="1"/>
    <col min="13583" max="13583" width="14" style="4" customWidth="1"/>
    <col min="13584" max="13584" width="11.7109375" style="4" customWidth="1"/>
    <col min="13585" max="13585" width="12.28515625" style="4" customWidth="1"/>
    <col min="13586" max="13586" width="13.42578125" style="4" customWidth="1"/>
    <col min="13587" max="13587" width="13" style="4" customWidth="1"/>
    <col min="13588" max="13588" width="12" style="4" customWidth="1"/>
    <col min="13589" max="13589" width="15.140625" style="4" customWidth="1"/>
    <col min="13590" max="13591" width="16" style="4" customWidth="1"/>
    <col min="13592" max="13592" width="6.140625" style="4" customWidth="1"/>
    <col min="13593" max="13826" width="9.140625" style="4"/>
    <col min="13827" max="13827" width="3" style="4" customWidth="1"/>
    <col min="13828" max="13828" width="3.85546875" style="4" customWidth="1"/>
    <col min="13829" max="13829" width="31.42578125" style="4" customWidth="1"/>
    <col min="13830" max="13832" width="11.7109375" style="4" customWidth="1"/>
    <col min="13833" max="13833" width="6.7109375" style="4" customWidth="1"/>
    <col min="13834" max="13835" width="9.28515625" style="4" customWidth="1"/>
    <col min="13836" max="13838" width="12.140625" style="4" customWidth="1"/>
    <col min="13839" max="13839" width="14" style="4" customWidth="1"/>
    <col min="13840" max="13840" width="11.7109375" style="4" customWidth="1"/>
    <col min="13841" max="13841" width="12.28515625" style="4" customWidth="1"/>
    <col min="13842" max="13842" width="13.42578125" style="4" customWidth="1"/>
    <col min="13843" max="13843" width="13" style="4" customWidth="1"/>
    <col min="13844" max="13844" width="12" style="4" customWidth="1"/>
    <col min="13845" max="13845" width="15.140625" style="4" customWidth="1"/>
    <col min="13846" max="13847" width="16" style="4" customWidth="1"/>
    <col min="13848" max="13848" width="6.140625" style="4" customWidth="1"/>
    <col min="13849" max="14082" width="9.140625" style="4"/>
    <col min="14083" max="14083" width="3" style="4" customWidth="1"/>
    <col min="14084" max="14084" width="3.85546875" style="4" customWidth="1"/>
    <col min="14085" max="14085" width="31.42578125" style="4" customWidth="1"/>
    <col min="14086" max="14088" width="11.7109375" style="4" customWidth="1"/>
    <col min="14089" max="14089" width="6.7109375" style="4" customWidth="1"/>
    <col min="14090" max="14091" width="9.28515625" style="4" customWidth="1"/>
    <col min="14092" max="14094" width="12.140625" style="4" customWidth="1"/>
    <col min="14095" max="14095" width="14" style="4" customWidth="1"/>
    <col min="14096" max="14096" width="11.7109375" style="4" customWidth="1"/>
    <col min="14097" max="14097" width="12.28515625" style="4" customWidth="1"/>
    <col min="14098" max="14098" width="13.42578125" style="4" customWidth="1"/>
    <col min="14099" max="14099" width="13" style="4" customWidth="1"/>
    <col min="14100" max="14100" width="12" style="4" customWidth="1"/>
    <col min="14101" max="14101" width="15.140625" style="4" customWidth="1"/>
    <col min="14102" max="14103" width="16" style="4" customWidth="1"/>
    <col min="14104" max="14104" width="6.140625" style="4" customWidth="1"/>
    <col min="14105" max="14338" width="9.140625" style="4"/>
    <col min="14339" max="14339" width="3" style="4" customWidth="1"/>
    <col min="14340" max="14340" width="3.85546875" style="4" customWidth="1"/>
    <col min="14341" max="14341" width="31.42578125" style="4" customWidth="1"/>
    <col min="14342" max="14344" width="11.7109375" style="4" customWidth="1"/>
    <col min="14345" max="14345" width="6.7109375" style="4" customWidth="1"/>
    <col min="14346" max="14347" width="9.28515625" style="4" customWidth="1"/>
    <col min="14348" max="14350" width="12.140625" style="4" customWidth="1"/>
    <col min="14351" max="14351" width="14" style="4" customWidth="1"/>
    <col min="14352" max="14352" width="11.7109375" style="4" customWidth="1"/>
    <col min="14353" max="14353" width="12.28515625" style="4" customWidth="1"/>
    <col min="14354" max="14354" width="13.42578125" style="4" customWidth="1"/>
    <col min="14355" max="14355" width="13" style="4" customWidth="1"/>
    <col min="14356" max="14356" width="12" style="4" customWidth="1"/>
    <col min="14357" max="14357" width="15.140625" style="4" customWidth="1"/>
    <col min="14358" max="14359" width="16" style="4" customWidth="1"/>
    <col min="14360" max="14360" width="6.140625" style="4" customWidth="1"/>
    <col min="14361" max="14594" width="9.140625" style="4"/>
    <col min="14595" max="14595" width="3" style="4" customWidth="1"/>
    <col min="14596" max="14596" width="3.85546875" style="4" customWidth="1"/>
    <col min="14597" max="14597" width="31.42578125" style="4" customWidth="1"/>
    <col min="14598" max="14600" width="11.7109375" style="4" customWidth="1"/>
    <col min="14601" max="14601" width="6.7109375" style="4" customWidth="1"/>
    <col min="14602" max="14603" width="9.28515625" style="4" customWidth="1"/>
    <col min="14604" max="14606" width="12.140625" style="4" customWidth="1"/>
    <col min="14607" max="14607" width="14" style="4" customWidth="1"/>
    <col min="14608" max="14608" width="11.7109375" style="4" customWidth="1"/>
    <col min="14609" max="14609" width="12.28515625" style="4" customWidth="1"/>
    <col min="14610" max="14610" width="13.42578125" style="4" customWidth="1"/>
    <col min="14611" max="14611" width="13" style="4" customWidth="1"/>
    <col min="14612" max="14612" width="12" style="4" customWidth="1"/>
    <col min="14613" max="14613" width="15.140625" style="4" customWidth="1"/>
    <col min="14614" max="14615" width="16" style="4" customWidth="1"/>
    <col min="14616" max="14616" width="6.140625" style="4" customWidth="1"/>
    <col min="14617" max="14850" width="9.140625" style="4"/>
    <col min="14851" max="14851" width="3" style="4" customWidth="1"/>
    <col min="14852" max="14852" width="3.85546875" style="4" customWidth="1"/>
    <col min="14853" max="14853" width="31.42578125" style="4" customWidth="1"/>
    <col min="14854" max="14856" width="11.7109375" style="4" customWidth="1"/>
    <col min="14857" max="14857" width="6.7109375" style="4" customWidth="1"/>
    <col min="14858" max="14859" width="9.28515625" style="4" customWidth="1"/>
    <col min="14860" max="14862" width="12.140625" style="4" customWidth="1"/>
    <col min="14863" max="14863" width="14" style="4" customWidth="1"/>
    <col min="14864" max="14864" width="11.7109375" style="4" customWidth="1"/>
    <col min="14865" max="14865" width="12.28515625" style="4" customWidth="1"/>
    <col min="14866" max="14866" width="13.42578125" style="4" customWidth="1"/>
    <col min="14867" max="14867" width="13" style="4" customWidth="1"/>
    <col min="14868" max="14868" width="12" style="4" customWidth="1"/>
    <col min="14869" max="14869" width="15.140625" style="4" customWidth="1"/>
    <col min="14870" max="14871" width="16" style="4" customWidth="1"/>
    <col min="14872" max="14872" width="6.140625" style="4" customWidth="1"/>
    <col min="14873" max="15106" width="9.140625" style="4"/>
    <col min="15107" max="15107" width="3" style="4" customWidth="1"/>
    <col min="15108" max="15108" width="3.85546875" style="4" customWidth="1"/>
    <col min="15109" max="15109" width="31.42578125" style="4" customWidth="1"/>
    <col min="15110" max="15112" width="11.7109375" style="4" customWidth="1"/>
    <col min="15113" max="15113" width="6.7109375" style="4" customWidth="1"/>
    <col min="15114" max="15115" width="9.28515625" style="4" customWidth="1"/>
    <col min="15116" max="15118" width="12.140625" style="4" customWidth="1"/>
    <col min="15119" max="15119" width="14" style="4" customWidth="1"/>
    <col min="15120" max="15120" width="11.7109375" style="4" customWidth="1"/>
    <col min="15121" max="15121" width="12.28515625" style="4" customWidth="1"/>
    <col min="15122" max="15122" width="13.42578125" style="4" customWidth="1"/>
    <col min="15123" max="15123" width="13" style="4" customWidth="1"/>
    <col min="15124" max="15124" width="12" style="4" customWidth="1"/>
    <col min="15125" max="15125" width="15.140625" style="4" customWidth="1"/>
    <col min="15126" max="15127" width="16" style="4" customWidth="1"/>
    <col min="15128" max="15128" width="6.140625" style="4" customWidth="1"/>
    <col min="15129" max="15362" width="9.140625" style="4"/>
    <col min="15363" max="15363" width="3" style="4" customWidth="1"/>
    <col min="15364" max="15364" width="3.85546875" style="4" customWidth="1"/>
    <col min="15365" max="15365" width="31.42578125" style="4" customWidth="1"/>
    <col min="15366" max="15368" width="11.7109375" style="4" customWidth="1"/>
    <col min="15369" max="15369" width="6.7109375" style="4" customWidth="1"/>
    <col min="15370" max="15371" width="9.28515625" style="4" customWidth="1"/>
    <col min="15372" max="15374" width="12.140625" style="4" customWidth="1"/>
    <col min="15375" max="15375" width="14" style="4" customWidth="1"/>
    <col min="15376" max="15376" width="11.7109375" style="4" customWidth="1"/>
    <col min="15377" max="15377" width="12.28515625" style="4" customWidth="1"/>
    <col min="15378" max="15378" width="13.42578125" style="4" customWidth="1"/>
    <col min="15379" max="15379" width="13" style="4" customWidth="1"/>
    <col min="15380" max="15380" width="12" style="4" customWidth="1"/>
    <col min="15381" max="15381" width="15.140625" style="4" customWidth="1"/>
    <col min="15382" max="15383" width="16" style="4" customWidth="1"/>
    <col min="15384" max="15384" width="6.140625" style="4" customWidth="1"/>
    <col min="15385" max="15618" width="9.140625" style="4"/>
    <col min="15619" max="15619" width="3" style="4" customWidth="1"/>
    <col min="15620" max="15620" width="3.85546875" style="4" customWidth="1"/>
    <col min="15621" max="15621" width="31.42578125" style="4" customWidth="1"/>
    <col min="15622" max="15624" width="11.7109375" style="4" customWidth="1"/>
    <col min="15625" max="15625" width="6.7109375" style="4" customWidth="1"/>
    <col min="15626" max="15627" width="9.28515625" style="4" customWidth="1"/>
    <col min="15628" max="15630" width="12.140625" style="4" customWidth="1"/>
    <col min="15631" max="15631" width="14" style="4" customWidth="1"/>
    <col min="15632" max="15632" width="11.7109375" style="4" customWidth="1"/>
    <col min="15633" max="15633" width="12.28515625" style="4" customWidth="1"/>
    <col min="15634" max="15634" width="13.42578125" style="4" customWidth="1"/>
    <col min="15635" max="15635" width="13" style="4" customWidth="1"/>
    <col min="15636" max="15636" width="12" style="4" customWidth="1"/>
    <col min="15637" max="15637" width="15.140625" style="4" customWidth="1"/>
    <col min="15638" max="15639" width="16" style="4" customWidth="1"/>
    <col min="15640" max="15640" width="6.140625" style="4" customWidth="1"/>
    <col min="15641" max="15874" width="9.140625" style="4"/>
    <col min="15875" max="15875" width="3" style="4" customWidth="1"/>
    <col min="15876" max="15876" width="3.85546875" style="4" customWidth="1"/>
    <col min="15877" max="15877" width="31.42578125" style="4" customWidth="1"/>
    <col min="15878" max="15880" width="11.7109375" style="4" customWidth="1"/>
    <col min="15881" max="15881" width="6.7109375" style="4" customWidth="1"/>
    <col min="15882" max="15883" width="9.28515625" style="4" customWidth="1"/>
    <col min="15884" max="15886" width="12.140625" style="4" customWidth="1"/>
    <col min="15887" max="15887" width="14" style="4" customWidth="1"/>
    <col min="15888" max="15888" width="11.7109375" style="4" customWidth="1"/>
    <col min="15889" max="15889" width="12.28515625" style="4" customWidth="1"/>
    <col min="15890" max="15890" width="13.42578125" style="4" customWidth="1"/>
    <col min="15891" max="15891" width="13" style="4" customWidth="1"/>
    <col min="15892" max="15892" width="12" style="4" customWidth="1"/>
    <col min="15893" max="15893" width="15.140625" style="4" customWidth="1"/>
    <col min="15894" max="15895" width="16" style="4" customWidth="1"/>
    <col min="15896" max="15896" width="6.140625" style="4" customWidth="1"/>
    <col min="15897" max="16130" width="9.140625" style="4"/>
    <col min="16131" max="16131" width="3" style="4" customWidth="1"/>
    <col min="16132" max="16132" width="3.85546875" style="4" customWidth="1"/>
    <col min="16133" max="16133" width="31.42578125" style="4" customWidth="1"/>
    <col min="16134" max="16136" width="11.7109375" style="4" customWidth="1"/>
    <col min="16137" max="16137" width="6.7109375" style="4" customWidth="1"/>
    <col min="16138" max="16139" width="9.28515625" style="4" customWidth="1"/>
    <col min="16140" max="16142" width="12.140625" style="4" customWidth="1"/>
    <col min="16143" max="16143" width="14" style="4" customWidth="1"/>
    <col min="16144" max="16144" width="11.7109375" style="4" customWidth="1"/>
    <col min="16145" max="16145" width="12.28515625" style="4" customWidth="1"/>
    <col min="16146" max="16146" width="13.42578125" style="4" customWidth="1"/>
    <col min="16147" max="16147" width="13" style="4" customWidth="1"/>
    <col min="16148" max="16148" width="12" style="4" customWidth="1"/>
    <col min="16149" max="16149" width="15.140625" style="4" customWidth="1"/>
    <col min="16150" max="16151" width="16" style="4" customWidth="1"/>
    <col min="16152" max="16152" width="6.140625" style="4" customWidth="1"/>
    <col min="16153" max="16384" width="9.140625" style="4"/>
  </cols>
  <sheetData>
    <row r="1" spans="1:26" ht="15.75" x14ac:dyDescent="0.25">
      <c r="A1" s="184"/>
      <c r="B1" s="417" t="s">
        <v>330</v>
      </c>
      <c r="C1" s="418"/>
      <c r="D1" s="419"/>
      <c r="E1" s="184"/>
      <c r="F1" s="184"/>
      <c r="G1" s="184"/>
      <c r="H1" s="184"/>
      <c r="I1" s="190"/>
      <c r="J1" s="184"/>
      <c r="K1" s="184"/>
      <c r="L1" s="184"/>
      <c r="M1" s="184"/>
      <c r="N1" s="184"/>
      <c r="O1" s="185"/>
      <c r="P1" s="185"/>
      <c r="Q1" s="185"/>
      <c r="R1" s="185"/>
      <c r="S1" s="184"/>
      <c r="T1" s="184"/>
      <c r="U1" s="184"/>
      <c r="V1" s="184"/>
      <c r="W1" s="184"/>
    </row>
    <row r="2" spans="1:26" ht="12.75" customHeight="1" x14ac:dyDescent="0.2">
      <c r="A2" s="184"/>
      <c r="B2" s="420" t="s">
        <v>11</v>
      </c>
      <c r="D2" s="4"/>
      <c r="E2" s="4"/>
      <c r="F2" s="1397">
        <f>'II. Invested Assets'!B2</f>
        <v>0</v>
      </c>
      <c r="G2" s="1397"/>
      <c r="H2" s="184"/>
      <c r="I2" s="190"/>
      <c r="J2" s="184"/>
      <c r="K2" s="184"/>
      <c r="L2" s="184"/>
      <c r="M2" s="184"/>
      <c r="N2" s="184"/>
      <c r="O2" s="185"/>
      <c r="P2" s="185"/>
      <c r="Q2" s="185"/>
      <c r="R2" s="185"/>
      <c r="S2" s="184"/>
      <c r="T2" s="184"/>
      <c r="U2" s="184"/>
      <c r="V2" s="184"/>
      <c r="W2" s="184"/>
    </row>
    <row r="3" spans="1:26" ht="12.75" customHeight="1" x14ac:dyDescent="0.2">
      <c r="A3" s="184"/>
      <c r="B3" s="424" t="str">
        <f>SPUCRI!$B$3</f>
        <v>AS OF DATE _______</v>
      </c>
      <c r="D3" s="4"/>
      <c r="E3" s="4"/>
      <c r="F3" s="1398">
        <f>'I. Financial Condition'!$C$3</f>
        <v>0</v>
      </c>
      <c r="G3" s="1398"/>
      <c r="H3" s="184"/>
      <c r="I3" s="190"/>
      <c r="J3" s="184"/>
      <c r="K3" s="184"/>
      <c r="L3" s="184"/>
      <c r="M3" s="184"/>
      <c r="N3" s="184"/>
      <c r="O3" s="185"/>
      <c r="P3" s="185"/>
      <c r="Q3" s="185"/>
      <c r="R3" s="185"/>
      <c r="S3" s="184"/>
      <c r="T3" s="184"/>
      <c r="U3" s="184"/>
      <c r="V3" s="184"/>
      <c r="W3" s="184"/>
    </row>
    <row r="4" spans="1:26" ht="12.75" customHeight="1" thickBot="1" x14ac:dyDescent="0.25"/>
    <row r="5" spans="1:26" s="430" customFormat="1" ht="12.75" customHeight="1" x14ac:dyDescent="0.25">
      <c r="A5" s="1482" t="s">
        <v>609</v>
      </c>
      <c r="B5" s="1483"/>
      <c r="C5" s="1484"/>
      <c r="D5" s="1490" t="s">
        <v>610</v>
      </c>
      <c r="E5" s="1491"/>
      <c r="F5" s="1471" t="s">
        <v>629</v>
      </c>
      <c r="G5" s="1471" t="s">
        <v>646</v>
      </c>
      <c r="H5" s="1471" t="s">
        <v>647</v>
      </c>
      <c r="I5" s="1445" t="s">
        <v>648</v>
      </c>
      <c r="J5" s="1402" t="s">
        <v>365</v>
      </c>
      <c r="K5" s="1402" t="s">
        <v>632</v>
      </c>
      <c r="L5" s="1428" t="s">
        <v>649</v>
      </c>
      <c r="M5" s="1428"/>
      <c r="N5" s="1428"/>
      <c r="O5" s="1474" t="s">
        <v>650</v>
      </c>
      <c r="P5" s="1429" t="s">
        <v>651</v>
      </c>
      <c r="Q5" s="1429" t="s">
        <v>652</v>
      </c>
      <c r="R5" s="1429" t="s">
        <v>653</v>
      </c>
      <c r="S5" s="1488" t="s">
        <v>654</v>
      </c>
      <c r="T5" s="1429" t="s">
        <v>615</v>
      </c>
      <c r="U5" s="1445" t="s">
        <v>638</v>
      </c>
      <c r="V5" s="1402" t="s">
        <v>655</v>
      </c>
      <c r="W5" s="1416" t="s">
        <v>616</v>
      </c>
    </row>
    <row r="6" spans="1:26" s="430" customFormat="1" ht="12.75" customHeight="1" x14ac:dyDescent="0.25">
      <c r="A6" s="1485"/>
      <c r="B6" s="1486"/>
      <c r="C6" s="1487"/>
      <c r="D6" s="1492"/>
      <c r="E6" s="1493"/>
      <c r="F6" s="1472"/>
      <c r="G6" s="1472"/>
      <c r="H6" s="1472"/>
      <c r="I6" s="1403"/>
      <c r="J6" s="1403"/>
      <c r="K6" s="1403"/>
      <c r="L6" s="1481"/>
      <c r="M6" s="1481"/>
      <c r="N6" s="1481"/>
      <c r="O6" s="1475"/>
      <c r="P6" s="1430"/>
      <c r="Q6" s="1430"/>
      <c r="R6" s="1430"/>
      <c r="S6" s="1489"/>
      <c r="T6" s="1430"/>
      <c r="U6" s="1403"/>
      <c r="V6" s="1403"/>
      <c r="W6" s="1417"/>
      <c r="Z6" s="431"/>
    </row>
    <row r="7" spans="1:26" s="430" customFormat="1" ht="12.75" customHeight="1" x14ac:dyDescent="0.25">
      <c r="A7" s="1485"/>
      <c r="B7" s="1486"/>
      <c r="C7" s="1487"/>
      <c r="D7" s="1492"/>
      <c r="E7" s="1493"/>
      <c r="F7" s="1472"/>
      <c r="G7" s="1472"/>
      <c r="H7" s="1472"/>
      <c r="I7" s="1403"/>
      <c r="J7" s="1403"/>
      <c r="K7" s="1403"/>
      <c r="L7" s="1481" t="s">
        <v>656</v>
      </c>
      <c r="M7" s="1481" t="s">
        <v>657</v>
      </c>
      <c r="N7" s="1481" t="s">
        <v>618</v>
      </c>
      <c r="O7" s="1475"/>
      <c r="P7" s="1430"/>
      <c r="Q7" s="1430"/>
      <c r="R7" s="1430"/>
      <c r="S7" s="1489"/>
      <c r="T7" s="1430"/>
      <c r="U7" s="1403"/>
      <c r="V7" s="1403"/>
      <c r="W7" s="1417"/>
      <c r="Z7" s="431"/>
    </row>
    <row r="8" spans="1:26" s="430" customFormat="1" ht="12.75" customHeight="1" x14ac:dyDescent="0.25">
      <c r="A8" s="1485"/>
      <c r="B8" s="1486"/>
      <c r="C8" s="1487"/>
      <c r="D8" s="1494"/>
      <c r="E8" s="1495"/>
      <c r="F8" s="1473"/>
      <c r="G8" s="1473"/>
      <c r="H8" s="1473"/>
      <c r="I8" s="1477"/>
      <c r="J8" s="1404"/>
      <c r="K8" s="1404"/>
      <c r="L8" s="1481"/>
      <c r="M8" s="1481"/>
      <c r="N8" s="1481"/>
      <c r="O8" s="1476"/>
      <c r="P8" s="1431"/>
      <c r="Q8" s="1431"/>
      <c r="R8" s="1431"/>
      <c r="S8" s="1489"/>
      <c r="T8" s="1431"/>
      <c r="U8" s="1404"/>
      <c r="V8" s="1404"/>
      <c r="W8" s="1418"/>
      <c r="Z8" s="431"/>
    </row>
    <row r="9" spans="1:26" s="422" customFormat="1" ht="12.75" customHeight="1" thickBot="1" x14ac:dyDescent="0.25">
      <c r="A9" s="1478"/>
      <c r="B9" s="1479"/>
      <c r="C9" s="1480"/>
      <c r="D9" s="434" t="s">
        <v>622</v>
      </c>
      <c r="E9" s="435" t="s">
        <v>623</v>
      </c>
      <c r="F9" s="358"/>
      <c r="G9" s="358"/>
      <c r="H9" s="358"/>
      <c r="I9" s="436"/>
      <c r="J9" s="43"/>
      <c r="K9" s="43"/>
      <c r="L9" s="44"/>
      <c r="M9" s="44"/>
      <c r="N9" s="44"/>
      <c r="O9" s="437"/>
      <c r="P9" s="437"/>
      <c r="Q9" s="437"/>
      <c r="R9" s="437"/>
      <c r="S9" s="46"/>
      <c r="T9" s="46"/>
      <c r="U9" s="438"/>
      <c r="V9" s="439"/>
      <c r="W9" s="440"/>
      <c r="Y9" s="441"/>
      <c r="Z9" s="442"/>
    </row>
    <row r="10" spans="1:26" ht="12.75" customHeight="1" x14ac:dyDescent="0.2">
      <c r="A10" s="443"/>
      <c r="B10" s="444">
        <v>1</v>
      </c>
      <c r="C10" s="445"/>
      <c r="D10" s="33"/>
      <c r="E10" s="34"/>
      <c r="F10" s="446"/>
      <c r="G10" s="446"/>
      <c r="H10" s="446"/>
      <c r="I10" s="447"/>
      <c r="J10" s="448"/>
      <c r="K10" s="448"/>
      <c r="L10" s="26"/>
      <c r="M10" s="26"/>
      <c r="N10" s="26"/>
      <c r="O10" s="27"/>
      <c r="P10" s="27"/>
      <c r="Q10" s="27"/>
      <c r="R10" s="27"/>
      <c r="S10" s="27"/>
      <c r="T10" s="27"/>
      <c r="U10" s="447"/>
      <c r="V10" s="114"/>
      <c r="W10" s="449"/>
    </row>
    <row r="11" spans="1:26" ht="12.75" customHeight="1" x14ac:dyDescent="0.2">
      <c r="A11" s="450"/>
      <c r="B11" s="22">
        <v>2</v>
      </c>
      <c r="C11" s="108"/>
      <c r="D11" s="35"/>
      <c r="E11" s="36"/>
      <c r="F11" s="451"/>
      <c r="G11" s="451"/>
      <c r="H11" s="451"/>
      <c r="I11" s="452"/>
      <c r="J11" s="453"/>
      <c r="K11" s="453"/>
      <c r="L11" s="19"/>
      <c r="M11" s="19"/>
      <c r="N11" s="19"/>
      <c r="O11" s="20"/>
      <c r="P11" s="20"/>
      <c r="Q11" s="20"/>
      <c r="R11" s="20"/>
      <c r="S11" s="20"/>
      <c r="T11" s="20"/>
      <c r="U11" s="452"/>
      <c r="V11" s="115"/>
      <c r="W11" s="200"/>
    </row>
    <row r="12" spans="1:26" ht="12.75" customHeight="1" x14ac:dyDescent="0.2">
      <c r="A12" s="450"/>
      <c r="B12" s="22">
        <v>3</v>
      </c>
      <c r="C12" s="108"/>
      <c r="D12" s="35"/>
      <c r="E12" s="36"/>
      <c r="F12" s="451"/>
      <c r="G12" s="451"/>
      <c r="H12" s="451"/>
      <c r="I12" s="454"/>
      <c r="J12" s="453"/>
      <c r="K12" s="453"/>
      <c r="L12" s="455"/>
      <c r="M12" s="455"/>
      <c r="N12" s="455"/>
      <c r="O12" s="75"/>
      <c r="P12" s="75"/>
      <c r="Q12" s="75"/>
      <c r="R12" s="75"/>
      <c r="S12" s="20"/>
      <c r="T12" s="20"/>
      <c r="U12" s="452"/>
      <c r="V12" s="452"/>
      <c r="W12" s="456"/>
    </row>
    <row r="13" spans="1:26" ht="12.75" customHeight="1" x14ac:dyDescent="0.2">
      <c r="A13" s="450"/>
      <c r="B13" s="22">
        <v>4</v>
      </c>
      <c r="C13" s="108"/>
      <c r="D13" s="35"/>
      <c r="E13" s="36"/>
      <c r="F13" s="451"/>
      <c r="G13" s="451"/>
      <c r="H13" s="451"/>
      <c r="I13" s="452"/>
      <c r="J13" s="453"/>
      <c r="K13" s="453"/>
      <c r="L13" s="19"/>
      <c r="M13" s="19"/>
      <c r="N13" s="19"/>
      <c r="O13" s="20"/>
      <c r="P13" s="20"/>
      <c r="Q13" s="20"/>
      <c r="R13" s="20"/>
      <c r="S13" s="20"/>
      <c r="T13" s="20"/>
      <c r="U13" s="452"/>
      <c r="V13" s="115"/>
      <c r="W13" s="200"/>
    </row>
    <row r="14" spans="1:26" ht="12.75" customHeight="1" x14ac:dyDescent="0.2">
      <c r="A14" s="450"/>
      <c r="B14" s="22">
        <v>5</v>
      </c>
      <c r="C14" s="108"/>
      <c r="D14" s="35"/>
      <c r="E14" s="36"/>
      <c r="F14" s="451"/>
      <c r="G14" s="451"/>
      <c r="H14" s="451"/>
      <c r="I14" s="452"/>
      <c r="J14" s="453"/>
      <c r="K14" s="453"/>
      <c r="L14" s="19"/>
      <c r="M14" s="19"/>
      <c r="N14" s="19"/>
      <c r="O14" s="20"/>
      <c r="P14" s="20"/>
      <c r="Q14" s="20"/>
      <c r="R14" s="20"/>
      <c r="S14" s="20"/>
      <c r="T14" s="20"/>
      <c r="U14" s="452"/>
      <c r="V14" s="115"/>
      <c r="W14" s="200"/>
    </row>
    <row r="15" spans="1:26" ht="12.75" customHeight="1" x14ac:dyDescent="0.2">
      <c r="A15" s="450"/>
      <c r="B15" s="22">
        <v>6</v>
      </c>
      <c r="C15" s="108"/>
      <c r="D15" s="35"/>
      <c r="E15" s="36"/>
      <c r="F15" s="451"/>
      <c r="G15" s="451"/>
      <c r="H15" s="451"/>
      <c r="I15" s="454"/>
      <c r="J15" s="453"/>
      <c r="K15" s="453"/>
      <c r="L15" s="455"/>
      <c r="M15" s="455"/>
      <c r="N15" s="455"/>
      <c r="O15" s="75"/>
      <c r="P15" s="75"/>
      <c r="Q15" s="75"/>
      <c r="R15" s="75"/>
      <c r="S15" s="20"/>
      <c r="T15" s="20"/>
      <c r="U15" s="452"/>
      <c r="V15" s="452"/>
      <c r="W15" s="456"/>
    </row>
    <row r="16" spans="1:26" s="15" customFormat="1" ht="12.75" customHeight="1" x14ac:dyDescent="0.2">
      <c r="A16" s="450"/>
      <c r="B16" s="22">
        <v>7</v>
      </c>
      <c r="C16" s="108"/>
      <c r="D16" s="35"/>
      <c r="E16" s="36"/>
      <c r="F16" s="451"/>
      <c r="G16" s="451"/>
      <c r="H16" s="451"/>
      <c r="I16" s="452"/>
      <c r="J16" s="453"/>
      <c r="K16" s="453"/>
      <c r="L16" s="19"/>
      <c r="M16" s="19"/>
      <c r="N16" s="19"/>
      <c r="O16" s="20"/>
      <c r="P16" s="20"/>
      <c r="Q16" s="20"/>
      <c r="R16" s="20"/>
      <c r="S16" s="20"/>
      <c r="T16" s="20"/>
      <c r="U16" s="452"/>
      <c r="V16" s="115"/>
      <c r="W16" s="200"/>
    </row>
    <row r="17" spans="1:23" s="15" customFormat="1" ht="12.75" customHeight="1" x14ac:dyDescent="0.2">
      <c r="A17" s="450"/>
      <c r="B17" s="22">
        <v>8</v>
      </c>
      <c r="C17" s="108"/>
      <c r="D17" s="35"/>
      <c r="E17" s="36"/>
      <c r="F17" s="451"/>
      <c r="G17" s="451"/>
      <c r="H17" s="451"/>
      <c r="I17" s="452"/>
      <c r="J17" s="453"/>
      <c r="K17" s="453"/>
      <c r="L17" s="19"/>
      <c r="M17" s="19"/>
      <c r="N17" s="19"/>
      <c r="O17" s="20"/>
      <c r="P17" s="20"/>
      <c r="Q17" s="20"/>
      <c r="R17" s="20"/>
      <c r="S17" s="20"/>
      <c r="T17" s="20"/>
      <c r="U17" s="452"/>
      <c r="V17" s="115"/>
      <c r="W17" s="200"/>
    </row>
    <row r="18" spans="1:23" s="15" customFormat="1" ht="12.75" customHeight="1" x14ac:dyDescent="0.2">
      <c r="A18" s="450"/>
      <c r="B18" s="22">
        <v>9</v>
      </c>
      <c r="C18" s="108"/>
      <c r="D18" s="35"/>
      <c r="E18" s="36"/>
      <c r="F18" s="451"/>
      <c r="G18" s="451"/>
      <c r="H18" s="451"/>
      <c r="I18" s="454"/>
      <c r="J18" s="453"/>
      <c r="K18" s="453"/>
      <c r="L18" s="455"/>
      <c r="M18" s="455"/>
      <c r="N18" s="455"/>
      <c r="O18" s="75"/>
      <c r="P18" s="75"/>
      <c r="Q18" s="75"/>
      <c r="R18" s="75"/>
      <c r="S18" s="20"/>
      <c r="T18" s="20"/>
      <c r="U18" s="452"/>
      <c r="V18" s="452"/>
      <c r="W18" s="456"/>
    </row>
    <row r="19" spans="1:23" s="15" customFormat="1" ht="12.75" customHeight="1" x14ac:dyDescent="0.2">
      <c r="A19" s="450"/>
      <c r="B19" s="22">
        <v>10</v>
      </c>
      <c r="C19" s="108"/>
      <c r="D19" s="35"/>
      <c r="E19" s="36"/>
      <c r="F19" s="451"/>
      <c r="G19" s="451"/>
      <c r="H19" s="451"/>
      <c r="I19" s="452"/>
      <c r="J19" s="453"/>
      <c r="K19" s="453"/>
      <c r="L19" s="19"/>
      <c r="M19" s="19"/>
      <c r="N19" s="19"/>
      <c r="O19" s="20"/>
      <c r="P19" s="20"/>
      <c r="Q19" s="20"/>
      <c r="R19" s="20"/>
      <c r="S19" s="20"/>
      <c r="T19" s="20"/>
      <c r="U19" s="452"/>
      <c r="V19" s="115"/>
      <c r="W19" s="200"/>
    </row>
    <row r="20" spans="1:23" s="15" customFormat="1" ht="12.75" customHeight="1" x14ac:dyDescent="0.2">
      <c r="A20" s="450"/>
      <c r="B20" s="22">
        <v>11</v>
      </c>
      <c r="C20" s="108"/>
      <c r="D20" s="35"/>
      <c r="E20" s="36"/>
      <c r="F20" s="451"/>
      <c r="G20" s="451"/>
      <c r="H20" s="451"/>
      <c r="I20" s="452"/>
      <c r="J20" s="453"/>
      <c r="K20" s="453"/>
      <c r="L20" s="19"/>
      <c r="M20" s="19"/>
      <c r="N20" s="19"/>
      <c r="O20" s="20"/>
      <c r="P20" s="20"/>
      <c r="Q20" s="20"/>
      <c r="R20" s="20"/>
      <c r="S20" s="20"/>
      <c r="T20" s="20"/>
      <c r="U20" s="452"/>
      <c r="V20" s="115"/>
      <c r="W20" s="200"/>
    </row>
    <row r="21" spans="1:23" s="15" customFormat="1" ht="12.75" customHeight="1" x14ac:dyDescent="0.2">
      <c r="A21" s="450"/>
      <c r="B21" s="22">
        <v>12</v>
      </c>
      <c r="C21" s="108"/>
      <c r="D21" s="35"/>
      <c r="E21" s="36"/>
      <c r="F21" s="451"/>
      <c r="G21" s="451"/>
      <c r="H21" s="451"/>
      <c r="I21" s="454"/>
      <c r="J21" s="453"/>
      <c r="K21" s="453"/>
      <c r="L21" s="455"/>
      <c r="M21" s="455"/>
      <c r="N21" s="455"/>
      <c r="O21" s="75"/>
      <c r="P21" s="75"/>
      <c r="Q21" s="75"/>
      <c r="R21" s="75"/>
      <c r="S21" s="20"/>
      <c r="T21" s="20"/>
      <c r="U21" s="452"/>
      <c r="V21" s="452"/>
      <c r="W21" s="456"/>
    </row>
    <row r="22" spans="1:23" s="15" customFormat="1" ht="12.75" customHeight="1" x14ac:dyDescent="0.2">
      <c r="A22" s="450"/>
      <c r="B22" s="22">
        <v>13</v>
      </c>
      <c r="C22" s="108"/>
      <c r="D22" s="35"/>
      <c r="E22" s="36"/>
      <c r="F22" s="451"/>
      <c r="G22" s="451"/>
      <c r="H22" s="451"/>
      <c r="I22" s="454"/>
      <c r="J22" s="453"/>
      <c r="K22" s="453"/>
      <c r="L22" s="455"/>
      <c r="M22" s="455"/>
      <c r="N22" s="455"/>
      <c r="O22" s="75"/>
      <c r="P22" s="75"/>
      <c r="Q22" s="75"/>
      <c r="R22" s="75"/>
      <c r="S22" s="20"/>
      <c r="T22" s="20"/>
      <c r="U22" s="452"/>
      <c r="V22" s="452"/>
      <c r="W22" s="456"/>
    </row>
    <row r="23" spans="1:23" s="15" customFormat="1" ht="12.75" customHeight="1" x14ac:dyDescent="0.2">
      <c r="A23" s="450"/>
      <c r="B23" s="22">
        <v>14</v>
      </c>
      <c r="C23" s="108"/>
      <c r="D23" s="35"/>
      <c r="E23" s="36"/>
      <c r="F23" s="451"/>
      <c r="G23" s="451"/>
      <c r="H23" s="451"/>
      <c r="I23" s="454"/>
      <c r="J23" s="453"/>
      <c r="K23" s="453"/>
      <c r="L23" s="455"/>
      <c r="M23" s="455"/>
      <c r="N23" s="455"/>
      <c r="O23" s="75"/>
      <c r="P23" s="75"/>
      <c r="Q23" s="75"/>
      <c r="R23" s="75"/>
      <c r="S23" s="20"/>
      <c r="T23" s="20"/>
      <c r="U23" s="452"/>
      <c r="V23" s="452"/>
      <c r="W23" s="456"/>
    </row>
    <row r="24" spans="1:23" s="15" customFormat="1" ht="12.75" customHeight="1" x14ac:dyDescent="0.2">
      <c r="A24" s="450"/>
      <c r="B24" s="22">
        <v>15</v>
      </c>
      <c r="C24" s="108"/>
      <c r="D24" s="35"/>
      <c r="E24" s="36"/>
      <c r="F24" s="451"/>
      <c r="G24" s="451"/>
      <c r="H24" s="451"/>
      <c r="I24" s="454"/>
      <c r="J24" s="453"/>
      <c r="K24" s="453"/>
      <c r="L24" s="455"/>
      <c r="M24" s="455"/>
      <c r="N24" s="455"/>
      <c r="O24" s="75"/>
      <c r="P24" s="75"/>
      <c r="Q24" s="75"/>
      <c r="R24" s="75"/>
      <c r="S24" s="20"/>
      <c r="T24" s="20"/>
      <c r="U24" s="452"/>
      <c r="V24" s="452"/>
      <c r="W24" s="456"/>
    </row>
    <row r="25" spans="1:23" s="15" customFormat="1" ht="12.75" customHeight="1" x14ac:dyDescent="0.2">
      <c r="A25" s="450"/>
      <c r="B25" s="22">
        <v>16</v>
      </c>
      <c r="C25" s="108"/>
      <c r="D25" s="35"/>
      <c r="E25" s="36"/>
      <c r="F25" s="451"/>
      <c r="G25" s="451"/>
      <c r="H25" s="451"/>
      <c r="I25" s="454"/>
      <c r="J25" s="453"/>
      <c r="K25" s="453"/>
      <c r="L25" s="455"/>
      <c r="M25" s="455"/>
      <c r="N25" s="455"/>
      <c r="O25" s="75"/>
      <c r="P25" s="75"/>
      <c r="Q25" s="75"/>
      <c r="R25" s="75"/>
      <c r="S25" s="20"/>
      <c r="T25" s="20"/>
      <c r="U25" s="452"/>
      <c r="V25" s="452"/>
      <c r="W25" s="456"/>
    </row>
    <row r="26" spans="1:23" s="15" customFormat="1" ht="12.75" customHeight="1" x14ac:dyDescent="0.2">
      <c r="A26" s="450"/>
      <c r="B26" s="22">
        <v>17</v>
      </c>
      <c r="C26" s="108"/>
      <c r="D26" s="35"/>
      <c r="E26" s="36"/>
      <c r="F26" s="451"/>
      <c r="G26" s="451"/>
      <c r="H26" s="451"/>
      <c r="I26" s="454"/>
      <c r="J26" s="453"/>
      <c r="K26" s="453"/>
      <c r="L26" s="455"/>
      <c r="M26" s="455"/>
      <c r="N26" s="455"/>
      <c r="O26" s="75"/>
      <c r="P26" s="75"/>
      <c r="Q26" s="75"/>
      <c r="R26" s="75"/>
      <c r="S26" s="20"/>
      <c r="T26" s="20"/>
      <c r="U26" s="452"/>
      <c r="V26" s="452"/>
      <c r="W26" s="456"/>
    </row>
    <row r="27" spans="1:23" s="15" customFormat="1" ht="12.75" customHeight="1" x14ac:dyDescent="0.2">
      <c r="A27" s="450"/>
      <c r="B27" s="22">
        <v>18</v>
      </c>
      <c r="C27" s="108"/>
      <c r="D27" s="35"/>
      <c r="E27" s="36"/>
      <c r="F27" s="451"/>
      <c r="G27" s="451"/>
      <c r="H27" s="451"/>
      <c r="I27" s="454"/>
      <c r="J27" s="453"/>
      <c r="K27" s="453"/>
      <c r="L27" s="455"/>
      <c r="M27" s="455"/>
      <c r="N27" s="455"/>
      <c r="O27" s="75"/>
      <c r="P27" s="75"/>
      <c r="Q27" s="75"/>
      <c r="R27" s="75"/>
      <c r="S27" s="20"/>
      <c r="T27" s="20"/>
      <c r="U27" s="452"/>
      <c r="V27" s="452"/>
      <c r="W27" s="456"/>
    </row>
    <row r="28" spans="1:23" s="15" customFormat="1" ht="12.75" customHeight="1" x14ac:dyDescent="0.2">
      <c r="A28" s="450"/>
      <c r="B28" s="22">
        <v>19</v>
      </c>
      <c r="C28" s="108"/>
      <c r="D28" s="35"/>
      <c r="E28" s="36"/>
      <c r="F28" s="451"/>
      <c r="G28" s="451"/>
      <c r="H28" s="451"/>
      <c r="I28" s="454"/>
      <c r="J28" s="453"/>
      <c r="K28" s="453"/>
      <c r="L28" s="455"/>
      <c r="M28" s="455"/>
      <c r="N28" s="455"/>
      <c r="O28" s="75"/>
      <c r="P28" s="75"/>
      <c r="Q28" s="75"/>
      <c r="R28" s="75"/>
      <c r="S28" s="20"/>
      <c r="T28" s="20"/>
      <c r="U28" s="452"/>
      <c r="V28" s="452"/>
      <c r="W28" s="456"/>
    </row>
    <row r="29" spans="1:23" s="15" customFormat="1" ht="12.75" customHeight="1" x14ac:dyDescent="0.2">
      <c r="A29" s="450"/>
      <c r="B29" s="22">
        <v>20</v>
      </c>
      <c r="C29" s="108"/>
      <c r="D29" s="35"/>
      <c r="E29" s="36"/>
      <c r="F29" s="451"/>
      <c r="G29" s="451"/>
      <c r="H29" s="451"/>
      <c r="I29" s="454"/>
      <c r="J29" s="453"/>
      <c r="K29" s="453"/>
      <c r="L29" s="455"/>
      <c r="M29" s="455"/>
      <c r="N29" s="455"/>
      <c r="O29" s="75"/>
      <c r="P29" s="75"/>
      <c r="Q29" s="75"/>
      <c r="R29" s="75"/>
      <c r="S29" s="20"/>
      <c r="T29" s="20"/>
      <c r="U29" s="452"/>
      <c r="V29" s="452"/>
      <c r="W29" s="456"/>
    </row>
    <row r="30" spans="1:23" s="15" customFormat="1" ht="12.75" customHeight="1" x14ac:dyDescent="0.2">
      <c r="A30" s="450"/>
      <c r="B30" s="22">
        <v>21</v>
      </c>
      <c r="C30" s="108"/>
      <c r="D30" s="35"/>
      <c r="E30" s="36"/>
      <c r="F30" s="451"/>
      <c r="G30" s="451"/>
      <c r="H30" s="451"/>
      <c r="I30" s="454"/>
      <c r="J30" s="453"/>
      <c r="K30" s="453"/>
      <c r="L30" s="455"/>
      <c r="M30" s="455"/>
      <c r="N30" s="455"/>
      <c r="O30" s="75"/>
      <c r="P30" s="75"/>
      <c r="Q30" s="75"/>
      <c r="R30" s="75"/>
      <c r="S30" s="20"/>
      <c r="T30" s="20"/>
      <c r="U30" s="452"/>
      <c r="V30" s="452"/>
      <c r="W30" s="456"/>
    </row>
    <row r="31" spans="1:23" s="15" customFormat="1" ht="12.75" customHeight="1" x14ac:dyDescent="0.2">
      <c r="A31" s="450"/>
      <c r="B31" s="22">
        <v>22</v>
      </c>
      <c r="C31" s="108"/>
      <c r="D31" s="35"/>
      <c r="E31" s="36"/>
      <c r="F31" s="451"/>
      <c r="G31" s="451"/>
      <c r="H31" s="451"/>
      <c r="I31" s="454"/>
      <c r="J31" s="453"/>
      <c r="K31" s="453"/>
      <c r="L31" s="455"/>
      <c r="M31" s="455"/>
      <c r="N31" s="455"/>
      <c r="O31" s="75"/>
      <c r="P31" s="75"/>
      <c r="Q31" s="75"/>
      <c r="R31" s="75"/>
      <c r="S31" s="20"/>
      <c r="T31" s="20"/>
      <c r="U31" s="452"/>
      <c r="V31" s="452"/>
      <c r="W31" s="456"/>
    </row>
    <row r="32" spans="1:23" s="15" customFormat="1" ht="12.75" customHeight="1" x14ac:dyDescent="0.2">
      <c r="A32" s="450"/>
      <c r="B32" s="22">
        <v>23</v>
      </c>
      <c r="C32" s="108"/>
      <c r="D32" s="35"/>
      <c r="E32" s="36"/>
      <c r="F32" s="451"/>
      <c r="G32" s="451"/>
      <c r="H32" s="451"/>
      <c r="I32" s="454"/>
      <c r="J32" s="453"/>
      <c r="K32" s="453"/>
      <c r="L32" s="455"/>
      <c r="M32" s="455"/>
      <c r="N32" s="455"/>
      <c r="O32" s="75"/>
      <c r="P32" s="75"/>
      <c r="Q32" s="75"/>
      <c r="R32" s="75"/>
      <c r="S32" s="20"/>
      <c r="T32" s="20"/>
      <c r="U32" s="452"/>
      <c r="V32" s="452"/>
      <c r="W32" s="456"/>
    </row>
    <row r="33" spans="1:24" s="15" customFormat="1" ht="12.75" customHeight="1" x14ac:dyDescent="0.2">
      <c r="A33" s="450"/>
      <c r="B33" s="22">
        <v>24</v>
      </c>
      <c r="C33" s="108"/>
      <c r="D33" s="35"/>
      <c r="E33" s="36"/>
      <c r="F33" s="451"/>
      <c r="G33" s="451"/>
      <c r="H33" s="451"/>
      <c r="I33" s="454"/>
      <c r="J33" s="453"/>
      <c r="K33" s="453"/>
      <c r="L33" s="455"/>
      <c r="M33" s="455"/>
      <c r="N33" s="455"/>
      <c r="O33" s="75"/>
      <c r="P33" s="75"/>
      <c r="Q33" s="75"/>
      <c r="R33" s="75"/>
      <c r="S33" s="20"/>
      <c r="T33" s="20"/>
      <c r="U33" s="452"/>
      <c r="V33" s="452"/>
      <c r="W33" s="456"/>
    </row>
    <row r="34" spans="1:24" s="15" customFormat="1" ht="12.75" customHeight="1" x14ac:dyDescent="0.2">
      <c r="A34" s="450"/>
      <c r="B34" s="22">
        <v>25</v>
      </c>
      <c r="C34" s="108"/>
      <c r="D34" s="35"/>
      <c r="E34" s="36"/>
      <c r="F34" s="451"/>
      <c r="G34" s="451"/>
      <c r="H34" s="451"/>
      <c r="I34" s="454"/>
      <c r="J34" s="453"/>
      <c r="K34" s="453"/>
      <c r="L34" s="455"/>
      <c r="M34" s="455"/>
      <c r="N34" s="455"/>
      <c r="O34" s="75"/>
      <c r="P34" s="75"/>
      <c r="Q34" s="75"/>
      <c r="R34" s="75"/>
      <c r="S34" s="20"/>
      <c r="T34" s="20"/>
      <c r="U34" s="452"/>
      <c r="V34" s="452"/>
      <c r="W34" s="456"/>
    </row>
    <row r="35" spans="1:24" s="15" customFormat="1" ht="12.75" customHeight="1" x14ac:dyDescent="0.2">
      <c r="A35" s="450"/>
      <c r="B35" s="22"/>
      <c r="C35" s="108"/>
      <c r="D35" s="37"/>
      <c r="E35" s="38"/>
      <c r="F35" s="451"/>
      <c r="G35" s="451"/>
      <c r="H35" s="451"/>
      <c r="I35" s="454"/>
      <c r="J35" s="453"/>
      <c r="K35" s="453"/>
      <c r="L35" s="455"/>
      <c r="M35" s="455"/>
      <c r="N35" s="455"/>
      <c r="O35" s="75"/>
      <c r="P35" s="75"/>
      <c r="Q35" s="75"/>
      <c r="R35" s="75"/>
      <c r="S35" s="20"/>
      <c r="T35" s="20"/>
      <c r="U35" s="452"/>
      <c r="V35" s="452"/>
      <c r="W35" s="456"/>
    </row>
    <row r="36" spans="1:24" s="15" customFormat="1" x14ac:dyDescent="0.2">
      <c r="A36" s="450"/>
      <c r="B36" s="22"/>
      <c r="C36" s="81" t="s">
        <v>658</v>
      </c>
      <c r="D36" s="57">
        <f>SUMIFS(S10:S1048576,F10:F1048576,"Trading Debt Securities",G10:G1048576,"Government")</f>
        <v>0</v>
      </c>
      <c r="E36" s="58">
        <f>SUMIFS(T10:T1048576,F10:F1048576,"Trading Debt Securities",G10:G1048576,"Government")</f>
        <v>0</v>
      </c>
      <c r="F36" s="457"/>
      <c r="G36" s="457"/>
      <c r="H36" s="457"/>
      <c r="I36" s="458"/>
      <c r="J36" s="22"/>
      <c r="K36" s="22"/>
      <c r="L36" s="459"/>
      <c r="M36" s="459"/>
      <c r="N36" s="459"/>
      <c r="O36" s="79"/>
      <c r="P36" s="79"/>
      <c r="Q36" s="79"/>
      <c r="R36" s="79"/>
      <c r="S36" s="18"/>
      <c r="T36" s="18"/>
      <c r="U36" s="460"/>
      <c r="V36" s="460"/>
      <c r="W36" s="461"/>
    </row>
    <row r="37" spans="1:24" s="15" customFormat="1" x14ac:dyDescent="0.2">
      <c r="A37" s="450"/>
      <c r="B37" s="22"/>
      <c r="C37" s="81"/>
      <c r="D37" s="35"/>
      <c r="E37" s="36"/>
      <c r="F37" s="457"/>
      <c r="G37" s="457"/>
      <c r="H37" s="457"/>
      <c r="I37" s="458"/>
      <c r="J37" s="22"/>
      <c r="K37" s="22"/>
      <c r="L37" s="459"/>
      <c r="M37" s="459"/>
      <c r="N37" s="459"/>
      <c r="O37" s="79"/>
      <c r="P37" s="79"/>
      <c r="Q37" s="79"/>
      <c r="R37" s="79"/>
      <c r="S37" s="18"/>
      <c r="T37" s="18"/>
      <c r="U37" s="460"/>
      <c r="V37" s="460"/>
      <c r="W37" s="461"/>
    </row>
    <row r="38" spans="1:24" s="15" customFormat="1" x14ac:dyDescent="0.2">
      <c r="A38" s="450"/>
      <c r="B38" s="22"/>
      <c r="C38" s="81" t="s">
        <v>659</v>
      </c>
      <c r="D38" s="57">
        <f>SUMIFS(S10:S1048576,F10:F1048576,"Trading Debt Securities",G10:G1048576,"Private")</f>
        <v>0</v>
      </c>
      <c r="E38" s="58">
        <f>SUMIFS(T10:T1048576,F10:F1048576,"Trading Debt Securities",G10:G1048576,"Private")</f>
        <v>0</v>
      </c>
      <c r="F38" s="457"/>
      <c r="G38" s="457"/>
      <c r="H38" s="457"/>
      <c r="I38" s="458"/>
      <c r="J38" s="22"/>
      <c r="K38" s="22"/>
      <c r="L38" s="459"/>
      <c r="M38" s="459"/>
      <c r="N38" s="459"/>
      <c r="O38" s="79"/>
      <c r="P38" s="79"/>
      <c r="Q38" s="79"/>
      <c r="R38" s="79"/>
      <c r="S38" s="18"/>
      <c r="T38" s="18"/>
      <c r="U38" s="460"/>
      <c r="V38" s="460"/>
      <c r="W38" s="461"/>
    </row>
    <row r="39" spans="1:24" s="15" customFormat="1" x14ac:dyDescent="0.2">
      <c r="A39" s="450"/>
      <c r="B39" s="22"/>
      <c r="C39" s="81"/>
      <c r="D39" s="35"/>
      <c r="E39" s="36"/>
      <c r="F39" s="457"/>
      <c r="G39" s="457"/>
      <c r="H39" s="457"/>
      <c r="I39" s="458"/>
      <c r="J39" s="22"/>
      <c r="K39" s="22"/>
      <c r="L39" s="459"/>
      <c r="M39" s="459"/>
      <c r="N39" s="459"/>
      <c r="O39" s="79"/>
      <c r="P39" s="79"/>
      <c r="Q39" s="79"/>
      <c r="R39" s="79"/>
      <c r="S39" s="18"/>
      <c r="T39" s="18"/>
      <c r="U39" s="460"/>
      <c r="V39" s="460"/>
      <c r="W39" s="461"/>
    </row>
    <row r="40" spans="1:24" s="15" customFormat="1" ht="25.5" x14ac:dyDescent="0.2">
      <c r="A40" s="450"/>
      <c r="B40" s="22"/>
      <c r="C40" s="81" t="s">
        <v>660</v>
      </c>
      <c r="D40" s="57">
        <f>SUMIFS(S10:S1048576,F10:F1048576,"Financial Assets Designated at Fair Value Through Profit or Loss (FVPL) - Debt Securities",G10:G1048576,"Government")</f>
        <v>0</v>
      </c>
      <c r="E40" s="58">
        <f>SUMIFS(T10:T1048576,F10:F1048576,"Financial Assets Designated at Fair Value Through Profit or Loss (FVPL) - Debt Securities",G10:G1048576,"Government")</f>
        <v>0</v>
      </c>
      <c r="F40" s="457"/>
      <c r="G40" s="457"/>
      <c r="H40" s="457"/>
      <c r="I40" s="458"/>
      <c r="J40" s="22"/>
      <c r="K40" s="22"/>
      <c r="L40" s="459"/>
      <c r="M40" s="459"/>
      <c r="N40" s="459"/>
      <c r="O40" s="79"/>
      <c r="P40" s="79"/>
      <c r="Q40" s="79"/>
      <c r="R40" s="79"/>
      <c r="S40" s="18"/>
      <c r="T40" s="18"/>
      <c r="U40" s="460"/>
      <c r="V40" s="460"/>
      <c r="W40" s="461"/>
    </row>
    <row r="41" spans="1:24" s="15" customFormat="1" x14ac:dyDescent="0.2">
      <c r="A41" s="450"/>
      <c r="B41" s="22"/>
      <c r="C41" s="81"/>
      <c r="D41" s="35"/>
      <c r="E41" s="36"/>
      <c r="F41" s="457"/>
      <c r="G41" s="457"/>
      <c r="H41" s="457"/>
      <c r="I41" s="458"/>
      <c r="J41" s="22"/>
      <c r="K41" s="22"/>
      <c r="L41" s="459"/>
      <c r="M41" s="459"/>
      <c r="N41" s="459"/>
      <c r="O41" s="79"/>
      <c r="P41" s="79"/>
      <c r="Q41" s="79"/>
      <c r="R41" s="79"/>
      <c r="S41" s="18"/>
      <c r="T41" s="18"/>
      <c r="U41" s="460"/>
      <c r="V41" s="460"/>
      <c r="W41" s="461"/>
    </row>
    <row r="42" spans="1:24" s="15" customFormat="1" ht="25.5" x14ac:dyDescent="0.2">
      <c r="A42" s="450"/>
      <c r="B42" s="22"/>
      <c r="C42" s="81" t="s">
        <v>661</v>
      </c>
      <c r="D42" s="57">
        <f>SUMIFS(S10:S1048576,F10:F1048576,"Financial Assets Designated at Fair Value Through Profit or Loss (FVPL) - Debt Securities",G10:G1048576,"Private")</f>
        <v>0</v>
      </c>
      <c r="E42" s="58">
        <f>SUMIFS(T10:T1048576,F10:F1048576,"Financial Assets Designated at Fair Value Through Profit or Loss (FVPL) - Debt Securities",G10:G1048576,"Private")</f>
        <v>0</v>
      </c>
      <c r="F42" s="457"/>
      <c r="G42" s="457"/>
      <c r="H42" s="457"/>
      <c r="I42" s="458"/>
      <c r="J42" s="22"/>
      <c r="K42" s="22"/>
      <c r="L42" s="459"/>
      <c r="M42" s="459"/>
      <c r="N42" s="459"/>
      <c r="O42" s="79"/>
      <c r="P42" s="79"/>
      <c r="Q42" s="79"/>
      <c r="R42" s="79"/>
      <c r="S42" s="18"/>
      <c r="T42" s="18"/>
      <c r="U42" s="460"/>
      <c r="V42" s="460"/>
      <c r="W42" s="461"/>
    </row>
    <row r="43" spans="1:24" s="15" customFormat="1" ht="12.75" customHeight="1" thickBot="1" x14ac:dyDescent="0.25">
      <c r="A43" s="462"/>
      <c r="B43" s="13"/>
      <c r="C43" s="9"/>
      <c r="D43" s="11"/>
      <c r="E43" s="11"/>
      <c r="F43" s="9"/>
      <c r="G43" s="9"/>
      <c r="H43" s="9"/>
      <c r="I43" s="463"/>
      <c r="J43" s="9"/>
      <c r="K43" s="9"/>
      <c r="L43" s="464"/>
      <c r="M43" s="464"/>
      <c r="N43" s="464"/>
      <c r="O43" s="465"/>
      <c r="P43" s="465"/>
      <c r="Q43" s="465"/>
      <c r="R43" s="465"/>
      <c r="S43" s="11"/>
      <c r="T43" s="11"/>
      <c r="U43" s="466"/>
      <c r="V43" s="467"/>
      <c r="W43" s="468"/>
    </row>
    <row r="44" spans="1:24" s="478" customFormat="1" ht="12.75" customHeight="1" thickBot="1" x14ac:dyDescent="0.25">
      <c r="A44" s="469"/>
      <c r="B44" s="53"/>
      <c r="C44" s="470" t="s">
        <v>662</v>
      </c>
      <c r="D44" s="481">
        <f>D36+D38+D40+D42</f>
        <v>0</v>
      </c>
      <c r="E44" s="481">
        <f>E36+E38+E40+E42</f>
        <v>0</v>
      </c>
      <c r="F44" s="470"/>
      <c r="G44" s="470"/>
      <c r="H44" s="470"/>
      <c r="I44" s="471"/>
      <c r="J44" s="470"/>
      <c r="K44" s="470"/>
      <c r="L44" s="472"/>
      <c r="M44" s="472"/>
      <c r="N44" s="472"/>
      <c r="O44" s="473"/>
      <c r="P44" s="473"/>
      <c r="Q44" s="473"/>
      <c r="R44" s="473"/>
      <c r="S44" s="474"/>
      <c r="T44" s="474"/>
      <c r="U44" s="475"/>
      <c r="V44" s="476"/>
      <c r="W44" s="477"/>
    </row>
    <row r="45" spans="1:24" ht="12.75" customHeight="1" x14ac:dyDescent="0.2">
      <c r="A45" s="1"/>
      <c r="B45" s="1"/>
      <c r="C45" s="1"/>
      <c r="D45" s="3"/>
      <c r="E45" s="3"/>
      <c r="F45" s="1"/>
      <c r="G45" s="1"/>
      <c r="H45" s="1"/>
      <c r="I45" s="479"/>
      <c r="J45" s="1"/>
      <c r="K45" s="1"/>
      <c r="L45" s="2"/>
      <c r="M45" s="2"/>
      <c r="N45" s="2"/>
      <c r="O45" s="3"/>
      <c r="P45" s="3"/>
      <c r="Q45" s="3"/>
      <c r="R45" s="3"/>
      <c r="S45" s="3"/>
      <c r="T45" s="3"/>
      <c r="U45" s="479"/>
      <c r="V45" s="480"/>
      <c r="W45" s="1"/>
      <c r="X45" s="423"/>
    </row>
    <row r="47" spans="1:24" ht="12.75" customHeight="1" x14ac:dyDescent="0.2">
      <c r="A47" s="184" t="s">
        <v>643</v>
      </c>
      <c r="B47" s="184"/>
      <c r="C47" s="184"/>
    </row>
    <row r="48" spans="1:24" ht="12.75" customHeight="1" x14ac:dyDescent="0.2">
      <c r="A48" s="184" t="s">
        <v>644</v>
      </c>
      <c r="B48" s="184" t="s">
        <v>390</v>
      </c>
    </row>
    <row r="49" spans="1:2" ht="12.75" customHeight="1" x14ac:dyDescent="0.2">
      <c r="A49" s="184" t="s">
        <v>645</v>
      </c>
      <c r="B49" s="184" t="s">
        <v>406</v>
      </c>
    </row>
  </sheetData>
  <sheetProtection algorithmName="SHA-512" hashValue="bxlH3DDgDv+GwVywbqeINPD7ueoA9M3W6kaRuTWv21a8eakJgtB8O1ESPBsaKolBfSIn5SuTebuDCMPfEzQS1w==" saltValue="A/ZPD/W8HRT6g0cxY9DeGQ==" spinCount="100000" sheet="1" objects="1" scenarios="1" formatCells="0" formatColumns="0" formatRows="0" insertColumns="0" insertRows="0" insertHyperlinks="0" deleteColumns="0" deleteRows="0" sort="0" autoFilter="0" pivotTables="0"/>
  <protectedRanges>
    <protectedRange sqref="B3" name="Company Details_1_4_1_1"/>
    <protectedRange sqref="F3:G3" name="Company Details_1_4_2"/>
  </protectedRanges>
  <mergeCells count="24">
    <mergeCell ref="U5:U8"/>
    <mergeCell ref="A9:C9"/>
    <mergeCell ref="W5:W8"/>
    <mergeCell ref="V5:V8"/>
    <mergeCell ref="L7:L8"/>
    <mergeCell ref="M7:M8"/>
    <mergeCell ref="N7:N8"/>
    <mergeCell ref="A5:C8"/>
    <mergeCell ref="L5:N6"/>
    <mergeCell ref="S5:S8"/>
    <mergeCell ref="T5:T8"/>
    <mergeCell ref="F5:F8"/>
    <mergeCell ref="J5:J8"/>
    <mergeCell ref="K5:K8"/>
    <mergeCell ref="D5:E8"/>
    <mergeCell ref="G5:G8"/>
    <mergeCell ref="F2:G2"/>
    <mergeCell ref="F3:G3"/>
    <mergeCell ref="H5:H8"/>
    <mergeCell ref="R5:R8"/>
    <mergeCell ref="O5:O8"/>
    <mergeCell ref="P5:P8"/>
    <mergeCell ref="Q5:Q8"/>
    <mergeCell ref="I5:I8"/>
  </mergeCells>
  <pageMargins left="0.5" right="0.5" top="1" bottom="0.5" header="0.2" footer="0.1"/>
  <pageSetup paperSize="5" scale="64" fitToHeight="0" orientation="landscape" r:id="rId1"/>
  <headerFooter>
    <oddFooter>&amp;R&amp;"Arial,Bold"&amp;10Page 28</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C00-000000000000}">
          <x14:formula1>
            <xm:f>List!$I$2:$I$3</xm:f>
          </x14:formula1>
          <xm:sqref>F10:F35</xm:sqref>
        </x14:dataValidation>
        <x14:dataValidation type="list" allowBlank="1" showInputMessage="1" showErrorMessage="1" xr:uid="{00000000-0002-0000-0C00-000001000000}">
          <x14:formula1>
            <xm:f>List!$A$2:$A$167</xm:f>
          </x14:formula1>
          <xm:sqref>J10:J35 K35</xm:sqref>
        </x14:dataValidation>
        <x14:dataValidation type="list" allowBlank="1" showInputMessage="1" showErrorMessage="1" xr:uid="{00000000-0002-0000-0C00-000002000000}">
          <x14:formula1>
            <xm:f>List!$C$2:$C$3</xm:f>
          </x14:formula1>
          <xm:sqref>G10:G35</xm:sqref>
        </x14:dataValidation>
        <x14:dataValidation type="list" allowBlank="1" showInputMessage="1" showErrorMessage="1" xr:uid="{00000000-0002-0000-0C00-000003000000}">
          <x14:formula1>
            <xm:f>List!$F$2:$F$3</xm:f>
          </x14:formula1>
          <xm:sqref>H10:H35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9" tint="0.39997558519241921"/>
    <pageSetUpPr fitToPage="1"/>
  </sheetPr>
  <dimension ref="A1:R61"/>
  <sheetViews>
    <sheetView showGridLines="0" zoomScale="85" zoomScaleNormal="85" zoomScaleSheetLayoutView="80" zoomScalePageLayoutView="40" workbookViewId="0"/>
  </sheetViews>
  <sheetFormatPr defaultColWidth="8.85546875" defaultRowHeight="12.75" customHeight="1" x14ac:dyDescent="0.2"/>
  <cols>
    <col min="1" max="1" width="2.28515625" style="15" customWidth="1"/>
    <col min="2" max="2" width="4.42578125" style="4" customWidth="1"/>
    <col min="3" max="3" width="58.7109375" style="4" customWidth="1"/>
    <col min="4" max="4" width="17.140625" style="102" customWidth="1"/>
    <col min="5" max="6" width="18.28515625" style="6" customWidth="1"/>
    <col min="7" max="7" width="23.42578125" style="4" customWidth="1"/>
    <col min="8" max="8" width="18.28515625" style="4" customWidth="1"/>
    <col min="9" max="10" width="14.42578125" style="4" customWidth="1"/>
    <col min="11" max="11" width="13.85546875" style="102" customWidth="1"/>
    <col min="12" max="12" width="16.140625" style="482" customWidth="1"/>
    <col min="13" max="14" width="21.140625" style="483" customWidth="1"/>
    <col min="15" max="16" width="24.7109375" style="483" customWidth="1"/>
    <col min="17" max="17" width="17.28515625" style="428" customWidth="1"/>
    <col min="18" max="20" width="9.140625" style="4" customWidth="1"/>
    <col min="21" max="21" width="11.42578125" style="4" bestFit="1" customWidth="1"/>
    <col min="22" max="261" width="9.140625" style="4"/>
    <col min="262" max="262" width="2.28515625" style="4" customWidth="1"/>
    <col min="263" max="264" width="2.42578125" style="4" customWidth="1"/>
    <col min="265" max="265" width="58.7109375" style="4" customWidth="1"/>
    <col min="266" max="266" width="13.85546875" style="4" customWidth="1"/>
    <col min="267" max="267" width="16.140625" style="4" customWidth="1"/>
    <col min="268" max="269" width="20.7109375" style="4" customWidth="1"/>
    <col min="270" max="273" width="17.28515625" style="4" customWidth="1"/>
    <col min="274" max="276" width="9.140625" style="4"/>
    <col min="277" max="277" width="11.42578125" style="4" bestFit="1" customWidth="1"/>
    <col min="278" max="517" width="9.140625" style="4"/>
    <col min="518" max="518" width="2.28515625" style="4" customWidth="1"/>
    <col min="519" max="520" width="2.42578125" style="4" customWidth="1"/>
    <col min="521" max="521" width="58.7109375" style="4" customWidth="1"/>
    <col min="522" max="522" width="13.85546875" style="4" customWidth="1"/>
    <col min="523" max="523" width="16.140625" style="4" customWidth="1"/>
    <col min="524" max="525" width="20.7109375" style="4" customWidth="1"/>
    <col min="526" max="529" width="17.28515625" style="4" customWidth="1"/>
    <col min="530" max="532" width="9.140625" style="4"/>
    <col min="533" max="533" width="11.42578125" style="4" bestFit="1" customWidth="1"/>
    <col min="534" max="773" width="9.140625" style="4"/>
    <col min="774" max="774" width="2.28515625" style="4" customWidth="1"/>
    <col min="775" max="776" width="2.42578125" style="4" customWidth="1"/>
    <col min="777" max="777" width="58.7109375" style="4" customWidth="1"/>
    <col min="778" max="778" width="13.85546875" style="4" customWidth="1"/>
    <col min="779" max="779" width="16.140625" style="4" customWidth="1"/>
    <col min="780" max="781" width="20.7109375" style="4" customWidth="1"/>
    <col min="782" max="785" width="17.28515625" style="4" customWidth="1"/>
    <col min="786" max="788" width="9.140625" style="4"/>
    <col min="789" max="789" width="11.42578125" style="4" bestFit="1" customWidth="1"/>
    <col min="790" max="1029" width="9.140625" style="4"/>
    <col min="1030" max="1030" width="2.28515625" style="4" customWidth="1"/>
    <col min="1031" max="1032" width="2.42578125" style="4" customWidth="1"/>
    <col min="1033" max="1033" width="58.7109375" style="4" customWidth="1"/>
    <col min="1034" max="1034" width="13.85546875" style="4" customWidth="1"/>
    <col min="1035" max="1035" width="16.140625" style="4" customWidth="1"/>
    <col min="1036" max="1037" width="20.7109375" style="4" customWidth="1"/>
    <col min="1038" max="1041" width="17.28515625" style="4" customWidth="1"/>
    <col min="1042" max="1044" width="9.140625" style="4"/>
    <col min="1045" max="1045" width="11.42578125" style="4" bestFit="1" customWidth="1"/>
    <col min="1046" max="1285" width="9.140625" style="4"/>
    <col min="1286" max="1286" width="2.28515625" style="4" customWidth="1"/>
    <col min="1287" max="1288" width="2.42578125" style="4" customWidth="1"/>
    <col min="1289" max="1289" width="58.7109375" style="4" customWidth="1"/>
    <col min="1290" max="1290" width="13.85546875" style="4" customWidth="1"/>
    <col min="1291" max="1291" width="16.140625" style="4" customWidth="1"/>
    <col min="1292" max="1293" width="20.7109375" style="4" customWidth="1"/>
    <col min="1294" max="1297" width="17.28515625" style="4" customWidth="1"/>
    <col min="1298" max="1300" width="9.140625" style="4"/>
    <col min="1301" max="1301" width="11.42578125" style="4" bestFit="1" customWidth="1"/>
    <col min="1302" max="1541" width="9.140625" style="4"/>
    <col min="1542" max="1542" width="2.28515625" style="4" customWidth="1"/>
    <col min="1543" max="1544" width="2.42578125" style="4" customWidth="1"/>
    <col min="1545" max="1545" width="58.7109375" style="4" customWidth="1"/>
    <col min="1546" max="1546" width="13.85546875" style="4" customWidth="1"/>
    <col min="1547" max="1547" width="16.140625" style="4" customWidth="1"/>
    <col min="1548" max="1549" width="20.7109375" style="4" customWidth="1"/>
    <col min="1550" max="1553" width="17.28515625" style="4" customWidth="1"/>
    <col min="1554" max="1556" width="9.140625" style="4"/>
    <col min="1557" max="1557" width="11.42578125" style="4" bestFit="1" customWidth="1"/>
    <col min="1558" max="1797" width="9.140625" style="4"/>
    <col min="1798" max="1798" width="2.28515625" style="4" customWidth="1"/>
    <col min="1799" max="1800" width="2.42578125" style="4" customWidth="1"/>
    <col min="1801" max="1801" width="58.7109375" style="4" customWidth="1"/>
    <col min="1802" max="1802" width="13.85546875" style="4" customWidth="1"/>
    <col min="1803" max="1803" width="16.140625" style="4" customWidth="1"/>
    <col min="1804" max="1805" width="20.7109375" style="4" customWidth="1"/>
    <col min="1806" max="1809" width="17.28515625" style="4" customWidth="1"/>
    <col min="1810" max="1812" width="9.140625" style="4"/>
    <col min="1813" max="1813" width="11.42578125" style="4" bestFit="1" customWidth="1"/>
    <col min="1814" max="2053" width="9.140625" style="4"/>
    <col min="2054" max="2054" width="2.28515625" style="4" customWidth="1"/>
    <col min="2055" max="2056" width="2.42578125" style="4" customWidth="1"/>
    <col min="2057" max="2057" width="58.7109375" style="4" customWidth="1"/>
    <col min="2058" max="2058" width="13.85546875" style="4" customWidth="1"/>
    <col min="2059" max="2059" width="16.140625" style="4" customWidth="1"/>
    <col min="2060" max="2061" width="20.7109375" style="4" customWidth="1"/>
    <col min="2062" max="2065" width="17.28515625" style="4" customWidth="1"/>
    <col min="2066" max="2068" width="9.140625" style="4"/>
    <col min="2069" max="2069" width="11.42578125" style="4" bestFit="1" customWidth="1"/>
    <col min="2070" max="2309" width="9.140625" style="4"/>
    <col min="2310" max="2310" width="2.28515625" style="4" customWidth="1"/>
    <col min="2311" max="2312" width="2.42578125" style="4" customWidth="1"/>
    <col min="2313" max="2313" width="58.7109375" style="4" customWidth="1"/>
    <col min="2314" max="2314" width="13.85546875" style="4" customWidth="1"/>
    <col min="2315" max="2315" width="16.140625" style="4" customWidth="1"/>
    <col min="2316" max="2317" width="20.7109375" style="4" customWidth="1"/>
    <col min="2318" max="2321" width="17.28515625" style="4" customWidth="1"/>
    <col min="2322" max="2324" width="9.140625" style="4"/>
    <col min="2325" max="2325" width="11.42578125" style="4" bestFit="1" customWidth="1"/>
    <col min="2326" max="2565" width="9.140625" style="4"/>
    <col min="2566" max="2566" width="2.28515625" style="4" customWidth="1"/>
    <col min="2567" max="2568" width="2.42578125" style="4" customWidth="1"/>
    <col min="2569" max="2569" width="58.7109375" style="4" customWidth="1"/>
    <col min="2570" max="2570" width="13.85546875" style="4" customWidth="1"/>
    <col min="2571" max="2571" width="16.140625" style="4" customWidth="1"/>
    <col min="2572" max="2573" width="20.7109375" style="4" customWidth="1"/>
    <col min="2574" max="2577" width="17.28515625" style="4" customWidth="1"/>
    <col min="2578" max="2580" width="9.140625" style="4"/>
    <col min="2581" max="2581" width="11.42578125" style="4" bestFit="1" customWidth="1"/>
    <col min="2582" max="2821" width="9.140625" style="4"/>
    <col min="2822" max="2822" width="2.28515625" style="4" customWidth="1"/>
    <col min="2823" max="2824" width="2.42578125" style="4" customWidth="1"/>
    <col min="2825" max="2825" width="58.7109375" style="4" customWidth="1"/>
    <col min="2826" max="2826" width="13.85546875" style="4" customWidth="1"/>
    <col min="2827" max="2827" width="16.140625" style="4" customWidth="1"/>
    <col min="2828" max="2829" width="20.7109375" style="4" customWidth="1"/>
    <col min="2830" max="2833" width="17.28515625" style="4" customWidth="1"/>
    <col min="2834" max="2836" width="9.140625" style="4"/>
    <col min="2837" max="2837" width="11.42578125" style="4" bestFit="1" customWidth="1"/>
    <col min="2838" max="3077" width="9.140625" style="4"/>
    <col min="3078" max="3078" width="2.28515625" style="4" customWidth="1"/>
    <col min="3079" max="3080" width="2.42578125" style="4" customWidth="1"/>
    <col min="3081" max="3081" width="58.7109375" style="4" customWidth="1"/>
    <col min="3082" max="3082" width="13.85546875" style="4" customWidth="1"/>
    <col min="3083" max="3083" width="16.140625" style="4" customWidth="1"/>
    <col min="3084" max="3085" width="20.7109375" style="4" customWidth="1"/>
    <col min="3086" max="3089" width="17.28515625" style="4" customWidth="1"/>
    <col min="3090" max="3092" width="9.140625" style="4"/>
    <col min="3093" max="3093" width="11.42578125" style="4" bestFit="1" customWidth="1"/>
    <col min="3094" max="3333" width="9.140625" style="4"/>
    <col min="3334" max="3334" width="2.28515625" style="4" customWidth="1"/>
    <col min="3335" max="3336" width="2.42578125" style="4" customWidth="1"/>
    <col min="3337" max="3337" width="58.7109375" style="4" customWidth="1"/>
    <col min="3338" max="3338" width="13.85546875" style="4" customWidth="1"/>
    <col min="3339" max="3339" width="16.140625" style="4" customWidth="1"/>
    <col min="3340" max="3341" width="20.7109375" style="4" customWidth="1"/>
    <col min="3342" max="3345" width="17.28515625" style="4" customWidth="1"/>
    <col min="3346" max="3348" width="9.140625" style="4"/>
    <col min="3349" max="3349" width="11.42578125" style="4" bestFit="1" customWidth="1"/>
    <col min="3350" max="3589" width="9.140625" style="4"/>
    <col min="3590" max="3590" width="2.28515625" style="4" customWidth="1"/>
    <col min="3591" max="3592" width="2.42578125" style="4" customWidth="1"/>
    <col min="3593" max="3593" width="58.7109375" style="4" customWidth="1"/>
    <col min="3594" max="3594" width="13.85546875" style="4" customWidth="1"/>
    <col min="3595" max="3595" width="16.140625" style="4" customWidth="1"/>
    <col min="3596" max="3597" width="20.7109375" style="4" customWidth="1"/>
    <col min="3598" max="3601" width="17.28515625" style="4" customWidth="1"/>
    <col min="3602" max="3604" width="9.140625" style="4"/>
    <col min="3605" max="3605" width="11.42578125" style="4" bestFit="1" customWidth="1"/>
    <col min="3606" max="3845" width="9.140625" style="4"/>
    <col min="3846" max="3846" width="2.28515625" style="4" customWidth="1"/>
    <col min="3847" max="3848" width="2.42578125" style="4" customWidth="1"/>
    <col min="3849" max="3849" width="58.7109375" style="4" customWidth="1"/>
    <col min="3850" max="3850" width="13.85546875" style="4" customWidth="1"/>
    <col min="3851" max="3851" width="16.140625" style="4" customWidth="1"/>
    <col min="3852" max="3853" width="20.7109375" style="4" customWidth="1"/>
    <col min="3854" max="3857" width="17.28515625" style="4" customWidth="1"/>
    <col min="3858" max="3860" width="9.140625" style="4"/>
    <col min="3861" max="3861" width="11.42578125" style="4" bestFit="1" customWidth="1"/>
    <col min="3862" max="4101" width="9.140625" style="4"/>
    <col min="4102" max="4102" width="2.28515625" style="4" customWidth="1"/>
    <col min="4103" max="4104" width="2.42578125" style="4" customWidth="1"/>
    <col min="4105" max="4105" width="58.7109375" style="4" customWidth="1"/>
    <col min="4106" max="4106" width="13.85546875" style="4" customWidth="1"/>
    <col min="4107" max="4107" width="16.140625" style="4" customWidth="1"/>
    <col min="4108" max="4109" width="20.7109375" style="4" customWidth="1"/>
    <col min="4110" max="4113" width="17.28515625" style="4" customWidth="1"/>
    <col min="4114" max="4116" width="9.140625" style="4"/>
    <col min="4117" max="4117" width="11.42578125" style="4" bestFit="1" customWidth="1"/>
    <col min="4118" max="4357" width="9.140625" style="4"/>
    <col min="4358" max="4358" width="2.28515625" style="4" customWidth="1"/>
    <col min="4359" max="4360" width="2.42578125" style="4" customWidth="1"/>
    <col min="4361" max="4361" width="58.7109375" style="4" customWidth="1"/>
    <col min="4362" max="4362" width="13.85546875" style="4" customWidth="1"/>
    <col min="4363" max="4363" width="16.140625" style="4" customWidth="1"/>
    <col min="4364" max="4365" width="20.7109375" style="4" customWidth="1"/>
    <col min="4366" max="4369" width="17.28515625" style="4" customWidth="1"/>
    <col min="4370" max="4372" width="9.140625" style="4"/>
    <col min="4373" max="4373" width="11.42578125" style="4" bestFit="1" customWidth="1"/>
    <col min="4374" max="4613" width="9.140625" style="4"/>
    <col min="4614" max="4614" width="2.28515625" style="4" customWidth="1"/>
    <col min="4615" max="4616" width="2.42578125" style="4" customWidth="1"/>
    <col min="4617" max="4617" width="58.7109375" style="4" customWidth="1"/>
    <col min="4618" max="4618" width="13.85546875" style="4" customWidth="1"/>
    <col min="4619" max="4619" width="16.140625" style="4" customWidth="1"/>
    <col min="4620" max="4621" width="20.7109375" style="4" customWidth="1"/>
    <col min="4622" max="4625" width="17.28515625" style="4" customWidth="1"/>
    <col min="4626" max="4628" width="9.140625" style="4"/>
    <col min="4629" max="4629" width="11.42578125" style="4" bestFit="1" customWidth="1"/>
    <col min="4630" max="4869" width="9.140625" style="4"/>
    <col min="4870" max="4870" width="2.28515625" style="4" customWidth="1"/>
    <col min="4871" max="4872" width="2.42578125" style="4" customWidth="1"/>
    <col min="4873" max="4873" width="58.7109375" style="4" customWidth="1"/>
    <col min="4874" max="4874" width="13.85546875" style="4" customWidth="1"/>
    <col min="4875" max="4875" width="16.140625" style="4" customWidth="1"/>
    <col min="4876" max="4877" width="20.7109375" style="4" customWidth="1"/>
    <col min="4878" max="4881" width="17.28515625" style="4" customWidth="1"/>
    <col min="4882" max="4884" width="9.140625" style="4"/>
    <col min="4885" max="4885" width="11.42578125" style="4" bestFit="1" customWidth="1"/>
    <col min="4886" max="5125" width="9.140625" style="4"/>
    <col min="5126" max="5126" width="2.28515625" style="4" customWidth="1"/>
    <col min="5127" max="5128" width="2.42578125" style="4" customWidth="1"/>
    <col min="5129" max="5129" width="58.7109375" style="4" customWidth="1"/>
    <col min="5130" max="5130" width="13.85546875" style="4" customWidth="1"/>
    <col min="5131" max="5131" width="16.140625" style="4" customWidth="1"/>
    <col min="5132" max="5133" width="20.7109375" style="4" customWidth="1"/>
    <col min="5134" max="5137" width="17.28515625" style="4" customWidth="1"/>
    <col min="5138" max="5140" width="9.140625" style="4"/>
    <col min="5141" max="5141" width="11.42578125" style="4" bestFit="1" customWidth="1"/>
    <col min="5142" max="5381" width="9.140625" style="4"/>
    <col min="5382" max="5382" width="2.28515625" style="4" customWidth="1"/>
    <col min="5383" max="5384" width="2.42578125" style="4" customWidth="1"/>
    <col min="5385" max="5385" width="58.7109375" style="4" customWidth="1"/>
    <col min="5386" max="5386" width="13.85546875" style="4" customWidth="1"/>
    <col min="5387" max="5387" width="16.140625" style="4" customWidth="1"/>
    <col min="5388" max="5389" width="20.7109375" style="4" customWidth="1"/>
    <col min="5390" max="5393" width="17.28515625" style="4" customWidth="1"/>
    <col min="5394" max="5396" width="9.140625" style="4"/>
    <col min="5397" max="5397" width="11.42578125" style="4" bestFit="1" customWidth="1"/>
    <col min="5398" max="5637" width="9.140625" style="4"/>
    <col min="5638" max="5638" width="2.28515625" style="4" customWidth="1"/>
    <col min="5639" max="5640" width="2.42578125" style="4" customWidth="1"/>
    <col min="5641" max="5641" width="58.7109375" style="4" customWidth="1"/>
    <col min="5642" max="5642" width="13.85546875" style="4" customWidth="1"/>
    <col min="5643" max="5643" width="16.140625" style="4" customWidth="1"/>
    <col min="5644" max="5645" width="20.7109375" style="4" customWidth="1"/>
    <col min="5646" max="5649" width="17.28515625" style="4" customWidth="1"/>
    <col min="5650" max="5652" width="9.140625" style="4"/>
    <col min="5653" max="5653" width="11.42578125" style="4" bestFit="1" customWidth="1"/>
    <col min="5654" max="5893" width="9.140625" style="4"/>
    <col min="5894" max="5894" width="2.28515625" style="4" customWidth="1"/>
    <col min="5895" max="5896" width="2.42578125" style="4" customWidth="1"/>
    <col min="5897" max="5897" width="58.7109375" style="4" customWidth="1"/>
    <col min="5898" max="5898" width="13.85546875" style="4" customWidth="1"/>
    <col min="5899" max="5899" width="16.140625" style="4" customWidth="1"/>
    <col min="5900" max="5901" width="20.7109375" style="4" customWidth="1"/>
    <col min="5902" max="5905" width="17.28515625" style="4" customWidth="1"/>
    <col min="5906" max="5908" width="9.140625" style="4"/>
    <col min="5909" max="5909" width="11.42578125" style="4" bestFit="1" customWidth="1"/>
    <col min="5910" max="6149" width="9.140625" style="4"/>
    <col min="6150" max="6150" width="2.28515625" style="4" customWidth="1"/>
    <col min="6151" max="6152" width="2.42578125" style="4" customWidth="1"/>
    <col min="6153" max="6153" width="58.7109375" style="4" customWidth="1"/>
    <col min="6154" max="6154" width="13.85546875" style="4" customWidth="1"/>
    <col min="6155" max="6155" width="16.140625" style="4" customWidth="1"/>
    <col min="6156" max="6157" width="20.7109375" style="4" customWidth="1"/>
    <col min="6158" max="6161" width="17.28515625" style="4" customWidth="1"/>
    <col min="6162" max="6164" width="9.140625" style="4"/>
    <col min="6165" max="6165" width="11.42578125" style="4" bestFit="1" customWidth="1"/>
    <col min="6166" max="6405" width="9.140625" style="4"/>
    <col min="6406" max="6406" width="2.28515625" style="4" customWidth="1"/>
    <col min="6407" max="6408" width="2.42578125" style="4" customWidth="1"/>
    <col min="6409" max="6409" width="58.7109375" style="4" customWidth="1"/>
    <col min="6410" max="6410" width="13.85546875" style="4" customWidth="1"/>
    <col min="6411" max="6411" width="16.140625" style="4" customWidth="1"/>
    <col min="6412" max="6413" width="20.7109375" style="4" customWidth="1"/>
    <col min="6414" max="6417" width="17.28515625" style="4" customWidth="1"/>
    <col min="6418" max="6420" width="9.140625" style="4"/>
    <col min="6421" max="6421" width="11.42578125" style="4" bestFit="1" customWidth="1"/>
    <col min="6422" max="6661" width="9.140625" style="4"/>
    <col min="6662" max="6662" width="2.28515625" style="4" customWidth="1"/>
    <col min="6663" max="6664" width="2.42578125" style="4" customWidth="1"/>
    <col min="6665" max="6665" width="58.7109375" style="4" customWidth="1"/>
    <col min="6666" max="6666" width="13.85546875" style="4" customWidth="1"/>
    <col min="6667" max="6667" width="16.140625" style="4" customWidth="1"/>
    <col min="6668" max="6669" width="20.7109375" style="4" customWidth="1"/>
    <col min="6670" max="6673" width="17.28515625" style="4" customWidth="1"/>
    <col min="6674" max="6676" width="9.140625" style="4"/>
    <col min="6677" max="6677" width="11.42578125" style="4" bestFit="1" customWidth="1"/>
    <col min="6678" max="6917" width="9.140625" style="4"/>
    <col min="6918" max="6918" width="2.28515625" style="4" customWidth="1"/>
    <col min="6919" max="6920" width="2.42578125" style="4" customWidth="1"/>
    <col min="6921" max="6921" width="58.7109375" style="4" customWidth="1"/>
    <col min="6922" max="6922" width="13.85546875" style="4" customWidth="1"/>
    <col min="6923" max="6923" width="16.140625" style="4" customWidth="1"/>
    <col min="6924" max="6925" width="20.7109375" style="4" customWidth="1"/>
    <col min="6926" max="6929" width="17.28515625" style="4" customWidth="1"/>
    <col min="6930" max="6932" width="9.140625" style="4"/>
    <col min="6933" max="6933" width="11.42578125" style="4" bestFit="1" customWidth="1"/>
    <col min="6934" max="7173" width="9.140625" style="4"/>
    <col min="7174" max="7174" width="2.28515625" style="4" customWidth="1"/>
    <col min="7175" max="7176" width="2.42578125" style="4" customWidth="1"/>
    <col min="7177" max="7177" width="58.7109375" style="4" customWidth="1"/>
    <col min="7178" max="7178" width="13.85546875" style="4" customWidth="1"/>
    <col min="7179" max="7179" width="16.140625" style="4" customWidth="1"/>
    <col min="7180" max="7181" width="20.7109375" style="4" customWidth="1"/>
    <col min="7182" max="7185" width="17.28515625" style="4" customWidth="1"/>
    <col min="7186" max="7188" width="9.140625" style="4"/>
    <col min="7189" max="7189" width="11.42578125" style="4" bestFit="1" customWidth="1"/>
    <col min="7190" max="7429" width="9.140625" style="4"/>
    <col min="7430" max="7430" width="2.28515625" style="4" customWidth="1"/>
    <col min="7431" max="7432" width="2.42578125" style="4" customWidth="1"/>
    <col min="7433" max="7433" width="58.7109375" style="4" customWidth="1"/>
    <col min="7434" max="7434" width="13.85546875" style="4" customWidth="1"/>
    <col min="7435" max="7435" width="16.140625" style="4" customWidth="1"/>
    <col min="7436" max="7437" width="20.7109375" style="4" customWidth="1"/>
    <col min="7438" max="7441" width="17.28515625" style="4" customWidth="1"/>
    <col min="7442" max="7444" width="9.140625" style="4"/>
    <col min="7445" max="7445" width="11.42578125" style="4" bestFit="1" customWidth="1"/>
    <col min="7446" max="7685" width="9.140625" style="4"/>
    <col min="7686" max="7686" width="2.28515625" style="4" customWidth="1"/>
    <col min="7687" max="7688" width="2.42578125" style="4" customWidth="1"/>
    <col min="7689" max="7689" width="58.7109375" style="4" customWidth="1"/>
    <col min="7690" max="7690" width="13.85546875" style="4" customWidth="1"/>
    <col min="7691" max="7691" width="16.140625" style="4" customWidth="1"/>
    <col min="7692" max="7693" width="20.7109375" style="4" customWidth="1"/>
    <col min="7694" max="7697" width="17.28515625" style="4" customWidth="1"/>
    <col min="7698" max="7700" width="9.140625" style="4"/>
    <col min="7701" max="7701" width="11.42578125" style="4" bestFit="1" customWidth="1"/>
    <col min="7702" max="7941" width="9.140625" style="4"/>
    <col min="7942" max="7942" width="2.28515625" style="4" customWidth="1"/>
    <col min="7943" max="7944" width="2.42578125" style="4" customWidth="1"/>
    <col min="7945" max="7945" width="58.7109375" style="4" customWidth="1"/>
    <col min="7946" max="7946" width="13.85546875" style="4" customWidth="1"/>
    <col min="7947" max="7947" width="16.140625" style="4" customWidth="1"/>
    <col min="7948" max="7949" width="20.7109375" style="4" customWidth="1"/>
    <col min="7950" max="7953" width="17.28515625" style="4" customWidth="1"/>
    <col min="7954" max="7956" width="9.140625" style="4"/>
    <col min="7957" max="7957" width="11.42578125" style="4" bestFit="1" customWidth="1"/>
    <col min="7958" max="8197" width="9.140625" style="4"/>
    <col min="8198" max="8198" width="2.28515625" style="4" customWidth="1"/>
    <col min="8199" max="8200" width="2.42578125" style="4" customWidth="1"/>
    <col min="8201" max="8201" width="58.7109375" style="4" customWidth="1"/>
    <col min="8202" max="8202" width="13.85546875" style="4" customWidth="1"/>
    <col min="8203" max="8203" width="16.140625" style="4" customWidth="1"/>
    <col min="8204" max="8205" width="20.7109375" style="4" customWidth="1"/>
    <col min="8206" max="8209" width="17.28515625" style="4" customWidth="1"/>
    <col min="8210" max="8212" width="9.140625" style="4"/>
    <col min="8213" max="8213" width="11.42578125" style="4" bestFit="1" customWidth="1"/>
    <col min="8214" max="8453" width="9.140625" style="4"/>
    <col min="8454" max="8454" width="2.28515625" style="4" customWidth="1"/>
    <col min="8455" max="8456" width="2.42578125" style="4" customWidth="1"/>
    <col min="8457" max="8457" width="58.7109375" style="4" customWidth="1"/>
    <col min="8458" max="8458" width="13.85546875" style="4" customWidth="1"/>
    <col min="8459" max="8459" width="16.140625" style="4" customWidth="1"/>
    <col min="8460" max="8461" width="20.7109375" style="4" customWidth="1"/>
    <col min="8462" max="8465" width="17.28515625" style="4" customWidth="1"/>
    <col min="8466" max="8468" width="9.140625" style="4"/>
    <col min="8469" max="8469" width="11.42578125" style="4" bestFit="1" customWidth="1"/>
    <col min="8470" max="8709" width="9.140625" style="4"/>
    <col min="8710" max="8710" width="2.28515625" style="4" customWidth="1"/>
    <col min="8711" max="8712" width="2.42578125" style="4" customWidth="1"/>
    <col min="8713" max="8713" width="58.7109375" style="4" customWidth="1"/>
    <col min="8714" max="8714" width="13.85546875" style="4" customWidth="1"/>
    <col min="8715" max="8715" width="16.140625" style="4" customWidth="1"/>
    <col min="8716" max="8717" width="20.7109375" style="4" customWidth="1"/>
    <col min="8718" max="8721" width="17.28515625" style="4" customWidth="1"/>
    <col min="8722" max="8724" width="9.140625" style="4"/>
    <col min="8725" max="8725" width="11.42578125" style="4" bestFit="1" customWidth="1"/>
    <col min="8726" max="8965" width="9.140625" style="4"/>
    <col min="8966" max="8966" width="2.28515625" style="4" customWidth="1"/>
    <col min="8967" max="8968" width="2.42578125" style="4" customWidth="1"/>
    <col min="8969" max="8969" width="58.7109375" style="4" customWidth="1"/>
    <col min="8970" max="8970" width="13.85546875" style="4" customWidth="1"/>
    <col min="8971" max="8971" width="16.140625" style="4" customWidth="1"/>
    <col min="8972" max="8973" width="20.7109375" style="4" customWidth="1"/>
    <col min="8974" max="8977" width="17.28515625" style="4" customWidth="1"/>
    <col min="8978" max="8980" width="9.140625" style="4"/>
    <col min="8981" max="8981" width="11.42578125" style="4" bestFit="1" customWidth="1"/>
    <col min="8982" max="9221" width="9.140625" style="4"/>
    <col min="9222" max="9222" width="2.28515625" style="4" customWidth="1"/>
    <col min="9223" max="9224" width="2.42578125" style="4" customWidth="1"/>
    <col min="9225" max="9225" width="58.7109375" style="4" customWidth="1"/>
    <col min="9226" max="9226" width="13.85546875" style="4" customWidth="1"/>
    <col min="9227" max="9227" width="16.140625" style="4" customWidth="1"/>
    <col min="9228" max="9229" width="20.7109375" style="4" customWidth="1"/>
    <col min="9230" max="9233" width="17.28515625" style="4" customWidth="1"/>
    <col min="9234" max="9236" width="9.140625" style="4"/>
    <col min="9237" max="9237" width="11.42578125" style="4" bestFit="1" customWidth="1"/>
    <col min="9238" max="9477" width="9.140625" style="4"/>
    <col min="9478" max="9478" width="2.28515625" style="4" customWidth="1"/>
    <col min="9479" max="9480" width="2.42578125" style="4" customWidth="1"/>
    <col min="9481" max="9481" width="58.7109375" style="4" customWidth="1"/>
    <col min="9482" max="9482" width="13.85546875" style="4" customWidth="1"/>
    <col min="9483" max="9483" width="16.140625" style="4" customWidth="1"/>
    <col min="9484" max="9485" width="20.7109375" style="4" customWidth="1"/>
    <col min="9486" max="9489" width="17.28515625" style="4" customWidth="1"/>
    <col min="9490" max="9492" width="9.140625" style="4"/>
    <col min="9493" max="9493" width="11.42578125" style="4" bestFit="1" customWidth="1"/>
    <col min="9494" max="9733" width="9.140625" style="4"/>
    <col min="9734" max="9734" width="2.28515625" style="4" customWidth="1"/>
    <col min="9735" max="9736" width="2.42578125" style="4" customWidth="1"/>
    <col min="9737" max="9737" width="58.7109375" style="4" customWidth="1"/>
    <col min="9738" max="9738" width="13.85546875" style="4" customWidth="1"/>
    <col min="9739" max="9739" width="16.140625" style="4" customWidth="1"/>
    <col min="9740" max="9741" width="20.7109375" style="4" customWidth="1"/>
    <col min="9742" max="9745" width="17.28515625" style="4" customWidth="1"/>
    <col min="9746" max="9748" width="9.140625" style="4"/>
    <col min="9749" max="9749" width="11.42578125" style="4" bestFit="1" customWidth="1"/>
    <col min="9750" max="9989" width="9.140625" style="4"/>
    <col min="9990" max="9990" width="2.28515625" style="4" customWidth="1"/>
    <col min="9991" max="9992" width="2.42578125" style="4" customWidth="1"/>
    <col min="9993" max="9993" width="58.7109375" style="4" customWidth="1"/>
    <col min="9994" max="9994" width="13.85546875" style="4" customWidth="1"/>
    <col min="9995" max="9995" width="16.140625" style="4" customWidth="1"/>
    <col min="9996" max="9997" width="20.7109375" style="4" customWidth="1"/>
    <col min="9998" max="10001" width="17.28515625" style="4" customWidth="1"/>
    <col min="10002" max="10004" width="9.140625" style="4"/>
    <col min="10005" max="10005" width="11.42578125" style="4" bestFit="1" customWidth="1"/>
    <col min="10006" max="10245" width="9.140625" style="4"/>
    <col min="10246" max="10246" width="2.28515625" style="4" customWidth="1"/>
    <col min="10247" max="10248" width="2.42578125" style="4" customWidth="1"/>
    <col min="10249" max="10249" width="58.7109375" style="4" customWidth="1"/>
    <col min="10250" max="10250" width="13.85546875" style="4" customWidth="1"/>
    <col min="10251" max="10251" width="16.140625" style="4" customWidth="1"/>
    <col min="10252" max="10253" width="20.7109375" style="4" customWidth="1"/>
    <col min="10254" max="10257" width="17.28515625" style="4" customWidth="1"/>
    <col min="10258" max="10260" width="9.140625" style="4"/>
    <col min="10261" max="10261" width="11.42578125" style="4" bestFit="1" customWidth="1"/>
    <col min="10262" max="10501" width="9.140625" style="4"/>
    <col min="10502" max="10502" width="2.28515625" style="4" customWidth="1"/>
    <col min="10503" max="10504" width="2.42578125" style="4" customWidth="1"/>
    <col min="10505" max="10505" width="58.7109375" style="4" customWidth="1"/>
    <col min="10506" max="10506" width="13.85546875" style="4" customWidth="1"/>
    <col min="10507" max="10507" width="16.140625" style="4" customWidth="1"/>
    <col min="10508" max="10509" width="20.7109375" style="4" customWidth="1"/>
    <col min="10510" max="10513" width="17.28515625" style="4" customWidth="1"/>
    <col min="10514" max="10516" width="9.140625" style="4"/>
    <col min="10517" max="10517" width="11.42578125" style="4" bestFit="1" customWidth="1"/>
    <col min="10518" max="10757" width="9.140625" style="4"/>
    <col min="10758" max="10758" width="2.28515625" style="4" customWidth="1"/>
    <col min="10759" max="10760" width="2.42578125" style="4" customWidth="1"/>
    <col min="10761" max="10761" width="58.7109375" style="4" customWidth="1"/>
    <col min="10762" max="10762" width="13.85546875" style="4" customWidth="1"/>
    <col min="10763" max="10763" width="16.140625" style="4" customWidth="1"/>
    <col min="10764" max="10765" width="20.7109375" style="4" customWidth="1"/>
    <col min="10766" max="10769" width="17.28515625" style="4" customWidth="1"/>
    <col min="10770" max="10772" width="9.140625" style="4"/>
    <col min="10773" max="10773" width="11.42578125" style="4" bestFit="1" customWidth="1"/>
    <col min="10774" max="11013" width="9.140625" style="4"/>
    <col min="11014" max="11014" width="2.28515625" style="4" customWidth="1"/>
    <col min="11015" max="11016" width="2.42578125" style="4" customWidth="1"/>
    <col min="11017" max="11017" width="58.7109375" style="4" customWidth="1"/>
    <col min="11018" max="11018" width="13.85546875" style="4" customWidth="1"/>
    <col min="11019" max="11019" width="16.140625" style="4" customWidth="1"/>
    <col min="11020" max="11021" width="20.7109375" style="4" customWidth="1"/>
    <col min="11022" max="11025" width="17.28515625" style="4" customWidth="1"/>
    <col min="11026" max="11028" width="9.140625" style="4"/>
    <col min="11029" max="11029" width="11.42578125" style="4" bestFit="1" customWidth="1"/>
    <col min="11030" max="11269" width="9.140625" style="4"/>
    <col min="11270" max="11270" width="2.28515625" style="4" customWidth="1"/>
    <col min="11271" max="11272" width="2.42578125" style="4" customWidth="1"/>
    <col min="11273" max="11273" width="58.7109375" style="4" customWidth="1"/>
    <col min="11274" max="11274" width="13.85546875" style="4" customWidth="1"/>
    <col min="11275" max="11275" width="16.140625" style="4" customWidth="1"/>
    <col min="11276" max="11277" width="20.7109375" style="4" customWidth="1"/>
    <col min="11278" max="11281" width="17.28515625" style="4" customWidth="1"/>
    <col min="11282" max="11284" width="9.140625" style="4"/>
    <col min="11285" max="11285" width="11.42578125" style="4" bestFit="1" customWidth="1"/>
    <col min="11286" max="11525" width="9.140625" style="4"/>
    <col min="11526" max="11526" width="2.28515625" style="4" customWidth="1"/>
    <col min="11527" max="11528" width="2.42578125" style="4" customWidth="1"/>
    <col min="11529" max="11529" width="58.7109375" style="4" customWidth="1"/>
    <col min="11530" max="11530" width="13.85546875" style="4" customWidth="1"/>
    <col min="11531" max="11531" width="16.140625" style="4" customWidth="1"/>
    <col min="11532" max="11533" width="20.7109375" style="4" customWidth="1"/>
    <col min="11534" max="11537" width="17.28515625" style="4" customWidth="1"/>
    <col min="11538" max="11540" width="9.140625" style="4"/>
    <col min="11541" max="11541" width="11.42578125" style="4" bestFit="1" customWidth="1"/>
    <col min="11542" max="11781" width="9.140625" style="4"/>
    <col min="11782" max="11782" width="2.28515625" style="4" customWidth="1"/>
    <col min="11783" max="11784" width="2.42578125" style="4" customWidth="1"/>
    <col min="11785" max="11785" width="58.7109375" style="4" customWidth="1"/>
    <col min="11786" max="11786" width="13.85546875" style="4" customWidth="1"/>
    <col min="11787" max="11787" width="16.140625" style="4" customWidth="1"/>
    <col min="11788" max="11789" width="20.7109375" style="4" customWidth="1"/>
    <col min="11790" max="11793" width="17.28515625" style="4" customWidth="1"/>
    <col min="11794" max="11796" width="9.140625" style="4"/>
    <col min="11797" max="11797" width="11.42578125" style="4" bestFit="1" customWidth="1"/>
    <col min="11798" max="12037" width="9.140625" style="4"/>
    <col min="12038" max="12038" width="2.28515625" style="4" customWidth="1"/>
    <col min="12039" max="12040" width="2.42578125" style="4" customWidth="1"/>
    <col min="12041" max="12041" width="58.7109375" style="4" customWidth="1"/>
    <col min="12042" max="12042" width="13.85546875" style="4" customWidth="1"/>
    <col min="12043" max="12043" width="16.140625" style="4" customWidth="1"/>
    <col min="12044" max="12045" width="20.7109375" style="4" customWidth="1"/>
    <col min="12046" max="12049" width="17.28515625" style="4" customWidth="1"/>
    <col min="12050" max="12052" width="9.140625" style="4"/>
    <col min="12053" max="12053" width="11.42578125" style="4" bestFit="1" customWidth="1"/>
    <col min="12054" max="12293" width="9.140625" style="4"/>
    <col min="12294" max="12294" width="2.28515625" style="4" customWidth="1"/>
    <col min="12295" max="12296" width="2.42578125" style="4" customWidth="1"/>
    <col min="12297" max="12297" width="58.7109375" style="4" customWidth="1"/>
    <col min="12298" max="12298" width="13.85546875" style="4" customWidth="1"/>
    <col min="12299" max="12299" width="16.140625" style="4" customWidth="1"/>
    <col min="12300" max="12301" width="20.7109375" style="4" customWidth="1"/>
    <col min="12302" max="12305" width="17.28515625" style="4" customWidth="1"/>
    <col min="12306" max="12308" width="9.140625" style="4"/>
    <col min="12309" max="12309" width="11.42578125" style="4" bestFit="1" customWidth="1"/>
    <col min="12310" max="12549" width="9.140625" style="4"/>
    <col min="12550" max="12550" width="2.28515625" style="4" customWidth="1"/>
    <col min="12551" max="12552" width="2.42578125" style="4" customWidth="1"/>
    <col min="12553" max="12553" width="58.7109375" style="4" customWidth="1"/>
    <col min="12554" max="12554" width="13.85546875" style="4" customWidth="1"/>
    <col min="12555" max="12555" width="16.140625" style="4" customWidth="1"/>
    <col min="12556" max="12557" width="20.7109375" style="4" customWidth="1"/>
    <col min="12558" max="12561" width="17.28515625" style="4" customWidth="1"/>
    <col min="12562" max="12564" width="9.140625" style="4"/>
    <col min="12565" max="12565" width="11.42578125" style="4" bestFit="1" customWidth="1"/>
    <col min="12566" max="12805" width="9.140625" style="4"/>
    <col min="12806" max="12806" width="2.28515625" style="4" customWidth="1"/>
    <col min="12807" max="12808" width="2.42578125" style="4" customWidth="1"/>
    <col min="12809" max="12809" width="58.7109375" style="4" customWidth="1"/>
    <col min="12810" max="12810" width="13.85546875" style="4" customWidth="1"/>
    <col min="12811" max="12811" width="16.140625" style="4" customWidth="1"/>
    <col min="12812" max="12813" width="20.7109375" style="4" customWidth="1"/>
    <col min="12814" max="12817" width="17.28515625" style="4" customWidth="1"/>
    <col min="12818" max="12820" width="9.140625" style="4"/>
    <col min="12821" max="12821" width="11.42578125" style="4" bestFit="1" customWidth="1"/>
    <col min="12822" max="13061" width="9.140625" style="4"/>
    <col min="13062" max="13062" width="2.28515625" style="4" customWidth="1"/>
    <col min="13063" max="13064" width="2.42578125" style="4" customWidth="1"/>
    <col min="13065" max="13065" width="58.7109375" style="4" customWidth="1"/>
    <col min="13066" max="13066" width="13.85546875" style="4" customWidth="1"/>
    <col min="13067" max="13067" width="16.140625" style="4" customWidth="1"/>
    <col min="13068" max="13069" width="20.7109375" style="4" customWidth="1"/>
    <col min="13070" max="13073" width="17.28515625" style="4" customWidth="1"/>
    <col min="13074" max="13076" width="9.140625" style="4"/>
    <col min="13077" max="13077" width="11.42578125" style="4" bestFit="1" customWidth="1"/>
    <col min="13078" max="13317" width="9.140625" style="4"/>
    <col min="13318" max="13318" width="2.28515625" style="4" customWidth="1"/>
    <col min="13319" max="13320" width="2.42578125" style="4" customWidth="1"/>
    <col min="13321" max="13321" width="58.7109375" style="4" customWidth="1"/>
    <col min="13322" max="13322" width="13.85546875" style="4" customWidth="1"/>
    <col min="13323" max="13323" width="16.140625" style="4" customWidth="1"/>
    <col min="13324" max="13325" width="20.7109375" style="4" customWidth="1"/>
    <col min="13326" max="13329" width="17.28515625" style="4" customWidth="1"/>
    <col min="13330" max="13332" width="9.140625" style="4"/>
    <col min="13333" max="13333" width="11.42578125" style="4" bestFit="1" customWidth="1"/>
    <col min="13334" max="13573" width="9.140625" style="4"/>
    <col min="13574" max="13574" width="2.28515625" style="4" customWidth="1"/>
    <col min="13575" max="13576" width="2.42578125" style="4" customWidth="1"/>
    <col min="13577" max="13577" width="58.7109375" style="4" customWidth="1"/>
    <col min="13578" max="13578" width="13.85546875" style="4" customWidth="1"/>
    <col min="13579" max="13579" width="16.140625" style="4" customWidth="1"/>
    <col min="13580" max="13581" width="20.7109375" style="4" customWidth="1"/>
    <col min="13582" max="13585" width="17.28515625" style="4" customWidth="1"/>
    <col min="13586" max="13588" width="9.140625" style="4"/>
    <col min="13589" max="13589" width="11.42578125" style="4" bestFit="1" customWidth="1"/>
    <col min="13590" max="13829" width="9.140625" style="4"/>
    <col min="13830" max="13830" width="2.28515625" style="4" customWidth="1"/>
    <col min="13831" max="13832" width="2.42578125" style="4" customWidth="1"/>
    <col min="13833" max="13833" width="58.7109375" style="4" customWidth="1"/>
    <col min="13834" max="13834" width="13.85546875" style="4" customWidth="1"/>
    <col min="13835" max="13835" width="16.140625" style="4" customWidth="1"/>
    <col min="13836" max="13837" width="20.7109375" style="4" customWidth="1"/>
    <col min="13838" max="13841" width="17.28515625" style="4" customWidth="1"/>
    <col min="13842" max="13844" width="9.140625" style="4"/>
    <col min="13845" max="13845" width="11.42578125" style="4" bestFit="1" customWidth="1"/>
    <col min="13846" max="14085" width="9.140625" style="4"/>
    <col min="14086" max="14086" width="2.28515625" style="4" customWidth="1"/>
    <col min="14087" max="14088" width="2.42578125" style="4" customWidth="1"/>
    <col min="14089" max="14089" width="58.7109375" style="4" customWidth="1"/>
    <col min="14090" max="14090" width="13.85546875" style="4" customWidth="1"/>
    <col min="14091" max="14091" width="16.140625" style="4" customWidth="1"/>
    <col min="14092" max="14093" width="20.7109375" style="4" customWidth="1"/>
    <col min="14094" max="14097" width="17.28515625" style="4" customWidth="1"/>
    <col min="14098" max="14100" width="9.140625" style="4"/>
    <col min="14101" max="14101" width="11.42578125" style="4" bestFit="1" customWidth="1"/>
    <col min="14102" max="14341" width="9.140625" style="4"/>
    <col min="14342" max="14342" width="2.28515625" style="4" customWidth="1"/>
    <col min="14343" max="14344" width="2.42578125" style="4" customWidth="1"/>
    <col min="14345" max="14345" width="58.7109375" style="4" customWidth="1"/>
    <col min="14346" max="14346" width="13.85546875" style="4" customWidth="1"/>
    <col min="14347" max="14347" width="16.140625" style="4" customWidth="1"/>
    <col min="14348" max="14349" width="20.7109375" style="4" customWidth="1"/>
    <col min="14350" max="14353" width="17.28515625" style="4" customWidth="1"/>
    <col min="14354" max="14356" width="9.140625" style="4"/>
    <col min="14357" max="14357" width="11.42578125" style="4" bestFit="1" customWidth="1"/>
    <col min="14358" max="14597" width="9.140625" style="4"/>
    <col min="14598" max="14598" width="2.28515625" style="4" customWidth="1"/>
    <col min="14599" max="14600" width="2.42578125" style="4" customWidth="1"/>
    <col min="14601" max="14601" width="58.7109375" style="4" customWidth="1"/>
    <col min="14602" max="14602" width="13.85546875" style="4" customWidth="1"/>
    <col min="14603" max="14603" width="16.140625" style="4" customWidth="1"/>
    <col min="14604" max="14605" width="20.7109375" style="4" customWidth="1"/>
    <col min="14606" max="14609" width="17.28515625" style="4" customWidth="1"/>
    <col min="14610" max="14612" width="9.140625" style="4"/>
    <col min="14613" max="14613" width="11.42578125" style="4" bestFit="1" customWidth="1"/>
    <col min="14614" max="14853" width="9.140625" style="4"/>
    <col min="14854" max="14854" width="2.28515625" style="4" customWidth="1"/>
    <col min="14855" max="14856" width="2.42578125" style="4" customWidth="1"/>
    <col min="14857" max="14857" width="58.7109375" style="4" customWidth="1"/>
    <col min="14858" max="14858" width="13.85546875" style="4" customWidth="1"/>
    <col min="14859" max="14859" width="16.140625" style="4" customWidth="1"/>
    <col min="14860" max="14861" width="20.7109375" style="4" customWidth="1"/>
    <col min="14862" max="14865" width="17.28515625" style="4" customWidth="1"/>
    <col min="14866" max="14868" width="9.140625" style="4"/>
    <col min="14869" max="14869" width="11.42578125" style="4" bestFit="1" customWidth="1"/>
    <col min="14870" max="15109" width="9.140625" style="4"/>
    <col min="15110" max="15110" width="2.28515625" style="4" customWidth="1"/>
    <col min="15111" max="15112" width="2.42578125" style="4" customWidth="1"/>
    <col min="15113" max="15113" width="58.7109375" style="4" customWidth="1"/>
    <col min="15114" max="15114" width="13.85546875" style="4" customWidth="1"/>
    <col min="15115" max="15115" width="16.140625" style="4" customWidth="1"/>
    <col min="15116" max="15117" width="20.7109375" style="4" customWidth="1"/>
    <col min="15118" max="15121" width="17.28515625" style="4" customWidth="1"/>
    <col min="15122" max="15124" width="9.140625" style="4"/>
    <col min="15125" max="15125" width="11.42578125" style="4" bestFit="1" customWidth="1"/>
    <col min="15126" max="15365" width="9.140625" style="4"/>
    <col min="15366" max="15366" width="2.28515625" style="4" customWidth="1"/>
    <col min="15367" max="15368" width="2.42578125" style="4" customWidth="1"/>
    <col min="15369" max="15369" width="58.7109375" style="4" customWidth="1"/>
    <col min="15370" max="15370" width="13.85546875" style="4" customWidth="1"/>
    <col min="15371" max="15371" width="16.140625" style="4" customWidth="1"/>
    <col min="15372" max="15373" width="20.7109375" style="4" customWidth="1"/>
    <col min="15374" max="15377" width="17.28515625" style="4" customWidth="1"/>
    <col min="15378" max="15380" width="9.140625" style="4"/>
    <col min="15381" max="15381" width="11.42578125" style="4" bestFit="1" customWidth="1"/>
    <col min="15382" max="15621" width="9.140625" style="4"/>
    <col min="15622" max="15622" width="2.28515625" style="4" customWidth="1"/>
    <col min="15623" max="15624" width="2.42578125" style="4" customWidth="1"/>
    <col min="15625" max="15625" width="58.7109375" style="4" customWidth="1"/>
    <col min="15626" max="15626" width="13.85546875" style="4" customWidth="1"/>
    <col min="15627" max="15627" width="16.140625" style="4" customWidth="1"/>
    <col min="15628" max="15629" width="20.7109375" style="4" customWidth="1"/>
    <col min="15630" max="15633" width="17.28515625" style="4" customWidth="1"/>
    <col min="15634" max="15636" width="9.140625" style="4"/>
    <col min="15637" max="15637" width="11.42578125" style="4" bestFit="1" customWidth="1"/>
    <col min="15638" max="15877" width="9.140625" style="4"/>
    <col min="15878" max="15878" width="2.28515625" style="4" customWidth="1"/>
    <col min="15879" max="15880" width="2.42578125" style="4" customWidth="1"/>
    <col min="15881" max="15881" width="58.7109375" style="4" customWidth="1"/>
    <col min="15882" max="15882" width="13.85546875" style="4" customWidth="1"/>
    <col min="15883" max="15883" width="16.140625" style="4" customWidth="1"/>
    <col min="15884" max="15885" width="20.7109375" style="4" customWidth="1"/>
    <col min="15886" max="15889" width="17.28515625" style="4" customWidth="1"/>
    <col min="15890" max="15892" width="9.140625" style="4"/>
    <col min="15893" max="15893" width="11.42578125" style="4" bestFit="1" customWidth="1"/>
    <col min="15894" max="16133" width="9.140625" style="4"/>
    <col min="16134" max="16134" width="2.28515625" style="4" customWidth="1"/>
    <col min="16135" max="16136" width="2.42578125" style="4" customWidth="1"/>
    <col min="16137" max="16137" width="58.7109375" style="4" customWidth="1"/>
    <col min="16138" max="16138" width="13.85546875" style="4" customWidth="1"/>
    <col min="16139" max="16139" width="16.140625" style="4" customWidth="1"/>
    <col min="16140" max="16141" width="20.7109375" style="4" customWidth="1"/>
    <col min="16142" max="16145" width="17.28515625" style="4" customWidth="1"/>
    <col min="16146" max="16148" width="9.140625" style="4"/>
    <col min="16149" max="16149" width="11.42578125" style="4" bestFit="1" customWidth="1"/>
    <col min="16150" max="16384" width="9.140625" style="4"/>
  </cols>
  <sheetData>
    <row r="1" spans="1:18" ht="15.75" x14ac:dyDescent="0.25">
      <c r="A1" s="184"/>
      <c r="B1" s="417" t="s">
        <v>330</v>
      </c>
      <c r="C1" s="418"/>
      <c r="D1" s="419"/>
      <c r="E1" s="184"/>
      <c r="F1" s="184"/>
      <c r="G1" s="184"/>
      <c r="H1" s="184"/>
      <c r="I1" s="184"/>
      <c r="J1" s="184"/>
      <c r="K1" s="184"/>
      <c r="L1" s="184"/>
      <c r="M1" s="185"/>
      <c r="N1" s="185"/>
      <c r="O1" s="184"/>
      <c r="P1" s="184"/>
      <c r="Q1" s="184"/>
    </row>
    <row r="2" spans="1:18" ht="12.75" customHeight="1" x14ac:dyDescent="0.2">
      <c r="A2" s="184"/>
      <c r="B2" s="420" t="s">
        <v>11</v>
      </c>
      <c r="D2" s="4"/>
      <c r="E2" s="4"/>
      <c r="F2" s="1397">
        <f>'II. Invested Assets'!B2</f>
        <v>0</v>
      </c>
      <c r="G2" s="1397"/>
      <c r="H2" s="184"/>
      <c r="I2" s="184"/>
      <c r="J2" s="184"/>
      <c r="K2" s="184"/>
      <c r="L2" s="184"/>
      <c r="M2" s="185"/>
      <c r="N2" s="185"/>
      <c r="O2" s="184"/>
      <c r="P2" s="184"/>
      <c r="Q2" s="184"/>
    </row>
    <row r="3" spans="1:18" ht="12.75" customHeight="1" x14ac:dyDescent="0.2">
      <c r="A3" s="184"/>
      <c r="B3" s="424" t="str">
        <f>SPUCRI!$B$3</f>
        <v>AS OF DATE _______</v>
      </c>
      <c r="D3" s="4"/>
      <c r="E3" s="4"/>
      <c r="F3" s="1398">
        <f>'I. Financial Condition'!$C$3</f>
        <v>0</v>
      </c>
      <c r="G3" s="1398"/>
      <c r="H3" s="184"/>
      <c r="I3" s="184"/>
      <c r="J3" s="184"/>
      <c r="K3" s="184"/>
      <c r="L3" s="184"/>
      <c r="M3" s="185"/>
      <c r="N3" s="185"/>
      <c r="O3" s="184"/>
      <c r="P3" s="184"/>
      <c r="Q3" s="184"/>
    </row>
    <row r="4" spans="1:18" ht="12.75" customHeight="1" thickBot="1" x14ac:dyDescent="0.25"/>
    <row r="5" spans="1:18" s="484" customFormat="1" ht="27" customHeight="1" x14ac:dyDescent="0.25">
      <c r="A5" s="1496" t="s">
        <v>609</v>
      </c>
      <c r="B5" s="1497"/>
      <c r="C5" s="1498"/>
      <c r="D5" s="1502" t="s">
        <v>610</v>
      </c>
      <c r="E5" s="1503"/>
      <c r="F5" s="1504"/>
      <c r="G5" s="1471" t="s">
        <v>663</v>
      </c>
      <c r="H5" s="1402" t="s">
        <v>664</v>
      </c>
      <c r="I5" s="1402" t="s">
        <v>628</v>
      </c>
      <c r="J5" s="1402" t="s">
        <v>632</v>
      </c>
      <c r="K5" s="1505" t="s">
        <v>665</v>
      </c>
      <c r="L5" s="1508" t="s">
        <v>666</v>
      </c>
      <c r="M5" s="1488" t="s">
        <v>667</v>
      </c>
      <c r="N5" s="1488"/>
      <c r="O5" s="1429" t="s">
        <v>668</v>
      </c>
      <c r="P5" s="1429" t="s">
        <v>637</v>
      </c>
      <c r="Q5" s="1506" t="s">
        <v>616</v>
      </c>
      <c r="R5" s="101"/>
    </row>
    <row r="6" spans="1:18" s="484" customFormat="1" ht="13.5" thickBot="1" x14ac:dyDescent="0.3">
      <c r="A6" s="1499"/>
      <c r="B6" s="1500"/>
      <c r="C6" s="1501"/>
      <c r="D6" s="485" t="s">
        <v>665</v>
      </c>
      <c r="E6" s="486" t="s">
        <v>622</v>
      </c>
      <c r="F6" s="487" t="s">
        <v>623</v>
      </c>
      <c r="G6" s="1472"/>
      <c r="H6" s="1403"/>
      <c r="I6" s="1403"/>
      <c r="J6" s="1510"/>
      <c r="K6" s="1459"/>
      <c r="L6" s="1509"/>
      <c r="M6" s="488" t="s">
        <v>669</v>
      </c>
      <c r="N6" s="488" t="s">
        <v>670</v>
      </c>
      <c r="O6" s="1430"/>
      <c r="P6" s="1430"/>
      <c r="Q6" s="1507"/>
      <c r="R6" s="101"/>
    </row>
    <row r="7" spans="1:18" ht="12.75" customHeight="1" x14ac:dyDescent="0.2">
      <c r="A7" s="489"/>
      <c r="B7" s="25">
        <v>1</v>
      </c>
      <c r="C7" s="107"/>
      <c r="D7" s="490"/>
      <c r="E7" s="491"/>
      <c r="F7" s="492"/>
      <c r="G7" s="446"/>
      <c r="H7" s="110"/>
      <c r="I7" s="448"/>
      <c r="J7" s="448"/>
      <c r="K7" s="69"/>
      <c r="L7" s="493"/>
      <c r="M7" s="71"/>
      <c r="N7" s="71"/>
      <c r="O7" s="71"/>
      <c r="P7" s="71"/>
      <c r="Q7" s="494"/>
    </row>
    <row r="8" spans="1:18" ht="12.75" customHeight="1" x14ac:dyDescent="0.2">
      <c r="A8" s="495"/>
      <c r="B8" s="17">
        <v>2</v>
      </c>
      <c r="C8" s="108"/>
      <c r="D8" s="496"/>
      <c r="E8" s="497"/>
      <c r="F8" s="36"/>
      <c r="G8" s="451"/>
      <c r="H8" s="111"/>
      <c r="I8" s="453"/>
      <c r="J8" s="453"/>
      <c r="K8" s="73"/>
      <c r="L8" s="455"/>
      <c r="M8" s="75"/>
      <c r="N8" s="75"/>
      <c r="O8" s="75"/>
      <c r="P8" s="75"/>
      <c r="Q8" s="498"/>
    </row>
    <row r="9" spans="1:18" ht="12.75" customHeight="1" x14ac:dyDescent="0.2">
      <c r="A9" s="495"/>
      <c r="B9" s="17">
        <v>3</v>
      </c>
      <c r="C9" s="108"/>
      <c r="D9" s="496"/>
      <c r="E9" s="497"/>
      <c r="F9" s="36"/>
      <c r="G9" s="451"/>
      <c r="H9" s="111"/>
      <c r="I9" s="453"/>
      <c r="J9" s="453"/>
      <c r="K9" s="74"/>
      <c r="L9" s="455"/>
      <c r="M9" s="75"/>
      <c r="N9" s="75"/>
      <c r="O9" s="75"/>
      <c r="P9" s="75"/>
      <c r="Q9" s="498"/>
    </row>
    <row r="10" spans="1:18" ht="12.75" customHeight="1" x14ac:dyDescent="0.2">
      <c r="A10" s="495"/>
      <c r="B10" s="17">
        <v>4</v>
      </c>
      <c r="C10" s="499"/>
      <c r="D10" s="500"/>
      <c r="E10" s="501"/>
      <c r="F10" s="502"/>
      <c r="G10" s="451"/>
      <c r="H10" s="111"/>
      <c r="I10" s="453"/>
      <c r="J10" s="453"/>
      <c r="K10" s="74"/>
      <c r="L10" s="503"/>
      <c r="M10" s="75"/>
      <c r="N10" s="75"/>
      <c r="O10" s="75"/>
      <c r="P10" s="75"/>
      <c r="Q10" s="498"/>
    </row>
    <row r="11" spans="1:18" ht="12.75" customHeight="1" x14ac:dyDescent="0.2">
      <c r="A11" s="495"/>
      <c r="B11" s="17">
        <v>5</v>
      </c>
      <c r="C11" s="499"/>
      <c r="D11" s="500"/>
      <c r="E11" s="501"/>
      <c r="F11" s="502"/>
      <c r="G11" s="451"/>
      <c r="H11" s="111"/>
      <c r="I11" s="453"/>
      <c r="J11" s="453"/>
      <c r="K11" s="74"/>
      <c r="L11" s="503"/>
      <c r="M11" s="75"/>
      <c r="N11" s="75"/>
      <c r="O11" s="75"/>
      <c r="P11" s="75"/>
      <c r="Q11" s="498"/>
    </row>
    <row r="12" spans="1:18" ht="12.75" customHeight="1" x14ac:dyDescent="0.2">
      <c r="A12" s="495"/>
      <c r="B12" s="17">
        <v>6</v>
      </c>
      <c r="C12" s="504"/>
      <c r="D12" s="505"/>
      <c r="E12" s="506"/>
      <c r="F12" s="507"/>
      <c r="G12" s="508"/>
      <c r="H12" s="509"/>
      <c r="I12" s="510"/>
      <c r="J12" s="510"/>
      <c r="K12" s="511"/>
      <c r="L12" s="512"/>
      <c r="M12" s="513"/>
      <c r="N12" s="513"/>
      <c r="O12" s="513"/>
      <c r="P12" s="513"/>
      <c r="Q12" s="514"/>
    </row>
    <row r="13" spans="1:18" ht="12.75" customHeight="1" x14ac:dyDescent="0.2">
      <c r="A13" s="495"/>
      <c r="B13" s="17">
        <v>7</v>
      </c>
      <c r="C13" s="499"/>
      <c r="D13" s="500"/>
      <c r="E13" s="501"/>
      <c r="F13" s="502"/>
      <c r="G13" s="451"/>
      <c r="H13" s="111"/>
      <c r="I13" s="453"/>
      <c r="J13" s="453"/>
      <c r="K13" s="73"/>
      <c r="L13" s="455"/>
      <c r="M13" s="75"/>
      <c r="N13" s="75"/>
      <c r="O13" s="75"/>
      <c r="P13" s="75"/>
      <c r="Q13" s="498"/>
    </row>
    <row r="14" spans="1:18" ht="12.75" customHeight="1" x14ac:dyDescent="0.2">
      <c r="A14" s="495"/>
      <c r="B14" s="17">
        <v>8</v>
      </c>
      <c r="C14" s="108"/>
      <c r="D14" s="496"/>
      <c r="E14" s="497"/>
      <c r="F14" s="36"/>
      <c r="G14" s="451"/>
      <c r="H14" s="111"/>
      <c r="I14" s="453"/>
      <c r="J14" s="453"/>
      <c r="K14" s="73"/>
      <c r="L14" s="455"/>
      <c r="M14" s="75"/>
      <c r="N14" s="75"/>
      <c r="O14" s="75"/>
      <c r="P14" s="75"/>
      <c r="Q14" s="498"/>
    </row>
    <row r="15" spans="1:18" ht="12.75" customHeight="1" x14ac:dyDescent="0.2">
      <c r="A15" s="495"/>
      <c r="B15" s="17">
        <v>9</v>
      </c>
      <c r="C15" s="499"/>
      <c r="D15" s="500"/>
      <c r="E15" s="501"/>
      <c r="F15" s="502"/>
      <c r="G15" s="451"/>
      <c r="H15" s="111"/>
      <c r="I15" s="453"/>
      <c r="J15" s="453"/>
      <c r="K15" s="74"/>
      <c r="L15" s="503"/>
      <c r="M15" s="75"/>
      <c r="N15" s="75"/>
      <c r="O15" s="75"/>
      <c r="P15" s="75"/>
      <c r="Q15" s="498"/>
    </row>
    <row r="16" spans="1:18" ht="12.75" customHeight="1" x14ac:dyDescent="0.2">
      <c r="A16" s="495"/>
      <c r="B16" s="17">
        <v>10</v>
      </c>
      <c r="C16" s="499"/>
      <c r="D16" s="500"/>
      <c r="E16" s="501"/>
      <c r="F16" s="502"/>
      <c r="G16" s="451"/>
      <c r="H16" s="111"/>
      <c r="I16" s="453"/>
      <c r="J16" s="453"/>
      <c r="K16" s="74"/>
      <c r="L16" s="503"/>
      <c r="M16" s="75"/>
      <c r="N16" s="75"/>
      <c r="O16" s="75"/>
      <c r="P16" s="75"/>
      <c r="Q16" s="498"/>
    </row>
    <row r="17" spans="1:17" ht="12.75" customHeight="1" x14ac:dyDescent="0.2">
      <c r="A17" s="495"/>
      <c r="B17" s="17">
        <v>11</v>
      </c>
      <c r="C17" s="504"/>
      <c r="D17" s="505"/>
      <c r="E17" s="506"/>
      <c r="F17" s="507"/>
      <c r="G17" s="508"/>
      <c r="H17" s="509"/>
      <c r="I17" s="510"/>
      <c r="J17" s="510"/>
      <c r="K17" s="511"/>
      <c r="L17" s="512"/>
      <c r="M17" s="513"/>
      <c r="N17" s="513"/>
      <c r="O17" s="513"/>
      <c r="P17" s="513"/>
      <c r="Q17" s="514"/>
    </row>
    <row r="18" spans="1:17" ht="12.75" customHeight="1" x14ac:dyDescent="0.2">
      <c r="A18" s="495"/>
      <c r="B18" s="17">
        <v>12</v>
      </c>
      <c r="C18" s="108"/>
      <c r="D18" s="496"/>
      <c r="E18" s="497"/>
      <c r="F18" s="36"/>
      <c r="G18" s="451"/>
      <c r="H18" s="111"/>
      <c r="I18" s="453"/>
      <c r="J18" s="453"/>
      <c r="K18" s="73"/>
      <c r="L18" s="455"/>
      <c r="M18" s="75"/>
      <c r="N18" s="75"/>
      <c r="O18" s="75"/>
      <c r="P18" s="75"/>
      <c r="Q18" s="498"/>
    </row>
    <row r="19" spans="1:17" ht="12.75" customHeight="1" x14ac:dyDescent="0.2">
      <c r="A19" s="495"/>
      <c r="B19" s="17">
        <v>13</v>
      </c>
      <c r="C19" s="108"/>
      <c r="D19" s="496"/>
      <c r="E19" s="497"/>
      <c r="F19" s="36"/>
      <c r="G19" s="451"/>
      <c r="H19" s="111"/>
      <c r="I19" s="453"/>
      <c r="J19" s="453"/>
      <c r="K19" s="73"/>
      <c r="L19" s="455"/>
      <c r="M19" s="75"/>
      <c r="N19" s="75"/>
      <c r="O19" s="75"/>
      <c r="P19" s="75"/>
      <c r="Q19" s="498"/>
    </row>
    <row r="20" spans="1:17" ht="12.75" customHeight="1" x14ac:dyDescent="0.2">
      <c r="A20" s="495"/>
      <c r="B20" s="17">
        <v>14</v>
      </c>
      <c r="C20" s="499"/>
      <c r="D20" s="500"/>
      <c r="E20" s="501"/>
      <c r="F20" s="502"/>
      <c r="G20" s="451"/>
      <c r="H20" s="111"/>
      <c r="I20" s="453"/>
      <c r="J20" s="453"/>
      <c r="K20" s="74"/>
      <c r="L20" s="503"/>
      <c r="M20" s="75"/>
      <c r="N20" s="75"/>
      <c r="O20" s="75"/>
      <c r="P20" s="75"/>
      <c r="Q20" s="498"/>
    </row>
    <row r="21" spans="1:17" ht="12.75" customHeight="1" x14ac:dyDescent="0.2">
      <c r="A21" s="495"/>
      <c r="B21" s="17">
        <v>15</v>
      </c>
      <c r="C21" s="499"/>
      <c r="D21" s="500"/>
      <c r="E21" s="501"/>
      <c r="F21" s="502"/>
      <c r="G21" s="451"/>
      <c r="H21" s="111"/>
      <c r="I21" s="453"/>
      <c r="J21" s="453"/>
      <c r="K21" s="74"/>
      <c r="L21" s="503"/>
      <c r="M21" s="75"/>
      <c r="N21" s="75"/>
      <c r="O21" s="75"/>
      <c r="P21" s="75"/>
      <c r="Q21" s="498"/>
    </row>
    <row r="22" spans="1:17" ht="12.75" customHeight="1" x14ac:dyDescent="0.2">
      <c r="A22" s="495"/>
      <c r="B22" s="17">
        <v>16</v>
      </c>
      <c r="C22" s="504"/>
      <c r="D22" s="505"/>
      <c r="E22" s="506"/>
      <c r="F22" s="507"/>
      <c r="G22" s="508"/>
      <c r="H22" s="509"/>
      <c r="I22" s="510"/>
      <c r="J22" s="510"/>
      <c r="K22" s="511"/>
      <c r="L22" s="512"/>
      <c r="M22" s="513"/>
      <c r="N22" s="513"/>
      <c r="O22" s="513"/>
      <c r="P22" s="513"/>
      <c r="Q22" s="514"/>
    </row>
    <row r="23" spans="1:17" ht="12.75" customHeight="1" x14ac:dyDescent="0.2">
      <c r="A23" s="495"/>
      <c r="B23" s="17">
        <v>17</v>
      </c>
      <c r="C23" s="108"/>
      <c r="D23" s="496"/>
      <c r="E23" s="497"/>
      <c r="F23" s="36"/>
      <c r="G23" s="451"/>
      <c r="H23" s="111"/>
      <c r="I23" s="453"/>
      <c r="J23" s="453"/>
      <c r="K23" s="73"/>
      <c r="L23" s="455"/>
      <c r="M23" s="75"/>
      <c r="N23" s="75"/>
      <c r="O23" s="75"/>
      <c r="P23" s="75"/>
      <c r="Q23" s="498"/>
    </row>
    <row r="24" spans="1:17" ht="12.75" customHeight="1" x14ac:dyDescent="0.2">
      <c r="A24" s="495"/>
      <c r="B24" s="17">
        <v>18</v>
      </c>
      <c r="C24" s="108"/>
      <c r="D24" s="496"/>
      <c r="E24" s="497"/>
      <c r="F24" s="36"/>
      <c r="G24" s="451"/>
      <c r="H24" s="111"/>
      <c r="I24" s="453"/>
      <c r="J24" s="453"/>
      <c r="K24" s="73"/>
      <c r="L24" s="455"/>
      <c r="M24" s="75"/>
      <c r="N24" s="75"/>
      <c r="O24" s="75"/>
      <c r="P24" s="75"/>
      <c r="Q24" s="498"/>
    </row>
    <row r="25" spans="1:17" ht="12.75" customHeight="1" x14ac:dyDescent="0.2">
      <c r="A25" s="495"/>
      <c r="B25" s="17">
        <v>19</v>
      </c>
      <c r="C25" s="108"/>
      <c r="D25" s="496"/>
      <c r="E25" s="497"/>
      <c r="F25" s="36"/>
      <c r="G25" s="451"/>
      <c r="H25" s="111"/>
      <c r="I25" s="453"/>
      <c r="J25" s="453"/>
      <c r="K25" s="73"/>
      <c r="L25" s="455"/>
      <c r="M25" s="75"/>
      <c r="N25" s="75"/>
      <c r="O25" s="75"/>
      <c r="P25" s="75"/>
      <c r="Q25" s="498"/>
    </row>
    <row r="26" spans="1:17" ht="12.75" customHeight="1" x14ac:dyDescent="0.2">
      <c r="A26" s="495"/>
      <c r="B26" s="17">
        <v>20</v>
      </c>
      <c r="C26" s="108"/>
      <c r="D26" s="496"/>
      <c r="E26" s="497"/>
      <c r="F26" s="36"/>
      <c r="G26" s="451"/>
      <c r="H26" s="111"/>
      <c r="I26" s="453"/>
      <c r="J26" s="453"/>
      <c r="K26" s="73"/>
      <c r="L26" s="455"/>
      <c r="M26" s="75"/>
      <c r="N26" s="75"/>
      <c r="O26" s="75"/>
      <c r="P26" s="75"/>
      <c r="Q26" s="498"/>
    </row>
    <row r="27" spans="1:17" ht="12.75" customHeight="1" x14ac:dyDescent="0.2">
      <c r="A27" s="495"/>
      <c r="B27" s="17">
        <v>21</v>
      </c>
      <c r="C27" s="499"/>
      <c r="D27" s="500"/>
      <c r="E27" s="501"/>
      <c r="F27" s="502"/>
      <c r="G27" s="451"/>
      <c r="H27" s="111"/>
      <c r="I27" s="453"/>
      <c r="J27" s="453"/>
      <c r="K27" s="74"/>
      <c r="L27" s="503"/>
      <c r="M27" s="75"/>
      <c r="N27" s="75"/>
      <c r="O27" s="75"/>
      <c r="P27" s="75"/>
      <c r="Q27" s="498"/>
    </row>
    <row r="28" spans="1:17" ht="12.75" customHeight="1" x14ac:dyDescent="0.2">
      <c r="A28" s="495"/>
      <c r="B28" s="17">
        <v>22</v>
      </c>
      <c r="C28" s="499"/>
      <c r="D28" s="500"/>
      <c r="E28" s="501"/>
      <c r="F28" s="502"/>
      <c r="G28" s="451"/>
      <c r="H28" s="111"/>
      <c r="I28" s="453"/>
      <c r="J28" s="453"/>
      <c r="K28" s="74"/>
      <c r="L28" s="503"/>
      <c r="M28" s="75"/>
      <c r="N28" s="75"/>
      <c r="O28" s="75"/>
      <c r="P28" s="75"/>
      <c r="Q28" s="498"/>
    </row>
    <row r="29" spans="1:17" ht="12.75" customHeight="1" x14ac:dyDescent="0.2">
      <c r="A29" s="495"/>
      <c r="B29" s="17">
        <v>23</v>
      </c>
      <c r="C29" s="504"/>
      <c r="D29" s="505"/>
      <c r="E29" s="506"/>
      <c r="F29" s="507"/>
      <c r="G29" s="508"/>
      <c r="H29" s="509"/>
      <c r="I29" s="510"/>
      <c r="J29" s="510"/>
      <c r="K29" s="511"/>
      <c r="L29" s="512"/>
      <c r="M29" s="513"/>
      <c r="N29" s="513"/>
      <c r="O29" s="513"/>
      <c r="P29" s="513"/>
      <c r="Q29" s="514"/>
    </row>
    <row r="30" spans="1:17" ht="12.75" customHeight="1" x14ac:dyDescent="0.2">
      <c r="A30" s="495"/>
      <c r="B30" s="17">
        <v>24</v>
      </c>
      <c r="C30" s="504"/>
      <c r="D30" s="505"/>
      <c r="E30" s="506"/>
      <c r="F30" s="507"/>
      <c r="G30" s="508"/>
      <c r="H30" s="509"/>
      <c r="I30" s="510"/>
      <c r="J30" s="510"/>
      <c r="K30" s="511"/>
      <c r="L30" s="512"/>
      <c r="M30" s="513"/>
      <c r="N30" s="513"/>
      <c r="O30" s="513"/>
      <c r="P30" s="513"/>
      <c r="Q30" s="514"/>
    </row>
    <row r="31" spans="1:17" ht="12.75" customHeight="1" x14ac:dyDescent="0.2">
      <c r="A31" s="495"/>
      <c r="B31" s="17">
        <v>25</v>
      </c>
      <c r="C31" s="108"/>
      <c r="D31" s="496"/>
      <c r="E31" s="497"/>
      <c r="F31" s="36"/>
      <c r="G31" s="451"/>
      <c r="H31" s="111"/>
      <c r="I31" s="453"/>
      <c r="J31" s="453"/>
      <c r="K31" s="73"/>
      <c r="L31" s="455"/>
      <c r="M31" s="75"/>
      <c r="N31" s="75"/>
      <c r="O31" s="75"/>
      <c r="P31" s="75"/>
      <c r="Q31" s="498"/>
    </row>
    <row r="32" spans="1:17" ht="12.75" customHeight="1" x14ac:dyDescent="0.2">
      <c r="A32" s="495"/>
      <c r="B32" s="17"/>
      <c r="C32" s="108"/>
      <c r="D32" s="496"/>
      <c r="E32" s="497"/>
      <c r="F32" s="36"/>
      <c r="G32" s="451"/>
      <c r="H32" s="111"/>
      <c r="I32" s="453"/>
      <c r="J32" s="453"/>
      <c r="K32" s="73"/>
      <c r="L32" s="455"/>
      <c r="M32" s="75"/>
      <c r="N32" s="75"/>
      <c r="O32" s="75"/>
      <c r="P32" s="75"/>
      <c r="Q32" s="498"/>
    </row>
    <row r="33" spans="1:17" ht="12.75" customHeight="1" x14ac:dyDescent="0.2">
      <c r="A33" s="495"/>
      <c r="B33" s="17"/>
      <c r="C33" s="194" t="s">
        <v>392</v>
      </c>
      <c r="D33" s="561">
        <f>SUMIFS(K7:K1048576,G7:G1048576,"Securities Held for Trading",H7:H1048576,"Investment in Mutual Funds")</f>
        <v>0</v>
      </c>
      <c r="E33" s="562">
        <f>SUMIFS(O7:O1048576,G7:G1048576,"Securities Held for Trading",H7:H1048576,"Investment in Mutual Funds")</f>
        <v>0</v>
      </c>
      <c r="F33" s="563">
        <f>SUMIFS(P7:P1048576,G7:G1048576,"Securities Held for Trading",H7:H1048576,"Investment in Mutual Funds")</f>
        <v>0</v>
      </c>
      <c r="G33" s="515"/>
      <c r="H33" s="516"/>
      <c r="I33" s="22"/>
      <c r="J33" s="22"/>
      <c r="K33" s="78"/>
      <c r="L33" s="517"/>
      <c r="M33" s="79"/>
      <c r="N33" s="79"/>
      <c r="O33" s="79"/>
      <c r="P33" s="79"/>
      <c r="Q33" s="518"/>
    </row>
    <row r="34" spans="1:17" ht="12.75" customHeight="1" x14ac:dyDescent="0.2">
      <c r="A34" s="495"/>
      <c r="B34" s="17"/>
      <c r="C34" s="194" t="s">
        <v>408</v>
      </c>
      <c r="D34" s="561">
        <f>SUMIFS(K7:K1048576,G7:G1048576,"Securities Held for Trading",H7:H1048576,"Investment in Unit Investment Trust Funds")</f>
        <v>0</v>
      </c>
      <c r="E34" s="562">
        <f>SUMIFS(O7:O1048576,G7:G1048576,"Securities Held for Trading",H7:H1048576,"Investment in Unit Investment Trust Funds")</f>
        <v>0</v>
      </c>
      <c r="F34" s="563">
        <f>SUMIFS(P7:P1048576,G7:G1048576,"Securities Held for Trading",H7:H1048576,"Investment in Unit Investment Trust Funds")</f>
        <v>0</v>
      </c>
      <c r="G34" s="515"/>
      <c r="H34" s="516"/>
      <c r="I34" s="22"/>
      <c r="J34" s="22"/>
      <c r="K34" s="78"/>
      <c r="L34" s="517"/>
      <c r="M34" s="79"/>
      <c r="N34" s="79"/>
      <c r="O34" s="79"/>
      <c r="P34" s="79"/>
      <c r="Q34" s="518"/>
    </row>
    <row r="35" spans="1:17" ht="12.75" customHeight="1" x14ac:dyDescent="0.2">
      <c r="A35" s="495"/>
      <c r="B35" s="17"/>
      <c r="C35" s="194" t="s">
        <v>417</v>
      </c>
      <c r="D35" s="561">
        <f>SUMIFS(K7:K1048576,G7:G1048576,"Securities Held for Trading",H7:H1048576,"Real Estate Investment Trust Funds")</f>
        <v>0</v>
      </c>
      <c r="E35" s="562">
        <f>SUMIFS(O7:O1048576,G7:G1048576,"Securities Held for Trading",H7:H1048576,"Real Estate Investment Trust Funds")</f>
        <v>0</v>
      </c>
      <c r="F35" s="563">
        <f>SUMIFS(P7:P1048576,G7:G1048576,"Securities Held for Trading",H7:H1048576,"Real Estate Investment Trust Funds")</f>
        <v>0</v>
      </c>
      <c r="G35" s="515"/>
      <c r="H35" s="516"/>
      <c r="I35" s="22"/>
      <c r="J35" s="22"/>
      <c r="K35" s="78"/>
      <c r="L35" s="517"/>
      <c r="M35" s="79"/>
      <c r="N35" s="79"/>
      <c r="O35" s="79"/>
      <c r="P35" s="79"/>
      <c r="Q35" s="518"/>
    </row>
    <row r="36" spans="1:17" ht="12.75" customHeight="1" x14ac:dyDescent="0.2">
      <c r="A36" s="495"/>
      <c r="B36" s="17"/>
      <c r="C36" s="194" t="s">
        <v>424</v>
      </c>
      <c r="D36" s="561">
        <f>SUMIFS(K7:K1048576,G7:G1048576,"Securities Held for Trading",H7:H1048576,"IMA Accounts")</f>
        <v>0</v>
      </c>
      <c r="E36" s="562">
        <f>SUMIFS(O7:O1048576,G7:G1048576,"Securities Held for Trading",H7:H1048576,"IMA Accounts")</f>
        <v>0</v>
      </c>
      <c r="F36" s="563">
        <f>SUMIFS(P7:P1048576,G7:G1048576,"Securities Held for Trading",H7:H1048576,"IMA Accounts")</f>
        <v>0</v>
      </c>
      <c r="G36" s="515"/>
      <c r="H36" s="516"/>
      <c r="I36" s="22"/>
      <c r="J36" s="22"/>
      <c r="K36" s="78"/>
      <c r="L36" s="517"/>
      <c r="M36" s="79"/>
      <c r="N36" s="79"/>
      <c r="O36" s="79"/>
      <c r="P36" s="79"/>
      <c r="Q36" s="518"/>
    </row>
    <row r="37" spans="1:17" ht="12.75" customHeight="1" x14ac:dyDescent="0.2">
      <c r="A37" s="495"/>
      <c r="B37" s="17"/>
      <c r="C37" s="194" t="s">
        <v>430</v>
      </c>
      <c r="D37" s="561">
        <f>SUMIFS(K7:K1048576,G7:G1048576,"Securities Held for Trading",H7:H1048576,"Others")</f>
        <v>0</v>
      </c>
      <c r="E37" s="562">
        <f>SUMIFS(O7:O1048576,G7:G1048576,"Securities Held for Trading",H7:H1048576,"Others")</f>
        <v>0</v>
      </c>
      <c r="F37" s="563">
        <f>SUMIFS(P7:P1048576,G7:G1048576,"Securities Held for Trading",H7:H1048576,"Others")</f>
        <v>0</v>
      </c>
      <c r="G37" s="515"/>
      <c r="H37" s="516"/>
      <c r="I37" s="22"/>
      <c r="J37" s="22"/>
      <c r="K37" s="78"/>
      <c r="L37" s="517"/>
      <c r="M37" s="79"/>
      <c r="N37" s="79"/>
      <c r="O37" s="79"/>
      <c r="P37" s="79"/>
      <c r="Q37" s="518"/>
    </row>
    <row r="38" spans="1:17" ht="12.75" customHeight="1" x14ac:dyDescent="0.2">
      <c r="A38" s="495"/>
      <c r="B38" s="17"/>
      <c r="C38" s="519" t="s">
        <v>671</v>
      </c>
      <c r="D38" s="564">
        <f>SUM(D33:D37)</f>
        <v>0</v>
      </c>
      <c r="E38" s="565">
        <f>SUM(E33:E37)</f>
        <v>0</v>
      </c>
      <c r="F38" s="566">
        <f>SUM(F33:F37)</f>
        <v>0</v>
      </c>
      <c r="G38" s="515"/>
      <c r="H38" s="516"/>
      <c r="I38" s="22"/>
      <c r="J38" s="22"/>
      <c r="K38" s="78"/>
      <c r="L38" s="517"/>
      <c r="M38" s="79"/>
      <c r="N38" s="79"/>
      <c r="O38" s="79"/>
      <c r="P38" s="79"/>
      <c r="Q38" s="518"/>
    </row>
    <row r="39" spans="1:17" ht="12.75" customHeight="1" x14ac:dyDescent="0.2">
      <c r="A39" s="495"/>
      <c r="B39" s="17"/>
      <c r="C39" s="194"/>
      <c r="D39" s="520"/>
      <c r="E39" s="501"/>
      <c r="F39" s="502"/>
      <c r="G39" s="515"/>
      <c r="H39" s="516"/>
      <c r="I39" s="22"/>
      <c r="J39" s="22"/>
      <c r="K39" s="78"/>
      <c r="L39" s="517"/>
      <c r="M39" s="79"/>
      <c r="N39" s="79"/>
      <c r="O39" s="79"/>
      <c r="P39" s="79"/>
      <c r="Q39" s="518"/>
    </row>
    <row r="40" spans="1:17" ht="12.75" customHeight="1" x14ac:dyDescent="0.25">
      <c r="A40" s="495"/>
      <c r="B40" s="17"/>
      <c r="C40" s="194" t="s">
        <v>392</v>
      </c>
      <c r="D40" s="561">
        <f>SUMIFS(K7:K1048576,G7:G1048576,"Financial Assets Designated at Fair Value Through Profit or Loss (FVPL)",H7:H1048576,"Investment in Mutual Funds")</f>
        <v>0</v>
      </c>
      <c r="E40" s="567">
        <f>SUMIFS(O7:O1048576,G7:G1048576,"Financial Assets Designated at Fair Value Through Profit or Loss (FVPL)",H7:H1048576,"Investment in Mutual Funds")</f>
        <v>0</v>
      </c>
      <c r="F40" s="568">
        <f>SUMIFS(P7:P1048576,G7:G1048576,"Financial Assets Designated at Fair Value Through Profit or Loss (FVPL)",H7:H1048576,"Investment in Mutual Funds")</f>
        <v>0</v>
      </c>
      <c r="G40" s="521"/>
      <c r="H40" s="522"/>
      <c r="I40" s="523"/>
      <c r="J40" s="523"/>
      <c r="K40" s="524"/>
      <c r="L40" s="525"/>
      <c r="M40" s="526"/>
      <c r="N40" s="526"/>
      <c r="O40" s="526"/>
      <c r="P40" s="526"/>
      <c r="Q40" s="527"/>
    </row>
    <row r="41" spans="1:17" ht="12.75" customHeight="1" x14ac:dyDescent="0.25">
      <c r="A41" s="495"/>
      <c r="B41" s="17"/>
      <c r="C41" s="194" t="s">
        <v>408</v>
      </c>
      <c r="D41" s="561">
        <f>SUMIFS(K7:K1048576,G7:G1048576,"Financial Assets Designated at Fair Value Through Profit or Loss (FVPL)",H7:H1048576,"Investment in Unit Investment Trust Funds")</f>
        <v>0</v>
      </c>
      <c r="E41" s="567">
        <f>SUMIFS(O7:O1048576,G7:G1048576,"Financial Assets Designated at Fair Value Through Profit or Loss (FVPL)",H7:H1048576,"Investment in Unit Investment Trust Funds")</f>
        <v>0</v>
      </c>
      <c r="F41" s="568">
        <f>SUMIFS(P7:P1048576,G7:G1048576,"Financial Assets Designated at Fair Value Through Profit or Loss (FVPL)",H7:H1048576,"Investment in Unit Investment Trust Funds")</f>
        <v>0</v>
      </c>
      <c r="G41" s="521"/>
      <c r="H41" s="522"/>
      <c r="I41" s="523"/>
      <c r="J41" s="523"/>
      <c r="K41" s="524"/>
      <c r="L41" s="525"/>
      <c r="M41" s="526"/>
      <c r="N41" s="526"/>
      <c r="O41" s="526"/>
      <c r="P41" s="526"/>
      <c r="Q41" s="527"/>
    </row>
    <row r="42" spans="1:17" ht="12.75" customHeight="1" x14ac:dyDescent="0.25">
      <c r="A42" s="495"/>
      <c r="B42" s="17"/>
      <c r="C42" s="194" t="s">
        <v>417</v>
      </c>
      <c r="D42" s="561">
        <f>SUMIFS(K7:K1048576,G7:G1048576,"Financial Assets Designated at Fair Value Through Profit or Loss (FVPL)",H7:H1048576,"Real Estate Investment Trust Funds")</f>
        <v>0</v>
      </c>
      <c r="E42" s="567">
        <f>SUMIFS(O7:O1048576,G7:G1048576,"Financial Assets Designated at Fair Value Through Profit or Loss (FVPL)",H7:H1048576,"Real Estate Investment Trust Funds")</f>
        <v>0</v>
      </c>
      <c r="F42" s="568">
        <f>SUMIFS(P7:P1048576,G7:G1048576,"Financial Assets Designated at Fair Value Through Profit or Loss (FVPL)",H7:H1048576,"Real Estate Investment Trust Funds")</f>
        <v>0</v>
      </c>
      <c r="G42" s="521"/>
      <c r="H42" s="522"/>
      <c r="I42" s="523"/>
      <c r="J42" s="523"/>
      <c r="K42" s="524"/>
      <c r="L42" s="525"/>
      <c r="M42" s="526"/>
      <c r="N42" s="526"/>
      <c r="O42" s="526"/>
      <c r="P42" s="526"/>
      <c r="Q42" s="527"/>
    </row>
    <row r="43" spans="1:17" ht="12.75" customHeight="1" x14ac:dyDescent="0.2">
      <c r="A43" s="495"/>
      <c r="B43" s="17"/>
      <c r="C43" s="194" t="s">
        <v>424</v>
      </c>
      <c r="D43" s="561">
        <f>SUMIFS(K7:K1048576,G7:G1048576,"Financial Assets Designated at Fair Value Through Profit or Loss (FVPL)",H7:H1048576,"IMA Accounts")</f>
        <v>0</v>
      </c>
      <c r="E43" s="567">
        <f>SUMIFS(O7:O1048576,G7:G1048576,"Financial Assets Designated at Fair Value Through Profit or Loss (FVPL)",H7:H1048576,"IMA Accounts")</f>
        <v>0</v>
      </c>
      <c r="F43" s="568">
        <f>SUMIFS(P7:P1048576,G7:G1048576,"Financial Assets Designated at Fair Value Through Profit or Loss (FVPL)",H7:H1048576,"IMA Accounts")</f>
        <v>0</v>
      </c>
      <c r="G43" s="521"/>
      <c r="H43" s="522"/>
      <c r="I43" s="523"/>
      <c r="J43" s="523"/>
      <c r="K43" s="528"/>
      <c r="L43" s="529"/>
      <c r="M43" s="530"/>
      <c r="N43" s="530"/>
      <c r="O43" s="530"/>
      <c r="P43" s="530"/>
      <c r="Q43" s="527"/>
    </row>
    <row r="44" spans="1:17" s="184" customFormat="1" ht="12.75" customHeight="1" x14ac:dyDescent="0.2">
      <c r="A44" s="531"/>
      <c r="B44" s="21"/>
      <c r="C44" s="194" t="s">
        <v>430</v>
      </c>
      <c r="D44" s="561">
        <f>SUMIFS(K7:K1048576,G7:G1048576,"Financial Assets Designated at Fair Value Through Profit or Loss (FVPL)",H7:H1048576,"Others")</f>
        <v>0</v>
      </c>
      <c r="E44" s="567">
        <f>SUMIFS(O7:O1048576,G7:G1048576,"Financial Assets Designated at Fair Value Through Profit or Loss (FVPL)",H7:H1048576,"Others")</f>
        <v>0</v>
      </c>
      <c r="F44" s="568">
        <f>SUMIFS(P7:P1048576,G7:G1048576,"Financial Assets Designated at Fair Value Through Profit or Loss (FVPL)",H7:H1048576,"Others")</f>
        <v>0</v>
      </c>
      <c r="G44" s="521"/>
      <c r="H44" s="522"/>
      <c r="I44" s="523"/>
      <c r="J44" s="523"/>
      <c r="K44" s="528"/>
      <c r="L44" s="529"/>
      <c r="M44" s="530"/>
      <c r="N44" s="530"/>
      <c r="O44" s="530"/>
      <c r="P44" s="530"/>
      <c r="Q44" s="527"/>
    </row>
    <row r="45" spans="1:17" s="184" customFormat="1" ht="12.75" customHeight="1" x14ac:dyDescent="0.2">
      <c r="A45" s="531"/>
      <c r="B45" s="21"/>
      <c r="C45" s="519" t="s">
        <v>672</v>
      </c>
      <c r="D45" s="564">
        <f>SUM(D40:D44)</f>
        <v>0</v>
      </c>
      <c r="E45" s="569">
        <f>SUM(E40:E44)</f>
        <v>0</v>
      </c>
      <c r="F45" s="570">
        <f>SUM(F40:F44)</f>
        <v>0</v>
      </c>
      <c r="G45" s="521"/>
      <c r="H45" s="522"/>
      <c r="I45" s="523"/>
      <c r="J45" s="523"/>
      <c r="K45" s="528"/>
      <c r="L45" s="529"/>
      <c r="M45" s="530"/>
      <c r="N45" s="530"/>
      <c r="O45" s="530"/>
      <c r="P45" s="530"/>
      <c r="Q45" s="527"/>
    </row>
    <row r="46" spans="1:17" ht="12.75" customHeight="1" thickBot="1" x14ac:dyDescent="0.25">
      <c r="A46" s="532"/>
      <c r="B46" s="84"/>
      <c r="C46" s="533"/>
      <c r="D46" s="534"/>
      <c r="E46" s="535"/>
      <c r="F46" s="535"/>
      <c r="G46" s="533"/>
      <c r="H46" s="533"/>
      <c r="I46" s="533"/>
      <c r="J46" s="533"/>
      <c r="K46" s="536"/>
      <c r="L46" s="537"/>
      <c r="M46" s="538"/>
      <c r="N46" s="538"/>
      <c r="O46" s="538"/>
      <c r="P46" s="538"/>
      <c r="Q46" s="539"/>
    </row>
    <row r="47" spans="1:17" s="184" customFormat="1" ht="12.75" customHeight="1" thickBot="1" x14ac:dyDescent="0.25">
      <c r="A47" s="540"/>
      <c r="B47" s="541"/>
      <c r="C47" s="541" t="s">
        <v>672</v>
      </c>
      <c r="D47" s="571">
        <f>D38+D45</f>
        <v>0</v>
      </c>
      <c r="E47" s="572">
        <f>E38+E45</f>
        <v>0</v>
      </c>
      <c r="F47" s="572">
        <f>F38+F45</f>
        <v>0</v>
      </c>
      <c r="G47" s="541"/>
      <c r="H47" s="541"/>
      <c r="I47" s="541"/>
      <c r="J47" s="541"/>
      <c r="K47" s="542"/>
      <c r="L47" s="543"/>
      <c r="M47" s="544"/>
      <c r="N47" s="544"/>
      <c r="O47" s="544"/>
      <c r="P47" s="544"/>
      <c r="Q47" s="545"/>
    </row>
    <row r="48" spans="1:17" ht="12.75" customHeight="1" x14ac:dyDescent="0.2">
      <c r="A48" s="14"/>
      <c r="B48" s="1"/>
      <c r="C48" s="1"/>
      <c r="D48" s="546"/>
      <c r="E48" s="3"/>
      <c r="F48" s="3"/>
      <c r="G48" s="1"/>
      <c r="H48" s="1"/>
      <c r="I48" s="1"/>
      <c r="J48" s="1"/>
      <c r="K48" s="546"/>
      <c r="L48" s="547"/>
      <c r="M48" s="548"/>
      <c r="N48" s="548"/>
      <c r="O48" s="548"/>
      <c r="P48" s="548"/>
      <c r="Q48" s="479"/>
    </row>
    <row r="49" spans="1:18" ht="12.75" customHeight="1" x14ac:dyDescent="0.2">
      <c r="A49" s="549"/>
      <c r="B49" s="1"/>
      <c r="C49" s="1"/>
      <c r="D49" s="546"/>
      <c r="E49" s="3"/>
      <c r="F49" s="3"/>
      <c r="G49" s="1"/>
      <c r="H49" s="1"/>
      <c r="I49" s="1"/>
      <c r="J49" s="1"/>
      <c r="K49" s="546"/>
      <c r="L49" s="547"/>
      <c r="M49" s="548"/>
      <c r="N49" s="548"/>
      <c r="O49" s="548"/>
      <c r="P49" s="548"/>
      <c r="Q49" s="479"/>
    </row>
    <row r="50" spans="1:18" ht="12.75" customHeight="1" x14ac:dyDescent="0.2">
      <c r="A50" s="550"/>
      <c r="B50" s="551"/>
      <c r="C50" s="552"/>
      <c r="D50" s="553"/>
      <c r="E50" s="554"/>
      <c r="F50" s="554"/>
      <c r="G50" s="552"/>
      <c r="H50" s="552"/>
      <c r="I50" s="552"/>
      <c r="J50" s="552"/>
      <c r="K50" s="555"/>
      <c r="L50" s="556"/>
      <c r="M50" s="557"/>
      <c r="N50" s="557"/>
      <c r="O50" s="557"/>
      <c r="P50" s="557"/>
      <c r="Q50" s="558"/>
    </row>
    <row r="51" spans="1:18" ht="12.75" customHeight="1" x14ac:dyDescent="0.2">
      <c r="A51" s="184" t="s">
        <v>643</v>
      </c>
      <c r="B51" s="184"/>
      <c r="C51" s="184"/>
      <c r="D51" s="559"/>
      <c r="E51" s="560"/>
      <c r="F51" s="560"/>
      <c r="G51" s="184"/>
      <c r="H51" s="184"/>
      <c r="I51" s="184"/>
      <c r="J51" s="184"/>
      <c r="R51" s="423"/>
    </row>
    <row r="52" spans="1:18" ht="12.75" customHeight="1" x14ac:dyDescent="0.2">
      <c r="A52" s="184" t="s">
        <v>673</v>
      </c>
      <c r="B52" s="184" t="s">
        <v>391</v>
      </c>
      <c r="C52" s="184"/>
      <c r="D52" s="559"/>
      <c r="E52" s="560"/>
      <c r="F52" s="560"/>
      <c r="G52" s="184"/>
      <c r="H52" s="184"/>
      <c r="I52" s="184"/>
      <c r="J52" s="184"/>
      <c r="R52" s="423"/>
    </row>
    <row r="53" spans="1:18" ht="12.75" customHeight="1" x14ac:dyDescent="0.2">
      <c r="A53" s="184" t="s">
        <v>674</v>
      </c>
      <c r="B53" s="184" t="s">
        <v>407</v>
      </c>
      <c r="C53" s="184"/>
      <c r="D53" s="559"/>
      <c r="E53" s="560"/>
      <c r="F53" s="560"/>
      <c r="G53" s="184"/>
      <c r="H53" s="184"/>
      <c r="I53" s="184"/>
      <c r="J53" s="184"/>
      <c r="R53" s="423"/>
    </row>
    <row r="54" spans="1:18" ht="12.75" customHeight="1" x14ac:dyDescent="0.2">
      <c r="A54" s="184"/>
      <c r="B54" s="184"/>
      <c r="C54" s="184"/>
      <c r="D54" s="559"/>
      <c r="E54" s="560"/>
      <c r="F54" s="560"/>
      <c r="G54" s="184"/>
      <c r="H54" s="184"/>
      <c r="I54" s="184"/>
      <c r="J54" s="184"/>
      <c r="R54" s="423"/>
    </row>
    <row r="55" spans="1:18" ht="12.75" customHeight="1" x14ac:dyDescent="0.2">
      <c r="A55" s="184" t="s">
        <v>675</v>
      </c>
      <c r="B55" s="184"/>
      <c r="C55" s="184"/>
      <c r="D55" s="559"/>
      <c r="E55" s="560"/>
      <c r="F55" s="560"/>
      <c r="G55" s="184"/>
      <c r="H55" s="184"/>
      <c r="I55" s="184"/>
      <c r="J55" s="184"/>
      <c r="R55" s="423"/>
    </row>
    <row r="56" spans="1:18" ht="12.75" customHeight="1" x14ac:dyDescent="0.2">
      <c r="A56" s="184" t="s">
        <v>644</v>
      </c>
      <c r="B56" s="184" t="s">
        <v>392</v>
      </c>
      <c r="C56" s="184"/>
      <c r="D56" s="559"/>
      <c r="E56" s="560"/>
      <c r="F56" s="560"/>
      <c r="G56" s="184"/>
      <c r="H56" s="184"/>
      <c r="I56" s="184"/>
      <c r="J56" s="184"/>
      <c r="R56" s="423"/>
    </row>
    <row r="57" spans="1:18" ht="12.75" customHeight="1" x14ac:dyDescent="0.2">
      <c r="A57" s="184" t="s">
        <v>645</v>
      </c>
      <c r="B57" s="184" t="s">
        <v>408</v>
      </c>
      <c r="C57" s="184"/>
      <c r="D57" s="559"/>
      <c r="E57" s="560"/>
      <c r="F57" s="560"/>
      <c r="G57" s="184"/>
      <c r="H57" s="184"/>
      <c r="I57" s="184"/>
      <c r="J57" s="184"/>
    </row>
    <row r="58" spans="1:18" ht="12.75" customHeight="1" x14ac:dyDescent="0.2">
      <c r="A58" s="184" t="s">
        <v>676</v>
      </c>
      <c r="B58" s="184" t="s">
        <v>417</v>
      </c>
      <c r="C58" s="184"/>
      <c r="D58" s="559"/>
      <c r="E58" s="560"/>
      <c r="F58" s="560"/>
      <c r="G58" s="184"/>
      <c r="H58" s="184"/>
      <c r="I58" s="184"/>
      <c r="J58" s="184"/>
    </row>
    <row r="59" spans="1:18" ht="12.75" customHeight="1" x14ac:dyDescent="0.2">
      <c r="A59" s="184" t="s">
        <v>677</v>
      </c>
      <c r="B59" s="184" t="s">
        <v>424</v>
      </c>
      <c r="C59" s="184"/>
      <c r="D59" s="559"/>
      <c r="E59" s="560"/>
      <c r="F59" s="560"/>
      <c r="G59" s="184"/>
      <c r="H59" s="184"/>
      <c r="I59" s="184"/>
      <c r="J59" s="184"/>
    </row>
    <row r="60" spans="1:18" ht="12.75" customHeight="1" x14ac:dyDescent="0.2">
      <c r="A60" s="184" t="s">
        <v>678</v>
      </c>
      <c r="B60" s="184" t="s">
        <v>430</v>
      </c>
      <c r="C60" s="184"/>
      <c r="D60" s="559"/>
      <c r="E60" s="560"/>
      <c r="F60" s="560"/>
      <c r="G60" s="184"/>
      <c r="H60" s="184"/>
      <c r="I60" s="184"/>
      <c r="J60" s="184"/>
    </row>
    <row r="61" spans="1:18" ht="12.75" customHeight="1" x14ac:dyDescent="0.2">
      <c r="B61" s="184"/>
      <c r="C61" s="184"/>
      <c r="D61" s="559"/>
      <c r="E61" s="560"/>
      <c r="F61" s="560"/>
      <c r="G61" s="184"/>
      <c r="H61" s="184"/>
      <c r="I61" s="184"/>
      <c r="J61" s="184"/>
    </row>
  </sheetData>
  <sheetProtection algorithmName="SHA-512" hashValue="qaY0lr/L+pjCCjpLRODrPTaoGDXyVngJmLpcVbTkLvbh/7gESKSC3Pjvg4o3GjsRjOmwJbkA2dZKznR7GCC5BQ==" saltValue="0m90DybExjoXK0IQMoDVOw==" spinCount="100000" sheet="1" objects="1" scenarios="1" formatCells="0" formatColumns="0" formatRows="0" insertColumns="0" insertRows="0" insertHyperlinks="0" deleteColumns="0" deleteRows="0" sort="0" autoFilter="0" pivotTables="0"/>
  <protectedRanges>
    <protectedRange sqref="B3" name="Company Details_1_4_1_1"/>
    <protectedRange sqref="F3:G3" name="Company Details_1_4_2"/>
  </protectedRanges>
  <mergeCells count="14">
    <mergeCell ref="Q5:Q6"/>
    <mergeCell ref="O5:O6"/>
    <mergeCell ref="P5:P6"/>
    <mergeCell ref="L5:L6"/>
    <mergeCell ref="G5:G6"/>
    <mergeCell ref="H5:H6"/>
    <mergeCell ref="I5:I6"/>
    <mergeCell ref="J5:J6"/>
    <mergeCell ref="F2:G2"/>
    <mergeCell ref="F3:G3"/>
    <mergeCell ref="A5:C6"/>
    <mergeCell ref="D5:F5"/>
    <mergeCell ref="M5:N5"/>
    <mergeCell ref="K5:K6"/>
  </mergeCells>
  <pageMargins left="0.5" right="0.5" top="1" bottom="0.5" header="0.2" footer="0.1"/>
  <pageSetup paperSize="5" scale="78" fitToHeight="0" orientation="landscape" r:id="rId1"/>
  <headerFooter>
    <oddFooter>&amp;R&amp;"Arial,Bold"&amp;10Page 29</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List!$J$2:$J$3</xm:f>
          </x14:formula1>
          <xm:sqref>G7:G32</xm:sqref>
        </x14:dataValidation>
        <x14:dataValidation type="list" allowBlank="1" showInputMessage="1" showErrorMessage="1" xr:uid="{00000000-0002-0000-0D00-000001000000}">
          <x14:formula1>
            <xm:f>List!$K$2:$K$6</xm:f>
          </x14:formula1>
          <xm:sqref>H7:H32</xm:sqref>
        </x14:dataValidation>
        <x14:dataValidation type="list" allowBlank="1" showInputMessage="1" showErrorMessage="1" xr:uid="{00000000-0002-0000-0D00-000002000000}">
          <x14:formula1>
            <xm:f>List!$A$2:$A$167</xm:f>
          </x14:formula1>
          <xm:sqref>I7:I32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pageSetUpPr fitToPage="1"/>
  </sheetPr>
  <dimension ref="A1:P34"/>
  <sheetViews>
    <sheetView showGridLines="0" zoomScale="85" zoomScaleNormal="85" zoomScaleSheetLayoutView="80" zoomScalePageLayoutView="40" workbookViewId="0"/>
  </sheetViews>
  <sheetFormatPr defaultColWidth="8.85546875" defaultRowHeight="12.75" customHeight="1" x14ac:dyDescent="0.2"/>
  <cols>
    <col min="1" max="1" width="3.7109375" style="402" bestFit="1" customWidth="1"/>
    <col min="2" max="2" width="3.42578125" style="371" customWidth="1"/>
    <col min="3" max="3" width="51" style="371" customWidth="1"/>
    <col min="4" max="5" width="24.140625" style="596" customWidth="1"/>
    <col min="6" max="6" width="24.140625" style="371" customWidth="1"/>
    <col min="7" max="7" width="25.28515625" style="371" customWidth="1"/>
    <col min="8" max="9" width="26" style="596" customWidth="1"/>
    <col min="10" max="10" width="18.7109375" style="371" customWidth="1"/>
    <col min="11" max="257" width="8.85546875" style="371"/>
    <col min="258" max="258" width="3.7109375" style="371" bestFit="1" customWidth="1"/>
    <col min="259" max="259" width="3.42578125" style="371" customWidth="1"/>
    <col min="260" max="260" width="51" style="371" customWidth="1"/>
    <col min="261" max="261" width="25.28515625" style="371" customWidth="1"/>
    <col min="262" max="265" width="21.140625" style="371" customWidth="1"/>
    <col min="266" max="266" width="18.7109375" style="371" customWidth="1"/>
    <col min="267" max="513" width="8.85546875" style="371"/>
    <col min="514" max="514" width="3.7109375" style="371" bestFit="1" customWidth="1"/>
    <col min="515" max="515" width="3.42578125" style="371" customWidth="1"/>
    <col min="516" max="516" width="51" style="371" customWidth="1"/>
    <col min="517" max="517" width="25.28515625" style="371" customWidth="1"/>
    <col min="518" max="521" width="21.140625" style="371" customWidth="1"/>
    <col min="522" max="522" width="18.7109375" style="371" customWidth="1"/>
    <col min="523" max="769" width="8.85546875" style="371"/>
    <col min="770" max="770" width="3.7109375" style="371" bestFit="1" customWidth="1"/>
    <col min="771" max="771" width="3.42578125" style="371" customWidth="1"/>
    <col min="772" max="772" width="51" style="371" customWidth="1"/>
    <col min="773" max="773" width="25.28515625" style="371" customWidth="1"/>
    <col min="774" max="777" width="21.140625" style="371" customWidth="1"/>
    <col min="778" max="778" width="18.7109375" style="371" customWidth="1"/>
    <col min="779" max="1025" width="8.85546875" style="371"/>
    <col min="1026" max="1026" width="3.7109375" style="371" bestFit="1" customWidth="1"/>
    <col min="1027" max="1027" width="3.42578125" style="371" customWidth="1"/>
    <col min="1028" max="1028" width="51" style="371" customWidth="1"/>
    <col min="1029" max="1029" width="25.28515625" style="371" customWidth="1"/>
    <col min="1030" max="1033" width="21.140625" style="371" customWidth="1"/>
    <col min="1034" max="1034" width="18.7109375" style="371" customWidth="1"/>
    <col min="1035" max="1281" width="8.85546875" style="371"/>
    <col min="1282" max="1282" width="3.7109375" style="371" bestFit="1" customWidth="1"/>
    <col min="1283" max="1283" width="3.42578125" style="371" customWidth="1"/>
    <col min="1284" max="1284" width="51" style="371" customWidth="1"/>
    <col min="1285" max="1285" width="25.28515625" style="371" customWidth="1"/>
    <col min="1286" max="1289" width="21.140625" style="371" customWidth="1"/>
    <col min="1290" max="1290" width="18.7109375" style="371" customWidth="1"/>
    <col min="1291" max="1537" width="8.85546875" style="371"/>
    <col min="1538" max="1538" width="3.7109375" style="371" bestFit="1" customWidth="1"/>
    <col min="1539" max="1539" width="3.42578125" style="371" customWidth="1"/>
    <col min="1540" max="1540" width="51" style="371" customWidth="1"/>
    <col min="1541" max="1541" width="25.28515625" style="371" customWidth="1"/>
    <col min="1542" max="1545" width="21.140625" style="371" customWidth="1"/>
    <col min="1546" max="1546" width="18.7109375" style="371" customWidth="1"/>
    <col min="1547" max="1793" width="8.85546875" style="371"/>
    <col min="1794" max="1794" width="3.7109375" style="371" bestFit="1" customWidth="1"/>
    <col min="1795" max="1795" width="3.42578125" style="371" customWidth="1"/>
    <col min="1796" max="1796" width="51" style="371" customWidth="1"/>
    <col min="1797" max="1797" width="25.28515625" style="371" customWidth="1"/>
    <col min="1798" max="1801" width="21.140625" style="371" customWidth="1"/>
    <col min="1802" max="1802" width="18.7109375" style="371" customWidth="1"/>
    <col min="1803" max="2049" width="8.85546875" style="371"/>
    <col min="2050" max="2050" width="3.7109375" style="371" bestFit="1" customWidth="1"/>
    <col min="2051" max="2051" width="3.42578125" style="371" customWidth="1"/>
    <col min="2052" max="2052" width="51" style="371" customWidth="1"/>
    <col min="2053" max="2053" width="25.28515625" style="371" customWidth="1"/>
    <col min="2054" max="2057" width="21.140625" style="371" customWidth="1"/>
    <col min="2058" max="2058" width="18.7109375" style="371" customWidth="1"/>
    <col min="2059" max="2305" width="8.85546875" style="371"/>
    <col min="2306" max="2306" width="3.7109375" style="371" bestFit="1" customWidth="1"/>
    <col min="2307" max="2307" width="3.42578125" style="371" customWidth="1"/>
    <col min="2308" max="2308" width="51" style="371" customWidth="1"/>
    <col min="2309" max="2309" width="25.28515625" style="371" customWidth="1"/>
    <col min="2310" max="2313" width="21.140625" style="371" customWidth="1"/>
    <col min="2314" max="2314" width="18.7109375" style="371" customWidth="1"/>
    <col min="2315" max="2561" width="8.85546875" style="371"/>
    <col min="2562" max="2562" width="3.7109375" style="371" bestFit="1" customWidth="1"/>
    <col min="2563" max="2563" width="3.42578125" style="371" customWidth="1"/>
    <col min="2564" max="2564" width="51" style="371" customWidth="1"/>
    <col min="2565" max="2565" width="25.28515625" style="371" customWidth="1"/>
    <col min="2566" max="2569" width="21.140625" style="371" customWidth="1"/>
    <col min="2570" max="2570" width="18.7109375" style="371" customWidth="1"/>
    <col min="2571" max="2817" width="8.85546875" style="371"/>
    <col min="2818" max="2818" width="3.7109375" style="371" bestFit="1" customWidth="1"/>
    <col min="2819" max="2819" width="3.42578125" style="371" customWidth="1"/>
    <col min="2820" max="2820" width="51" style="371" customWidth="1"/>
    <col min="2821" max="2821" width="25.28515625" style="371" customWidth="1"/>
    <col min="2822" max="2825" width="21.140625" style="371" customWidth="1"/>
    <col min="2826" max="2826" width="18.7109375" style="371" customWidth="1"/>
    <col min="2827" max="3073" width="8.85546875" style="371"/>
    <col min="3074" max="3074" width="3.7109375" style="371" bestFit="1" customWidth="1"/>
    <col min="3075" max="3075" width="3.42578125" style="371" customWidth="1"/>
    <col min="3076" max="3076" width="51" style="371" customWidth="1"/>
    <col min="3077" max="3077" width="25.28515625" style="371" customWidth="1"/>
    <col min="3078" max="3081" width="21.140625" style="371" customWidth="1"/>
    <col min="3082" max="3082" width="18.7109375" style="371" customWidth="1"/>
    <col min="3083" max="3329" width="8.85546875" style="371"/>
    <col min="3330" max="3330" width="3.7109375" style="371" bestFit="1" customWidth="1"/>
    <col min="3331" max="3331" width="3.42578125" style="371" customWidth="1"/>
    <col min="3332" max="3332" width="51" style="371" customWidth="1"/>
    <col min="3333" max="3333" width="25.28515625" style="371" customWidth="1"/>
    <col min="3334" max="3337" width="21.140625" style="371" customWidth="1"/>
    <col min="3338" max="3338" width="18.7109375" style="371" customWidth="1"/>
    <col min="3339" max="3585" width="8.85546875" style="371"/>
    <col min="3586" max="3586" width="3.7109375" style="371" bestFit="1" customWidth="1"/>
    <col min="3587" max="3587" width="3.42578125" style="371" customWidth="1"/>
    <col min="3588" max="3588" width="51" style="371" customWidth="1"/>
    <col min="3589" max="3589" width="25.28515625" style="371" customWidth="1"/>
    <col min="3590" max="3593" width="21.140625" style="371" customWidth="1"/>
    <col min="3594" max="3594" width="18.7109375" style="371" customWidth="1"/>
    <col min="3595" max="3841" width="8.85546875" style="371"/>
    <col min="3842" max="3842" width="3.7109375" style="371" bestFit="1" customWidth="1"/>
    <col min="3843" max="3843" width="3.42578125" style="371" customWidth="1"/>
    <col min="3844" max="3844" width="51" style="371" customWidth="1"/>
    <col min="3845" max="3845" width="25.28515625" style="371" customWidth="1"/>
    <col min="3846" max="3849" width="21.140625" style="371" customWidth="1"/>
    <col min="3850" max="3850" width="18.7109375" style="371" customWidth="1"/>
    <col min="3851" max="4097" width="8.85546875" style="371"/>
    <col min="4098" max="4098" width="3.7109375" style="371" bestFit="1" customWidth="1"/>
    <col min="4099" max="4099" width="3.42578125" style="371" customWidth="1"/>
    <col min="4100" max="4100" width="51" style="371" customWidth="1"/>
    <col min="4101" max="4101" width="25.28515625" style="371" customWidth="1"/>
    <col min="4102" max="4105" width="21.140625" style="371" customWidth="1"/>
    <col min="4106" max="4106" width="18.7109375" style="371" customWidth="1"/>
    <col min="4107" max="4353" width="8.85546875" style="371"/>
    <col min="4354" max="4354" width="3.7109375" style="371" bestFit="1" customWidth="1"/>
    <col min="4355" max="4355" width="3.42578125" style="371" customWidth="1"/>
    <col min="4356" max="4356" width="51" style="371" customWidth="1"/>
    <col min="4357" max="4357" width="25.28515625" style="371" customWidth="1"/>
    <col min="4358" max="4361" width="21.140625" style="371" customWidth="1"/>
    <col min="4362" max="4362" width="18.7109375" style="371" customWidth="1"/>
    <col min="4363" max="4609" width="8.85546875" style="371"/>
    <col min="4610" max="4610" width="3.7109375" style="371" bestFit="1" customWidth="1"/>
    <col min="4611" max="4611" width="3.42578125" style="371" customWidth="1"/>
    <col min="4612" max="4612" width="51" style="371" customWidth="1"/>
    <col min="4613" max="4613" width="25.28515625" style="371" customWidth="1"/>
    <col min="4614" max="4617" width="21.140625" style="371" customWidth="1"/>
    <col min="4618" max="4618" width="18.7109375" style="371" customWidth="1"/>
    <col min="4619" max="4865" width="8.85546875" style="371"/>
    <col min="4866" max="4866" width="3.7109375" style="371" bestFit="1" customWidth="1"/>
    <col min="4867" max="4867" width="3.42578125" style="371" customWidth="1"/>
    <col min="4868" max="4868" width="51" style="371" customWidth="1"/>
    <col min="4869" max="4869" width="25.28515625" style="371" customWidth="1"/>
    <col min="4870" max="4873" width="21.140625" style="371" customWidth="1"/>
    <col min="4874" max="4874" width="18.7109375" style="371" customWidth="1"/>
    <col min="4875" max="5121" width="8.85546875" style="371"/>
    <col min="5122" max="5122" width="3.7109375" style="371" bestFit="1" customWidth="1"/>
    <col min="5123" max="5123" width="3.42578125" style="371" customWidth="1"/>
    <col min="5124" max="5124" width="51" style="371" customWidth="1"/>
    <col min="5125" max="5125" width="25.28515625" style="371" customWidth="1"/>
    <col min="5126" max="5129" width="21.140625" style="371" customWidth="1"/>
    <col min="5130" max="5130" width="18.7109375" style="371" customWidth="1"/>
    <col min="5131" max="5377" width="8.85546875" style="371"/>
    <col min="5378" max="5378" width="3.7109375" style="371" bestFit="1" customWidth="1"/>
    <col min="5379" max="5379" width="3.42578125" style="371" customWidth="1"/>
    <col min="5380" max="5380" width="51" style="371" customWidth="1"/>
    <col min="5381" max="5381" width="25.28515625" style="371" customWidth="1"/>
    <col min="5382" max="5385" width="21.140625" style="371" customWidth="1"/>
    <col min="5386" max="5386" width="18.7109375" style="371" customWidth="1"/>
    <col min="5387" max="5633" width="8.85546875" style="371"/>
    <col min="5634" max="5634" width="3.7109375" style="371" bestFit="1" customWidth="1"/>
    <col min="5635" max="5635" width="3.42578125" style="371" customWidth="1"/>
    <col min="5636" max="5636" width="51" style="371" customWidth="1"/>
    <col min="5637" max="5637" width="25.28515625" style="371" customWidth="1"/>
    <col min="5638" max="5641" width="21.140625" style="371" customWidth="1"/>
    <col min="5642" max="5642" width="18.7109375" style="371" customWidth="1"/>
    <col min="5643" max="5889" width="8.85546875" style="371"/>
    <col min="5890" max="5890" width="3.7109375" style="371" bestFit="1" customWidth="1"/>
    <col min="5891" max="5891" width="3.42578125" style="371" customWidth="1"/>
    <col min="5892" max="5892" width="51" style="371" customWidth="1"/>
    <col min="5893" max="5893" width="25.28515625" style="371" customWidth="1"/>
    <col min="5894" max="5897" width="21.140625" style="371" customWidth="1"/>
    <col min="5898" max="5898" width="18.7109375" style="371" customWidth="1"/>
    <col min="5899" max="6145" width="8.85546875" style="371"/>
    <col min="6146" max="6146" width="3.7109375" style="371" bestFit="1" customWidth="1"/>
    <col min="6147" max="6147" width="3.42578125" style="371" customWidth="1"/>
    <col min="6148" max="6148" width="51" style="371" customWidth="1"/>
    <col min="6149" max="6149" width="25.28515625" style="371" customWidth="1"/>
    <col min="6150" max="6153" width="21.140625" style="371" customWidth="1"/>
    <col min="6154" max="6154" width="18.7109375" style="371" customWidth="1"/>
    <col min="6155" max="6401" width="8.85546875" style="371"/>
    <col min="6402" max="6402" width="3.7109375" style="371" bestFit="1" customWidth="1"/>
    <col min="6403" max="6403" width="3.42578125" style="371" customWidth="1"/>
    <col min="6404" max="6404" width="51" style="371" customWidth="1"/>
    <col min="6405" max="6405" width="25.28515625" style="371" customWidth="1"/>
    <col min="6406" max="6409" width="21.140625" style="371" customWidth="1"/>
    <col min="6410" max="6410" width="18.7109375" style="371" customWidth="1"/>
    <col min="6411" max="6657" width="8.85546875" style="371"/>
    <col min="6658" max="6658" width="3.7109375" style="371" bestFit="1" customWidth="1"/>
    <col min="6659" max="6659" width="3.42578125" style="371" customWidth="1"/>
    <col min="6660" max="6660" width="51" style="371" customWidth="1"/>
    <col min="6661" max="6661" width="25.28515625" style="371" customWidth="1"/>
    <col min="6662" max="6665" width="21.140625" style="371" customWidth="1"/>
    <col min="6666" max="6666" width="18.7109375" style="371" customWidth="1"/>
    <col min="6667" max="6913" width="8.85546875" style="371"/>
    <col min="6914" max="6914" width="3.7109375" style="371" bestFit="1" customWidth="1"/>
    <col min="6915" max="6915" width="3.42578125" style="371" customWidth="1"/>
    <col min="6916" max="6916" width="51" style="371" customWidth="1"/>
    <col min="6917" max="6917" width="25.28515625" style="371" customWidth="1"/>
    <col min="6918" max="6921" width="21.140625" style="371" customWidth="1"/>
    <col min="6922" max="6922" width="18.7109375" style="371" customWidth="1"/>
    <col min="6923" max="7169" width="8.85546875" style="371"/>
    <col min="7170" max="7170" width="3.7109375" style="371" bestFit="1" customWidth="1"/>
    <col min="7171" max="7171" width="3.42578125" style="371" customWidth="1"/>
    <col min="7172" max="7172" width="51" style="371" customWidth="1"/>
    <col min="7173" max="7173" width="25.28515625" style="371" customWidth="1"/>
    <col min="7174" max="7177" width="21.140625" style="371" customWidth="1"/>
    <col min="7178" max="7178" width="18.7109375" style="371" customWidth="1"/>
    <col min="7179" max="7425" width="8.85546875" style="371"/>
    <col min="7426" max="7426" width="3.7109375" style="371" bestFit="1" customWidth="1"/>
    <col min="7427" max="7427" width="3.42578125" style="371" customWidth="1"/>
    <col min="7428" max="7428" width="51" style="371" customWidth="1"/>
    <col min="7429" max="7429" width="25.28515625" style="371" customWidth="1"/>
    <col min="7430" max="7433" width="21.140625" style="371" customWidth="1"/>
    <col min="7434" max="7434" width="18.7109375" style="371" customWidth="1"/>
    <col min="7435" max="7681" width="8.85546875" style="371"/>
    <col min="7682" max="7682" width="3.7109375" style="371" bestFit="1" customWidth="1"/>
    <col min="7683" max="7683" width="3.42578125" style="371" customWidth="1"/>
    <col min="7684" max="7684" width="51" style="371" customWidth="1"/>
    <col min="7685" max="7685" width="25.28515625" style="371" customWidth="1"/>
    <col min="7686" max="7689" width="21.140625" style="371" customWidth="1"/>
    <col min="7690" max="7690" width="18.7109375" style="371" customWidth="1"/>
    <col min="7691" max="7937" width="8.85546875" style="371"/>
    <col min="7938" max="7938" width="3.7109375" style="371" bestFit="1" customWidth="1"/>
    <col min="7939" max="7939" width="3.42578125" style="371" customWidth="1"/>
    <col min="7940" max="7940" width="51" style="371" customWidth="1"/>
    <col min="7941" max="7941" width="25.28515625" style="371" customWidth="1"/>
    <col min="7942" max="7945" width="21.140625" style="371" customWidth="1"/>
    <col min="7946" max="7946" width="18.7109375" style="371" customWidth="1"/>
    <col min="7947" max="8193" width="8.85546875" style="371"/>
    <col min="8194" max="8194" width="3.7109375" style="371" bestFit="1" customWidth="1"/>
    <col min="8195" max="8195" width="3.42578125" style="371" customWidth="1"/>
    <col min="8196" max="8196" width="51" style="371" customWidth="1"/>
    <col min="8197" max="8197" width="25.28515625" style="371" customWidth="1"/>
    <col min="8198" max="8201" width="21.140625" style="371" customWidth="1"/>
    <col min="8202" max="8202" width="18.7109375" style="371" customWidth="1"/>
    <col min="8203" max="8449" width="8.85546875" style="371"/>
    <col min="8450" max="8450" width="3.7109375" style="371" bestFit="1" customWidth="1"/>
    <col min="8451" max="8451" width="3.42578125" style="371" customWidth="1"/>
    <col min="8452" max="8452" width="51" style="371" customWidth="1"/>
    <col min="8453" max="8453" width="25.28515625" style="371" customWidth="1"/>
    <col min="8454" max="8457" width="21.140625" style="371" customWidth="1"/>
    <col min="8458" max="8458" width="18.7109375" style="371" customWidth="1"/>
    <col min="8459" max="8705" width="8.85546875" style="371"/>
    <col min="8706" max="8706" width="3.7109375" style="371" bestFit="1" customWidth="1"/>
    <col min="8707" max="8707" width="3.42578125" style="371" customWidth="1"/>
    <col min="8708" max="8708" width="51" style="371" customWidth="1"/>
    <col min="8709" max="8709" width="25.28515625" style="371" customWidth="1"/>
    <col min="8710" max="8713" width="21.140625" style="371" customWidth="1"/>
    <col min="8714" max="8714" width="18.7109375" style="371" customWidth="1"/>
    <col min="8715" max="8961" width="8.85546875" style="371"/>
    <col min="8962" max="8962" width="3.7109375" style="371" bestFit="1" customWidth="1"/>
    <col min="8963" max="8963" width="3.42578125" style="371" customWidth="1"/>
    <col min="8964" max="8964" width="51" style="371" customWidth="1"/>
    <col min="8965" max="8965" width="25.28515625" style="371" customWidth="1"/>
    <col min="8966" max="8969" width="21.140625" style="371" customWidth="1"/>
    <col min="8970" max="8970" width="18.7109375" style="371" customWidth="1"/>
    <col min="8971" max="9217" width="8.85546875" style="371"/>
    <col min="9218" max="9218" width="3.7109375" style="371" bestFit="1" customWidth="1"/>
    <col min="9219" max="9219" width="3.42578125" style="371" customWidth="1"/>
    <col min="9220" max="9220" width="51" style="371" customWidth="1"/>
    <col min="9221" max="9221" width="25.28515625" style="371" customWidth="1"/>
    <col min="9222" max="9225" width="21.140625" style="371" customWidth="1"/>
    <col min="9226" max="9226" width="18.7109375" style="371" customWidth="1"/>
    <col min="9227" max="9473" width="8.85546875" style="371"/>
    <col min="9474" max="9474" width="3.7109375" style="371" bestFit="1" customWidth="1"/>
    <col min="9475" max="9475" width="3.42578125" style="371" customWidth="1"/>
    <col min="9476" max="9476" width="51" style="371" customWidth="1"/>
    <col min="9477" max="9477" width="25.28515625" style="371" customWidth="1"/>
    <col min="9478" max="9481" width="21.140625" style="371" customWidth="1"/>
    <col min="9482" max="9482" width="18.7109375" style="371" customWidth="1"/>
    <col min="9483" max="9729" width="8.85546875" style="371"/>
    <col min="9730" max="9730" width="3.7109375" style="371" bestFit="1" customWidth="1"/>
    <col min="9731" max="9731" width="3.42578125" style="371" customWidth="1"/>
    <col min="9732" max="9732" width="51" style="371" customWidth="1"/>
    <col min="9733" max="9733" width="25.28515625" style="371" customWidth="1"/>
    <col min="9734" max="9737" width="21.140625" style="371" customWidth="1"/>
    <col min="9738" max="9738" width="18.7109375" style="371" customWidth="1"/>
    <col min="9739" max="9985" width="8.85546875" style="371"/>
    <col min="9986" max="9986" width="3.7109375" style="371" bestFit="1" customWidth="1"/>
    <col min="9987" max="9987" width="3.42578125" style="371" customWidth="1"/>
    <col min="9988" max="9988" width="51" style="371" customWidth="1"/>
    <col min="9989" max="9989" width="25.28515625" style="371" customWidth="1"/>
    <col min="9990" max="9993" width="21.140625" style="371" customWidth="1"/>
    <col min="9994" max="9994" width="18.7109375" style="371" customWidth="1"/>
    <col min="9995" max="10241" width="8.85546875" style="371"/>
    <col min="10242" max="10242" width="3.7109375" style="371" bestFit="1" customWidth="1"/>
    <col min="10243" max="10243" width="3.42578125" style="371" customWidth="1"/>
    <col min="10244" max="10244" width="51" style="371" customWidth="1"/>
    <col min="10245" max="10245" width="25.28515625" style="371" customWidth="1"/>
    <col min="10246" max="10249" width="21.140625" style="371" customWidth="1"/>
    <col min="10250" max="10250" width="18.7109375" style="371" customWidth="1"/>
    <col min="10251" max="10497" width="8.85546875" style="371"/>
    <col min="10498" max="10498" width="3.7109375" style="371" bestFit="1" customWidth="1"/>
    <col min="10499" max="10499" width="3.42578125" style="371" customWidth="1"/>
    <col min="10500" max="10500" width="51" style="371" customWidth="1"/>
    <col min="10501" max="10501" width="25.28515625" style="371" customWidth="1"/>
    <col min="10502" max="10505" width="21.140625" style="371" customWidth="1"/>
    <col min="10506" max="10506" width="18.7109375" style="371" customWidth="1"/>
    <col min="10507" max="10753" width="8.85546875" style="371"/>
    <col min="10754" max="10754" width="3.7109375" style="371" bestFit="1" customWidth="1"/>
    <col min="10755" max="10755" width="3.42578125" style="371" customWidth="1"/>
    <col min="10756" max="10756" width="51" style="371" customWidth="1"/>
    <col min="10757" max="10757" width="25.28515625" style="371" customWidth="1"/>
    <col min="10758" max="10761" width="21.140625" style="371" customWidth="1"/>
    <col min="10762" max="10762" width="18.7109375" style="371" customWidth="1"/>
    <col min="10763" max="11009" width="8.85546875" style="371"/>
    <col min="11010" max="11010" width="3.7109375" style="371" bestFit="1" customWidth="1"/>
    <col min="11011" max="11011" width="3.42578125" style="371" customWidth="1"/>
    <col min="11012" max="11012" width="51" style="371" customWidth="1"/>
    <col min="11013" max="11013" width="25.28515625" style="371" customWidth="1"/>
    <col min="11014" max="11017" width="21.140625" style="371" customWidth="1"/>
    <col min="11018" max="11018" width="18.7109375" style="371" customWidth="1"/>
    <col min="11019" max="11265" width="8.85546875" style="371"/>
    <col min="11266" max="11266" width="3.7109375" style="371" bestFit="1" customWidth="1"/>
    <col min="11267" max="11267" width="3.42578125" style="371" customWidth="1"/>
    <col min="11268" max="11268" width="51" style="371" customWidth="1"/>
    <col min="11269" max="11269" width="25.28515625" style="371" customWidth="1"/>
    <col min="11270" max="11273" width="21.140625" style="371" customWidth="1"/>
    <col min="11274" max="11274" width="18.7109375" style="371" customWidth="1"/>
    <col min="11275" max="11521" width="8.85546875" style="371"/>
    <col min="11522" max="11522" width="3.7109375" style="371" bestFit="1" customWidth="1"/>
    <col min="11523" max="11523" width="3.42578125" style="371" customWidth="1"/>
    <col min="11524" max="11524" width="51" style="371" customWidth="1"/>
    <col min="11525" max="11525" width="25.28515625" style="371" customWidth="1"/>
    <col min="11526" max="11529" width="21.140625" style="371" customWidth="1"/>
    <col min="11530" max="11530" width="18.7109375" style="371" customWidth="1"/>
    <col min="11531" max="11777" width="8.85546875" style="371"/>
    <col min="11778" max="11778" width="3.7109375" style="371" bestFit="1" customWidth="1"/>
    <col min="11779" max="11779" width="3.42578125" style="371" customWidth="1"/>
    <col min="11780" max="11780" width="51" style="371" customWidth="1"/>
    <col min="11781" max="11781" width="25.28515625" style="371" customWidth="1"/>
    <col min="11782" max="11785" width="21.140625" style="371" customWidth="1"/>
    <col min="11786" max="11786" width="18.7109375" style="371" customWidth="1"/>
    <col min="11787" max="12033" width="8.85546875" style="371"/>
    <col min="12034" max="12034" width="3.7109375" style="371" bestFit="1" customWidth="1"/>
    <col min="12035" max="12035" width="3.42578125" style="371" customWidth="1"/>
    <col min="12036" max="12036" width="51" style="371" customWidth="1"/>
    <col min="12037" max="12037" width="25.28515625" style="371" customWidth="1"/>
    <col min="12038" max="12041" width="21.140625" style="371" customWidth="1"/>
    <col min="12042" max="12042" width="18.7109375" style="371" customWidth="1"/>
    <col min="12043" max="12289" width="8.85546875" style="371"/>
    <col min="12290" max="12290" width="3.7109375" style="371" bestFit="1" customWidth="1"/>
    <col min="12291" max="12291" width="3.42578125" style="371" customWidth="1"/>
    <col min="12292" max="12292" width="51" style="371" customWidth="1"/>
    <col min="12293" max="12293" width="25.28515625" style="371" customWidth="1"/>
    <col min="12294" max="12297" width="21.140625" style="371" customWidth="1"/>
    <col min="12298" max="12298" width="18.7109375" style="371" customWidth="1"/>
    <col min="12299" max="12545" width="8.85546875" style="371"/>
    <col min="12546" max="12546" width="3.7109375" style="371" bestFit="1" customWidth="1"/>
    <col min="12547" max="12547" width="3.42578125" style="371" customWidth="1"/>
    <col min="12548" max="12548" width="51" style="371" customWidth="1"/>
    <col min="12549" max="12549" width="25.28515625" style="371" customWidth="1"/>
    <col min="12550" max="12553" width="21.140625" style="371" customWidth="1"/>
    <col min="12554" max="12554" width="18.7109375" style="371" customWidth="1"/>
    <col min="12555" max="12801" width="8.85546875" style="371"/>
    <col min="12802" max="12802" width="3.7109375" style="371" bestFit="1" customWidth="1"/>
    <col min="12803" max="12803" width="3.42578125" style="371" customWidth="1"/>
    <col min="12804" max="12804" width="51" style="371" customWidth="1"/>
    <col min="12805" max="12805" width="25.28515625" style="371" customWidth="1"/>
    <col min="12806" max="12809" width="21.140625" style="371" customWidth="1"/>
    <col min="12810" max="12810" width="18.7109375" style="371" customWidth="1"/>
    <col min="12811" max="13057" width="8.85546875" style="371"/>
    <col min="13058" max="13058" width="3.7109375" style="371" bestFit="1" customWidth="1"/>
    <col min="13059" max="13059" width="3.42578125" style="371" customWidth="1"/>
    <col min="13060" max="13060" width="51" style="371" customWidth="1"/>
    <col min="13061" max="13061" width="25.28515625" style="371" customWidth="1"/>
    <col min="13062" max="13065" width="21.140625" style="371" customWidth="1"/>
    <col min="13066" max="13066" width="18.7109375" style="371" customWidth="1"/>
    <col min="13067" max="13313" width="8.85546875" style="371"/>
    <col min="13314" max="13314" width="3.7109375" style="371" bestFit="1" customWidth="1"/>
    <col min="13315" max="13315" width="3.42578125" style="371" customWidth="1"/>
    <col min="13316" max="13316" width="51" style="371" customWidth="1"/>
    <col min="13317" max="13317" width="25.28515625" style="371" customWidth="1"/>
    <col min="13318" max="13321" width="21.140625" style="371" customWidth="1"/>
    <col min="13322" max="13322" width="18.7109375" style="371" customWidth="1"/>
    <col min="13323" max="13569" width="8.85546875" style="371"/>
    <col min="13570" max="13570" width="3.7109375" style="371" bestFit="1" customWidth="1"/>
    <col min="13571" max="13571" width="3.42578125" style="371" customWidth="1"/>
    <col min="13572" max="13572" width="51" style="371" customWidth="1"/>
    <col min="13573" max="13573" width="25.28515625" style="371" customWidth="1"/>
    <col min="13574" max="13577" width="21.140625" style="371" customWidth="1"/>
    <col min="13578" max="13578" width="18.7109375" style="371" customWidth="1"/>
    <col min="13579" max="13825" width="8.85546875" style="371"/>
    <col min="13826" max="13826" width="3.7109375" style="371" bestFit="1" customWidth="1"/>
    <col min="13827" max="13827" width="3.42578125" style="371" customWidth="1"/>
    <col min="13828" max="13828" width="51" style="371" customWidth="1"/>
    <col min="13829" max="13829" width="25.28515625" style="371" customWidth="1"/>
    <col min="13830" max="13833" width="21.140625" style="371" customWidth="1"/>
    <col min="13834" max="13834" width="18.7109375" style="371" customWidth="1"/>
    <col min="13835" max="14081" width="8.85546875" style="371"/>
    <col min="14082" max="14082" width="3.7109375" style="371" bestFit="1" customWidth="1"/>
    <col min="14083" max="14083" width="3.42578125" style="371" customWidth="1"/>
    <col min="14084" max="14084" width="51" style="371" customWidth="1"/>
    <col min="14085" max="14085" width="25.28515625" style="371" customWidth="1"/>
    <col min="14086" max="14089" width="21.140625" style="371" customWidth="1"/>
    <col min="14090" max="14090" width="18.7109375" style="371" customWidth="1"/>
    <col min="14091" max="14337" width="8.85546875" style="371"/>
    <col min="14338" max="14338" width="3.7109375" style="371" bestFit="1" customWidth="1"/>
    <col min="14339" max="14339" width="3.42578125" style="371" customWidth="1"/>
    <col min="14340" max="14340" width="51" style="371" customWidth="1"/>
    <col min="14341" max="14341" width="25.28515625" style="371" customWidth="1"/>
    <col min="14342" max="14345" width="21.140625" style="371" customWidth="1"/>
    <col min="14346" max="14346" width="18.7109375" style="371" customWidth="1"/>
    <col min="14347" max="14593" width="8.85546875" style="371"/>
    <col min="14594" max="14594" width="3.7109375" style="371" bestFit="1" customWidth="1"/>
    <col min="14595" max="14595" width="3.42578125" style="371" customWidth="1"/>
    <col min="14596" max="14596" width="51" style="371" customWidth="1"/>
    <col min="14597" max="14597" width="25.28515625" style="371" customWidth="1"/>
    <col min="14598" max="14601" width="21.140625" style="371" customWidth="1"/>
    <col min="14602" max="14602" width="18.7109375" style="371" customWidth="1"/>
    <col min="14603" max="14849" width="8.85546875" style="371"/>
    <col min="14850" max="14850" width="3.7109375" style="371" bestFit="1" customWidth="1"/>
    <col min="14851" max="14851" width="3.42578125" style="371" customWidth="1"/>
    <col min="14852" max="14852" width="51" style="371" customWidth="1"/>
    <col min="14853" max="14853" width="25.28515625" style="371" customWidth="1"/>
    <col min="14854" max="14857" width="21.140625" style="371" customWidth="1"/>
    <col min="14858" max="14858" width="18.7109375" style="371" customWidth="1"/>
    <col min="14859" max="15105" width="8.85546875" style="371"/>
    <col min="15106" max="15106" width="3.7109375" style="371" bestFit="1" customWidth="1"/>
    <col min="15107" max="15107" width="3.42578125" style="371" customWidth="1"/>
    <col min="15108" max="15108" width="51" style="371" customWidth="1"/>
    <col min="15109" max="15109" width="25.28515625" style="371" customWidth="1"/>
    <col min="15110" max="15113" width="21.140625" style="371" customWidth="1"/>
    <col min="15114" max="15114" width="18.7109375" style="371" customWidth="1"/>
    <col min="15115" max="15361" width="8.85546875" style="371"/>
    <col min="15362" max="15362" width="3.7109375" style="371" bestFit="1" customWidth="1"/>
    <col min="15363" max="15363" width="3.42578125" style="371" customWidth="1"/>
    <col min="15364" max="15364" width="51" style="371" customWidth="1"/>
    <col min="15365" max="15365" width="25.28515625" style="371" customWidth="1"/>
    <col min="15366" max="15369" width="21.140625" style="371" customWidth="1"/>
    <col min="15370" max="15370" width="18.7109375" style="371" customWidth="1"/>
    <col min="15371" max="15617" width="8.85546875" style="371"/>
    <col min="15618" max="15618" width="3.7109375" style="371" bestFit="1" customWidth="1"/>
    <col min="15619" max="15619" width="3.42578125" style="371" customWidth="1"/>
    <col min="15620" max="15620" width="51" style="371" customWidth="1"/>
    <col min="15621" max="15621" width="25.28515625" style="371" customWidth="1"/>
    <col min="15622" max="15625" width="21.140625" style="371" customWidth="1"/>
    <col min="15626" max="15626" width="18.7109375" style="371" customWidth="1"/>
    <col min="15627" max="15873" width="8.85546875" style="371"/>
    <col min="15874" max="15874" width="3.7109375" style="371" bestFit="1" customWidth="1"/>
    <col min="15875" max="15875" width="3.42578125" style="371" customWidth="1"/>
    <col min="15876" max="15876" width="51" style="371" customWidth="1"/>
    <col min="15877" max="15877" width="25.28515625" style="371" customWidth="1"/>
    <col min="15878" max="15881" width="21.140625" style="371" customWidth="1"/>
    <col min="15882" max="15882" width="18.7109375" style="371" customWidth="1"/>
    <col min="15883" max="16129" width="8.85546875" style="371"/>
    <col min="16130" max="16130" width="3.7109375" style="371" bestFit="1" customWidth="1"/>
    <col min="16131" max="16131" width="3.42578125" style="371" customWidth="1"/>
    <col min="16132" max="16132" width="51" style="371" customWidth="1"/>
    <col min="16133" max="16133" width="25.28515625" style="371" customWidth="1"/>
    <col min="16134" max="16137" width="21.140625" style="371" customWidth="1"/>
    <col min="16138" max="16138" width="18.7109375" style="371" customWidth="1"/>
    <col min="16139" max="16384" width="8.85546875" style="371"/>
  </cols>
  <sheetData>
    <row r="1" spans="1:16" s="574" customFormat="1" ht="14.1" customHeight="1" x14ac:dyDescent="0.25">
      <c r="A1" s="184"/>
      <c r="B1" s="417" t="s">
        <v>330</v>
      </c>
      <c r="C1" s="418"/>
      <c r="D1" s="419"/>
      <c r="E1" s="184"/>
      <c r="F1" s="184"/>
      <c r="G1" s="184"/>
      <c r="H1" s="184"/>
      <c r="I1" s="184"/>
      <c r="J1" s="184"/>
      <c r="K1" s="184"/>
      <c r="L1" s="184"/>
      <c r="M1" s="184"/>
      <c r="N1" s="184"/>
      <c r="O1" s="573"/>
      <c r="P1" s="573"/>
    </row>
    <row r="2" spans="1:16" s="574" customFormat="1" ht="14.1" customHeight="1" x14ac:dyDescent="0.25">
      <c r="A2" s="184"/>
      <c r="B2" s="420" t="s">
        <v>11</v>
      </c>
      <c r="C2" s="4"/>
      <c r="D2" s="4"/>
      <c r="E2" s="4"/>
      <c r="F2" s="1397">
        <f>'II. Invested Assets'!B2</f>
        <v>0</v>
      </c>
      <c r="G2" s="1397"/>
      <c r="H2" s="184"/>
      <c r="I2" s="184"/>
      <c r="J2" s="184"/>
      <c r="K2" s="184"/>
      <c r="L2" s="184"/>
      <c r="M2" s="184"/>
      <c r="N2" s="184"/>
    </row>
    <row r="3" spans="1:16" s="574" customFormat="1" ht="14.1" customHeight="1" x14ac:dyDescent="0.25">
      <c r="A3" s="184"/>
      <c r="B3" s="424" t="str">
        <f>SPUCRI!$B$3</f>
        <v>AS OF DATE _______</v>
      </c>
      <c r="C3" s="4"/>
      <c r="D3" s="4"/>
      <c r="E3" s="4"/>
      <c r="F3" s="1398">
        <f>'I. Financial Condition'!$C$3</f>
        <v>0</v>
      </c>
      <c r="G3" s="1398"/>
      <c r="H3" s="184"/>
      <c r="I3" s="184"/>
      <c r="J3" s="184"/>
      <c r="K3" s="184"/>
      <c r="L3" s="184"/>
      <c r="M3" s="184"/>
      <c r="N3" s="184"/>
    </row>
    <row r="4" spans="1:16" s="574" customFormat="1" ht="14.1" customHeight="1" x14ac:dyDescent="0.25">
      <c r="A4" s="575"/>
      <c r="B4" s="575"/>
      <c r="C4" s="575"/>
      <c r="D4" s="576"/>
      <c r="E4" s="576"/>
      <c r="F4" s="575"/>
      <c r="G4" s="575"/>
      <c r="H4" s="576"/>
      <c r="I4" s="576"/>
      <c r="J4" s="575"/>
    </row>
    <row r="5" spans="1:16" s="421" customFormat="1" ht="14.1" customHeight="1" thickBot="1" x14ac:dyDescent="0.25">
      <c r="A5" s="577"/>
      <c r="D5" s="578"/>
      <c r="E5" s="578"/>
      <c r="H5" s="578"/>
      <c r="I5" s="578"/>
    </row>
    <row r="6" spans="1:16" s="579" customFormat="1" ht="12.75" customHeight="1" x14ac:dyDescent="0.2">
      <c r="A6" s="1482" t="s">
        <v>679</v>
      </c>
      <c r="B6" s="1483"/>
      <c r="C6" s="1484"/>
      <c r="D6" s="1490" t="s">
        <v>610</v>
      </c>
      <c r="E6" s="1491"/>
      <c r="F6" s="1471" t="s">
        <v>680</v>
      </c>
      <c r="G6" s="1483" t="s">
        <v>681</v>
      </c>
      <c r="H6" s="1429" t="s">
        <v>682</v>
      </c>
      <c r="I6" s="1429" t="s">
        <v>615</v>
      </c>
      <c r="J6" s="1511" t="s">
        <v>616</v>
      </c>
    </row>
    <row r="7" spans="1:16" s="579" customFormat="1" ht="12.75" customHeight="1" x14ac:dyDescent="0.2">
      <c r="A7" s="1485"/>
      <c r="B7" s="1486"/>
      <c r="C7" s="1487"/>
      <c r="D7" s="1494"/>
      <c r="E7" s="1495"/>
      <c r="F7" s="1473"/>
      <c r="G7" s="1486"/>
      <c r="H7" s="1431"/>
      <c r="I7" s="1431"/>
      <c r="J7" s="1512"/>
    </row>
    <row r="8" spans="1:16" s="4" customFormat="1" ht="12.75" customHeight="1" thickBot="1" x14ac:dyDescent="0.25">
      <c r="A8" s="1513"/>
      <c r="B8" s="1514"/>
      <c r="C8" s="1514"/>
      <c r="D8" s="434" t="s">
        <v>622</v>
      </c>
      <c r="E8" s="42" t="s">
        <v>683</v>
      </c>
      <c r="F8" s="580"/>
      <c r="G8" s="581"/>
      <c r="H8" s="582"/>
      <c r="I8" s="582"/>
      <c r="J8" s="583"/>
    </row>
    <row r="9" spans="1:16" s="4" customFormat="1" ht="12.75" customHeight="1" x14ac:dyDescent="0.2">
      <c r="A9" s="584"/>
      <c r="B9" s="585">
        <v>1</v>
      </c>
      <c r="C9" s="107"/>
      <c r="D9" s="33"/>
      <c r="E9" s="34"/>
      <c r="F9" s="446"/>
      <c r="G9" s="110"/>
      <c r="H9" s="27"/>
      <c r="I9" s="27"/>
      <c r="J9" s="116"/>
    </row>
    <row r="10" spans="1:16" s="4" customFormat="1" ht="12.75" customHeight="1" x14ac:dyDescent="0.2">
      <c r="A10" s="586"/>
      <c r="B10" s="587">
        <v>2</v>
      </c>
      <c r="C10" s="108"/>
      <c r="D10" s="35"/>
      <c r="E10" s="36"/>
      <c r="F10" s="451"/>
      <c r="G10" s="111"/>
      <c r="H10" s="20"/>
      <c r="I10" s="20"/>
      <c r="J10" s="117"/>
    </row>
    <row r="11" spans="1:16" s="4" customFormat="1" ht="12.75" customHeight="1" x14ac:dyDescent="0.2">
      <c r="A11" s="586"/>
      <c r="B11" s="587">
        <v>3</v>
      </c>
      <c r="C11" s="108"/>
      <c r="D11" s="35"/>
      <c r="E11" s="36"/>
      <c r="F11" s="451"/>
      <c r="G11" s="111"/>
      <c r="H11" s="20"/>
      <c r="I11" s="20"/>
      <c r="J11" s="117"/>
    </row>
    <row r="12" spans="1:16" s="4" customFormat="1" ht="12.75" customHeight="1" x14ac:dyDescent="0.2">
      <c r="A12" s="586"/>
      <c r="B12" s="587">
        <v>4</v>
      </c>
      <c r="C12" s="108"/>
      <c r="D12" s="35"/>
      <c r="E12" s="36"/>
      <c r="F12" s="451"/>
      <c r="G12" s="111"/>
      <c r="H12" s="20"/>
      <c r="I12" s="20"/>
      <c r="J12" s="117"/>
    </row>
    <row r="13" spans="1:16" s="4" customFormat="1" ht="12.75" customHeight="1" x14ac:dyDescent="0.2">
      <c r="A13" s="586"/>
      <c r="B13" s="587">
        <v>5</v>
      </c>
      <c r="C13" s="108"/>
      <c r="D13" s="35"/>
      <c r="E13" s="36"/>
      <c r="F13" s="451"/>
      <c r="G13" s="111"/>
      <c r="H13" s="20"/>
      <c r="I13" s="20"/>
      <c r="J13" s="117"/>
    </row>
    <row r="14" spans="1:16" s="4" customFormat="1" ht="12.75" customHeight="1" x14ac:dyDescent="0.2">
      <c r="A14" s="586"/>
      <c r="B14" s="587">
        <v>6</v>
      </c>
      <c r="C14" s="108"/>
      <c r="D14" s="35"/>
      <c r="E14" s="36"/>
      <c r="F14" s="451"/>
      <c r="G14" s="111"/>
      <c r="H14" s="20"/>
      <c r="I14" s="20"/>
      <c r="J14" s="117"/>
    </row>
    <row r="15" spans="1:16" s="4" customFormat="1" ht="12.75" customHeight="1" x14ac:dyDescent="0.2">
      <c r="A15" s="586"/>
      <c r="B15" s="587">
        <v>7</v>
      </c>
      <c r="C15" s="108"/>
      <c r="D15" s="35"/>
      <c r="E15" s="36"/>
      <c r="F15" s="451"/>
      <c r="G15" s="111"/>
      <c r="H15" s="20"/>
      <c r="I15" s="20"/>
      <c r="J15" s="117"/>
    </row>
    <row r="16" spans="1:16" s="4" customFormat="1" ht="12.75" customHeight="1" x14ac:dyDescent="0.2">
      <c r="A16" s="586"/>
      <c r="B16" s="587">
        <v>8</v>
      </c>
      <c r="C16" s="108"/>
      <c r="D16" s="35"/>
      <c r="E16" s="36"/>
      <c r="F16" s="451"/>
      <c r="G16" s="111"/>
      <c r="H16" s="20"/>
      <c r="I16" s="20"/>
      <c r="J16" s="117"/>
    </row>
    <row r="17" spans="1:10" s="4" customFormat="1" ht="12.75" customHeight="1" x14ac:dyDescent="0.2">
      <c r="A17" s="586"/>
      <c r="B17" s="587">
        <v>9</v>
      </c>
      <c r="C17" s="108"/>
      <c r="D17" s="35"/>
      <c r="E17" s="36"/>
      <c r="F17" s="451"/>
      <c r="G17" s="111"/>
      <c r="H17" s="20"/>
      <c r="I17" s="20"/>
      <c r="J17" s="117"/>
    </row>
    <row r="18" spans="1:10" s="4" customFormat="1" ht="12.75" customHeight="1" x14ac:dyDescent="0.2">
      <c r="A18" s="586"/>
      <c r="B18" s="587">
        <v>10</v>
      </c>
      <c r="C18" s="108"/>
      <c r="D18" s="35"/>
      <c r="E18" s="36"/>
      <c r="F18" s="451"/>
      <c r="G18" s="111"/>
      <c r="H18" s="20"/>
      <c r="I18" s="20"/>
      <c r="J18" s="117"/>
    </row>
    <row r="19" spans="1:10" s="4" customFormat="1" ht="12.75" customHeight="1" x14ac:dyDescent="0.2">
      <c r="A19" s="586"/>
      <c r="B19" s="587">
        <v>11</v>
      </c>
      <c r="C19" s="108"/>
      <c r="D19" s="35"/>
      <c r="E19" s="36"/>
      <c r="F19" s="451"/>
      <c r="G19" s="111"/>
      <c r="H19" s="20"/>
      <c r="I19" s="20"/>
      <c r="J19" s="117"/>
    </row>
    <row r="20" spans="1:10" s="4" customFormat="1" ht="12.75" customHeight="1" x14ac:dyDescent="0.2">
      <c r="A20" s="586"/>
      <c r="B20" s="587">
        <v>12</v>
      </c>
      <c r="C20" s="108"/>
      <c r="D20" s="35"/>
      <c r="E20" s="36"/>
      <c r="F20" s="451"/>
      <c r="G20" s="111"/>
      <c r="H20" s="20"/>
      <c r="I20" s="20"/>
      <c r="J20" s="117"/>
    </row>
    <row r="21" spans="1:10" s="4" customFormat="1" ht="12.75" customHeight="1" x14ac:dyDescent="0.2">
      <c r="A21" s="586"/>
      <c r="B21" s="587">
        <v>13</v>
      </c>
      <c r="C21" s="108"/>
      <c r="D21" s="35"/>
      <c r="E21" s="36"/>
      <c r="F21" s="451"/>
      <c r="G21" s="111"/>
      <c r="H21" s="20"/>
      <c r="I21" s="20"/>
      <c r="J21" s="117"/>
    </row>
    <row r="22" spans="1:10" s="4" customFormat="1" ht="12.75" customHeight="1" x14ac:dyDescent="0.2">
      <c r="A22" s="586"/>
      <c r="B22" s="587">
        <v>14</v>
      </c>
      <c r="C22" s="108"/>
      <c r="D22" s="35"/>
      <c r="E22" s="36"/>
      <c r="F22" s="451"/>
      <c r="G22" s="111"/>
      <c r="H22" s="20"/>
      <c r="I22" s="20"/>
      <c r="J22" s="117"/>
    </row>
    <row r="23" spans="1:10" s="4" customFormat="1" ht="12.75" customHeight="1" x14ac:dyDescent="0.2">
      <c r="A23" s="586"/>
      <c r="B23" s="587">
        <v>15</v>
      </c>
      <c r="C23" s="108"/>
      <c r="D23" s="35"/>
      <c r="E23" s="36"/>
      <c r="F23" s="451"/>
      <c r="G23" s="111"/>
      <c r="H23" s="20"/>
      <c r="I23" s="20"/>
      <c r="J23" s="117"/>
    </row>
    <row r="24" spans="1:10" s="4" customFormat="1" ht="12.75" customHeight="1" x14ac:dyDescent="0.2">
      <c r="A24" s="586"/>
      <c r="B24" s="587"/>
      <c r="C24" s="108"/>
      <c r="D24" s="35"/>
      <c r="E24" s="36"/>
      <c r="F24" s="451"/>
      <c r="G24" s="111"/>
      <c r="H24" s="20"/>
      <c r="I24" s="20"/>
      <c r="J24" s="117"/>
    </row>
    <row r="25" spans="1:10" s="4" customFormat="1" ht="12.75" customHeight="1" x14ac:dyDescent="0.2">
      <c r="A25" s="586"/>
      <c r="B25" s="588"/>
      <c r="C25" s="194" t="s">
        <v>395</v>
      </c>
      <c r="D25" s="57">
        <f>SUMIFS(H9:H1048576,F9:F1048576,"Fair Value Hedge")</f>
        <v>0</v>
      </c>
      <c r="E25" s="58">
        <f>SUMIFS(I9:I1048576,F9:F1048576,"Fair Value Hedge")</f>
        <v>0</v>
      </c>
      <c r="F25" s="589"/>
      <c r="G25" s="17"/>
      <c r="H25" s="18"/>
      <c r="I25" s="18"/>
      <c r="J25" s="118"/>
    </row>
    <row r="26" spans="1:10" s="4" customFormat="1" ht="12.75" customHeight="1" x14ac:dyDescent="0.2">
      <c r="A26" s="586"/>
      <c r="B26" s="588"/>
      <c r="C26" s="194" t="s">
        <v>411</v>
      </c>
      <c r="D26" s="57">
        <f>SUMIFS(H9:H1048576,F9:F1048576,"Cash Flow Hedge")</f>
        <v>0</v>
      </c>
      <c r="E26" s="58">
        <f>SUMIFS(I9:I1048576,F9:F1048576,"Cash Flow Hedge")</f>
        <v>0</v>
      </c>
      <c r="F26" s="589"/>
      <c r="G26" s="17"/>
      <c r="H26" s="18"/>
      <c r="I26" s="18"/>
      <c r="J26" s="118"/>
    </row>
    <row r="27" spans="1:10" s="4" customFormat="1" ht="12.75" customHeight="1" x14ac:dyDescent="0.2">
      <c r="A27" s="586"/>
      <c r="B27" s="588"/>
      <c r="C27" s="194" t="s">
        <v>420</v>
      </c>
      <c r="D27" s="57">
        <f>SUMIFS(H9:H1048576,F9:F1048576,"Hedges of a Net Investment in Foreign Operation")</f>
        <v>0</v>
      </c>
      <c r="E27" s="58">
        <f>SUMIFS(I9:I1048576,F9:F1048576,"Hedges of a Net Investment in Foreign Operation")</f>
        <v>0</v>
      </c>
      <c r="F27" s="589"/>
      <c r="G27" s="17"/>
      <c r="H27" s="18"/>
      <c r="I27" s="18"/>
      <c r="J27" s="118"/>
    </row>
    <row r="28" spans="1:10" s="4" customFormat="1" ht="12.75" customHeight="1" thickBot="1" x14ac:dyDescent="0.25">
      <c r="A28" s="590"/>
      <c r="B28" s="591"/>
      <c r="C28" s="591"/>
      <c r="D28" s="592"/>
      <c r="E28" s="592"/>
      <c r="F28" s="591"/>
      <c r="G28" s="9"/>
      <c r="H28" s="11"/>
      <c r="I28" s="11"/>
      <c r="J28" s="12"/>
    </row>
    <row r="29" spans="1:10" s="595" customFormat="1" ht="12.75" customHeight="1" thickBot="1" x14ac:dyDescent="0.25">
      <c r="A29" s="593"/>
      <c r="B29" s="53"/>
      <c r="C29" s="53" t="s">
        <v>684</v>
      </c>
      <c r="D29" s="597">
        <f>SUM(D25:D27)</f>
        <v>0</v>
      </c>
      <c r="E29" s="597">
        <f>SUM(E25:E27)</f>
        <v>0</v>
      </c>
      <c r="F29" s="92"/>
      <c r="G29" s="594"/>
      <c r="H29" s="474"/>
      <c r="I29" s="474"/>
      <c r="J29" s="56"/>
    </row>
    <row r="31" spans="1:10" ht="12.75" customHeight="1" x14ac:dyDescent="0.2">
      <c r="B31" s="308" t="s">
        <v>643</v>
      </c>
    </row>
    <row r="32" spans="1:10" ht="12.75" customHeight="1" x14ac:dyDescent="0.2">
      <c r="B32" s="308" t="s">
        <v>644</v>
      </c>
      <c r="C32" s="308" t="s">
        <v>395</v>
      </c>
    </row>
    <row r="33" spans="2:3" ht="12.75" customHeight="1" x14ac:dyDescent="0.2">
      <c r="B33" s="308" t="s">
        <v>645</v>
      </c>
      <c r="C33" s="308" t="s">
        <v>411</v>
      </c>
    </row>
    <row r="34" spans="2:3" ht="12.75" customHeight="1" x14ac:dyDescent="0.2">
      <c r="B34" s="308" t="s">
        <v>676</v>
      </c>
      <c r="C34" s="308" t="s">
        <v>420</v>
      </c>
    </row>
  </sheetData>
  <sheetProtection algorithmName="SHA-512" hashValue="Kh1MHn+Z7IeLMBxV55wFXlcSNUwjNE+ELFhXYNueJgXK1GH6fwzFplA5ncAry/PtBMEm0iTrGoSLsvnhvA3zYw==" saltValue="It8bXVSJGrg0eAApleAQ0g==" spinCount="100000" sheet="1" objects="1" scenarios="1" formatCells="0" formatColumns="0" formatRows="0" insertColumns="0" insertRows="0" insertHyperlinks="0" deleteColumns="0" deleteRows="0" sort="0" autoFilter="0" pivotTables="0"/>
  <protectedRanges>
    <protectedRange sqref="B3" name="Company Details_1_4_1_1"/>
    <protectedRange sqref="F3:G3" name="Company Details_1_4_2"/>
  </protectedRanges>
  <mergeCells count="10">
    <mergeCell ref="F2:G2"/>
    <mergeCell ref="F3:G3"/>
    <mergeCell ref="J6:J7"/>
    <mergeCell ref="A8:C8"/>
    <mergeCell ref="A6:C7"/>
    <mergeCell ref="D6:E7"/>
    <mergeCell ref="F6:F7"/>
    <mergeCell ref="G6:G7"/>
    <mergeCell ref="H6:H7"/>
    <mergeCell ref="I6:I7"/>
  </mergeCells>
  <pageMargins left="0.5" right="0.5" top="1" bottom="0.5" header="0.2" footer="0.1"/>
  <pageSetup paperSize="5" scale="88" fitToHeight="0" orientation="landscape" r:id="rId1"/>
  <headerFooter>
    <oddFooter>&amp;R&amp;"Arial,Bold"&amp;10Page 56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List!$P$2:$P$4</xm:f>
          </x14:formula1>
          <xm:sqref>F9:F24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9" tint="0.39997558519241921"/>
    <pageSetUpPr fitToPage="1"/>
  </sheetPr>
  <dimension ref="A1:W34"/>
  <sheetViews>
    <sheetView showGridLines="0" zoomScale="85" zoomScaleNormal="85" zoomScalePageLayoutView="40" workbookViewId="0"/>
  </sheetViews>
  <sheetFormatPr defaultColWidth="8.85546875" defaultRowHeight="12.75" customHeight="1" x14ac:dyDescent="0.2"/>
  <cols>
    <col min="1" max="1" width="2.42578125" style="4" bestFit="1" customWidth="1"/>
    <col min="2" max="2" width="3.85546875" style="4" customWidth="1"/>
    <col min="3" max="3" width="45.140625" style="4" customWidth="1"/>
    <col min="4" max="5" width="18.28515625" style="6" customWidth="1"/>
    <col min="6" max="7" width="19.140625" style="4" customWidth="1"/>
    <col min="8" max="8" width="23.42578125" style="4" customWidth="1"/>
    <col min="9" max="9" width="15" style="4" customWidth="1"/>
    <col min="10" max="10" width="17.42578125" style="4" customWidth="1"/>
    <col min="11" max="13" width="11.140625" style="5" customWidth="1"/>
    <col min="14" max="16" width="23.42578125" style="6" customWidth="1"/>
    <col min="17" max="17" width="21.7109375" style="6" customWidth="1"/>
    <col min="18" max="19" width="24.85546875" style="6" customWidth="1"/>
    <col min="20" max="20" width="19.7109375" style="6" customWidth="1"/>
    <col min="21" max="21" width="20.42578125" style="6" customWidth="1"/>
    <col min="22" max="22" width="12.28515625" style="4" customWidth="1"/>
    <col min="23" max="23" width="6.140625" style="4" customWidth="1"/>
    <col min="24" max="256" width="9.140625" style="4"/>
    <col min="257" max="257" width="2.42578125" style="4" bestFit="1" customWidth="1"/>
    <col min="258" max="258" width="3.85546875" style="4" customWidth="1"/>
    <col min="259" max="259" width="45.140625" style="4" customWidth="1"/>
    <col min="260" max="262" width="11.140625" style="4" customWidth="1"/>
    <col min="263" max="263" width="6.7109375" style="4" customWidth="1"/>
    <col min="264" max="264" width="8.42578125" style="4" customWidth="1"/>
    <col min="265" max="265" width="11" style="4" customWidth="1"/>
    <col min="266" max="266" width="13.140625" style="4" customWidth="1"/>
    <col min="267" max="267" width="11.42578125" style="4" customWidth="1"/>
    <col min="268" max="268" width="10.7109375" style="4" customWidth="1"/>
    <col min="269" max="270" width="13.42578125" style="4" customWidth="1"/>
    <col min="271" max="271" width="10.7109375" style="4" customWidth="1"/>
    <col min="272" max="272" width="12.28515625" style="4" customWidth="1"/>
    <col min="273" max="274" width="14.28515625" style="4" customWidth="1"/>
    <col min="275" max="275" width="15.42578125" style="4" customWidth="1"/>
    <col min="276" max="276" width="14.42578125" style="4" customWidth="1"/>
    <col min="277" max="277" width="15" style="4" customWidth="1"/>
    <col min="278" max="278" width="12.28515625" style="4" customWidth="1"/>
    <col min="279" max="279" width="6.140625" style="4" customWidth="1"/>
    <col min="280" max="512" width="9.140625" style="4"/>
    <col min="513" max="513" width="2.42578125" style="4" bestFit="1" customWidth="1"/>
    <col min="514" max="514" width="3.85546875" style="4" customWidth="1"/>
    <col min="515" max="515" width="45.140625" style="4" customWidth="1"/>
    <col min="516" max="518" width="11.140625" style="4" customWidth="1"/>
    <col min="519" max="519" width="6.7109375" style="4" customWidth="1"/>
    <col min="520" max="520" width="8.42578125" style="4" customWidth="1"/>
    <col min="521" max="521" width="11" style="4" customWidth="1"/>
    <col min="522" max="522" width="13.140625" style="4" customWidth="1"/>
    <col min="523" max="523" width="11.42578125" style="4" customWidth="1"/>
    <col min="524" max="524" width="10.7109375" style="4" customWidth="1"/>
    <col min="525" max="526" width="13.42578125" style="4" customWidth="1"/>
    <col min="527" max="527" width="10.7109375" style="4" customWidth="1"/>
    <col min="528" max="528" width="12.28515625" style="4" customWidth="1"/>
    <col min="529" max="530" width="14.28515625" style="4" customWidth="1"/>
    <col min="531" max="531" width="15.42578125" style="4" customWidth="1"/>
    <col min="532" max="532" width="14.42578125" style="4" customWidth="1"/>
    <col min="533" max="533" width="15" style="4" customWidth="1"/>
    <col min="534" max="534" width="12.28515625" style="4" customWidth="1"/>
    <col min="535" max="535" width="6.140625" style="4" customWidth="1"/>
    <col min="536" max="768" width="9.140625" style="4"/>
    <col min="769" max="769" width="2.42578125" style="4" bestFit="1" customWidth="1"/>
    <col min="770" max="770" width="3.85546875" style="4" customWidth="1"/>
    <col min="771" max="771" width="45.140625" style="4" customWidth="1"/>
    <col min="772" max="774" width="11.140625" style="4" customWidth="1"/>
    <col min="775" max="775" width="6.7109375" style="4" customWidth="1"/>
    <col min="776" max="776" width="8.42578125" style="4" customWidth="1"/>
    <col min="777" max="777" width="11" style="4" customWidth="1"/>
    <col min="778" max="778" width="13.140625" style="4" customWidth="1"/>
    <col min="779" max="779" width="11.42578125" style="4" customWidth="1"/>
    <col min="780" max="780" width="10.7109375" style="4" customWidth="1"/>
    <col min="781" max="782" width="13.42578125" style="4" customWidth="1"/>
    <col min="783" max="783" width="10.7109375" style="4" customWidth="1"/>
    <col min="784" max="784" width="12.28515625" style="4" customWidth="1"/>
    <col min="785" max="786" width="14.28515625" style="4" customWidth="1"/>
    <col min="787" max="787" width="15.42578125" style="4" customWidth="1"/>
    <col min="788" max="788" width="14.42578125" style="4" customWidth="1"/>
    <col min="789" max="789" width="15" style="4" customWidth="1"/>
    <col min="790" max="790" width="12.28515625" style="4" customWidth="1"/>
    <col min="791" max="791" width="6.140625" style="4" customWidth="1"/>
    <col min="792" max="1024" width="9.140625" style="4"/>
    <col min="1025" max="1025" width="2.42578125" style="4" bestFit="1" customWidth="1"/>
    <col min="1026" max="1026" width="3.85546875" style="4" customWidth="1"/>
    <col min="1027" max="1027" width="45.140625" style="4" customWidth="1"/>
    <col min="1028" max="1030" width="11.140625" style="4" customWidth="1"/>
    <col min="1031" max="1031" width="6.7109375" style="4" customWidth="1"/>
    <col min="1032" max="1032" width="8.42578125" style="4" customWidth="1"/>
    <col min="1033" max="1033" width="11" style="4" customWidth="1"/>
    <col min="1034" max="1034" width="13.140625" style="4" customWidth="1"/>
    <col min="1035" max="1035" width="11.42578125" style="4" customWidth="1"/>
    <col min="1036" max="1036" width="10.7109375" style="4" customWidth="1"/>
    <col min="1037" max="1038" width="13.42578125" style="4" customWidth="1"/>
    <col min="1039" max="1039" width="10.7109375" style="4" customWidth="1"/>
    <col min="1040" max="1040" width="12.28515625" style="4" customWidth="1"/>
    <col min="1041" max="1042" width="14.28515625" style="4" customWidth="1"/>
    <col min="1043" max="1043" width="15.42578125" style="4" customWidth="1"/>
    <col min="1044" max="1044" width="14.42578125" style="4" customWidth="1"/>
    <col min="1045" max="1045" width="15" style="4" customWidth="1"/>
    <col min="1046" max="1046" width="12.28515625" style="4" customWidth="1"/>
    <col min="1047" max="1047" width="6.140625" style="4" customWidth="1"/>
    <col min="1048" max="1280" width="9.140625" style="4"/>
    <col min="1281" max="1281" width="2.42578125" style="4" bestFit="1" customWidth="1"/>
    <col min="1282" max="1282" width="3.85546875" style="4" customWidth="1"/>
    <col min="1283" max="1283" width="45.140625" style="4" customWidth="1"/>
    <col min="1284" max="1286" width="11.140625" style="4" customWidth="1"/>
    <col min="1287" max="1287" width="6.7109375" style="4" customWidth="1"/>
    <col min="1288" max="1288" width="8.42578125" style="4" customWidth="1"/>
    <col min="1289" max="1289" width="11" style="4" customWidth="1"/>
    <col min="1290" max="1290" width="13.140625" style="4" customWidth="1"/>
    <col min="1291" max="1291" width="11.42578125" style="4" customWidth="1"/>
    <col min="1292" max="1292" width="10.7109375" style="4" customWidth="1"/>
    <col min="1293" max="1294" width="13.42578125" style="4" customWidth="1"/>
    <col min="1295" max="1295" width="10.7109375" style="4" customWidth="1"/>
    <col min="1296" max="1296" width="12.28515625" style="4" customWidth="1"/>
    <col min="1297" max="1298" width="14.28515625" style="4" customWidth="1"/>
    <col min="1299" max="1299" width="15.42578125" style="4" customWidth="1"/>
    <col min="1300" max="1300" width="14.42578125" style="4" customWidth="1"/>
    <col min="1301" max="1301" width="15" style="4" customWidth="1"/>
    <col min="1302" max="1302" width="12.28515625" style="4" customWidth="1"/>
    <col min="1303" max="1303" width="6.140625" style="4" customWidth="1"/>
    <col min="1304" max="1536" width="9.140625" style="4"/>
    <col min="1537" max="1537" width="2.42578125" style="4" bestFit="1" customWidth="1"/>
    <col min="1538" max="1538" width="3.85546875" style="4" customWidth="1"/>
    <col min="1539" max="1539" width="45.140625" style="4" customWidth="1"/>
    <col min="1540" max="1542" width="11.140625" style="4" customWidth="1"/>
    <col min="1543" max="1543" width="6.7109375" style="4" customWidth="1"/>
    <col min="1544" max="1544" width="8.42578125" style="4" customWidth="1"/>
    <col min="1545" max="1545" width="11" style="4" customWidth="1"/>
    <col min="1546" max="1546" width="13.140625" style="4" customWidth="1"/>
    <col min="1547" max="1547" width="11.42578125" style="4" customWidth="1"/>
    <col min="1548" max="1548" width="10.7109375" style="4" customWidth="1"/>
    <col min="1549" max="1550" width="13.42578125" style="4" customWidth="1"/>
    <col min="1551" max="1551" width="10.7109375" style="4" customWidth="1"/>
    <col min="1552" max="1552" width="12.28515625" style="4" customWidth="1"/>
    <col min="1553" max="1554" width="14.28515625" style="4" customWidth="1"/>
    <col min="1555" max="1555" width="15.42578125" style="4" customWidth="1"/>
    <col min="1556" max="1556" width="14.42578125" style="4" customWidth="1"/>
    <col min="1557" max="1557" width="15" style="4" customWidth="1"/>
    <col min="1558" max="1558" width="12.28515625" style="4" customWidth="1"/>
    <col min="1559" max="1559" width="6.140625" style="4" customWidth="1"/>
    <col min="1560" max="1792" width="9.140625" style="4"/>
    <col min="1793" max="1793" width="2.42578125" style="4" bestFit="1" customWidth="1"/>
    <col min="1794" max="1794" width="3.85546875" style="4" customWidth="1"/>
    <col min="1795" max="1795" width="45.140625" style="4" customWidth="1"/>
    <col min="1796" max="1798" width="11.140625" style="4" customWidth="1"/>
    <col min="1799" max="1799" width="6.7109375" style="4" customWidth="1"/>
    <col min="1800" max="1800" width="8.42578125" style="4" customWidth="1"/>
    <col min="1801" max="1801" width="11" style="4" customWidth="1"/>
    <col min="1802" max="1802" width="13.140625" style="4" customWidth="1"/>
    <col min="1803" max="1803" width="11.42578125" style="4" customWidth="1"/>
    <col min="1804" max="1804" width="10.7109375" style="4" customWidth="1"/>
    <col min="1805" max="1806" width="13.42578125" style="4" customWidth="1"/>
    <col min="1807" max="1807" width="10.7109375" style="4" customWidth="1"/>
    <col min="1808" max="1808" width="12.28515625" style="4" customWidth="1"/>
    <col min="1809" max="1810" width="14.28515625" style="4" customWidth="1"/>
    <col min="1811" max="1811" width="15.42578125" style="4" customWidth="1"/>
    <col min="1812" max="1812" width="14.42578125" style="4" customWidth="1"/>
    <col min="1813" max="1813" width="15" style="4" customWidth="1"/>
    <col min="1814" max="1814" width="12.28515625" style="4" customWidth="1"/>
    <col min="1815" max="1815" width="6.140625" style="4" customWidth="1"/>
    <col min="1816" max="2048" width="9.140625" style="4"/>
    <col min="2049" max="2049" width="2.42578125" style="4" bestFit="1" customWidth="1"/>
    <col min="2050" max="2050" width="3.85546875" style="4" customWidth="1"/>
    <col min="2051" max="2051" width="45.140625" style="4" customWidth="1"/>
    <col min="2052" max="2054" width="11.140625" style="4" customWidth="1"/>
    <col min="2055" max="2055" width="6.7109375" style="4" customWidth="1"/>
    <col min="2056" max="2056" width="8.42578125" style="4" customWidth="1"/>
    <col min="2057" max="2057" width="11" style="4" customWidth="1"/>
    <col min="2058" max="2058" width="13.140625" style="4" customWidth="1"/>
    <col min="2059" max="2059" width="11.42578125" style="4" customWidth="1"/>
    <col min="2060" max="2060" width="10.7109375" style="4" customWidth="1"/>
    <col min="2061" max="2062" width="13.42578125" style="4" customWidth="1"/>
    <col min="2063" max="2063" width="10.7109375" style="4" customWidth="1"/>
    <col min="2064" max="2064" width="12.28515625" style="4" customWidth="1"/>
    <col min="2065" max="2066" width="14.28515625" style="4" customWidth="1"/>
    <col min="2067" max="2067" width="15.42578125" style="4" customWidth="1"/>
    <col min="2068" max="2068" width="14.42578125" style="4" customWidth="1"/>
    <col min="2069" max="2069" width="15" style="4" customWidth="1"/>
    <col min="2070" max="2070" width="12.28515625" style="4" customWidth="1"/>
    <col min="2071" max="2071" width="6.140625" style="4" customWidth="1"/>
    <col min="2072" max="2304" width="9.140625" style="4"/>
    <col min="2305" max="2305" width="2.42578125" style="4" bestFit="1" customWidth="1"/>
    <col min="2306" max="2306" width="3.85546875" style="4" customWidth="1"/>
    <col min="2307" max="2307" width="45.140625" style="4" customWidth="1"/>
    <col min="2308" max="2310" width="11.140625" style="4" customWidth="1"/>
    <col min="2311" max="2311" width="6.7109375" style="4" customWidth="1"/>
    <col min="2312" max="2312" width="8.42578125" style="4" customWidth="1"/>
    <col min="2313" max="2313" width="11" style="4" customWidth="1"/>
    <col min="2314" max="2314" width="13.140625" style="4" customWidth="1"/>
    <col min="2315" max="2315" width="11.42578125" style="4" customWidth="1"/>
    <col min="2316" max="2316" width="10.7109375" style="4" customWidth="1"/>
    <col min="2317" max="2318" width="13.42578125" style="4" customWidth="1"/>
    <col min="2319" max="2319" width="10.7109375" style="4" customWidth="1"/>
    <col min="2320" max="2320" width="12.28515625" style="4" customWidth="1"/>
    <col min="2321" max="2322" width="14.28515625" style="4" customWidth="1"/>
    <col min="2323" max="2323" width="15.42578125" style="4" customWidth="1"/>
    <col min="2324" max="2324" width="14.42578125" style="4" customWidth="1"/>
    <col min="2325" max="2325" width="15" style="4" customWidth="1"/>
    <col min="2326" max="2326" width="12.28515625" style="4" customWidth="1"/>
    <col min="2327" max="2327" width="6.140625" style="4" customWidth="1"/>
    <col min="2328" max="2560" width="9.140625" style="4"/>
    <col min="2561" max="2561" width="2.42578125" style="4" bestFit="1" customWidth="1"/>
    <col min="2562" max="2562" width="3.85546875" style="4" customWidth="1"/>
    <col min="2563" max="2563" width="45.140625" style="4" customWidth="1"/>
    <col min="2564" max="2566" width="11.140625" style="4" customWidth="1"/>
    <col min="2567" max="2567" width="6.7109375" style="4" customWidth="1"/>
    <col min="2568" max="2568" width="8.42578125" style="4" customWidth="1"/>
    <col min="2569" max="2569" width="11" style="4" customWidth="1"/>
    <col min="2570" max="2570" width="13.140625" style="4" customWidth="1"/>
    <col min="2571" max="2571" width="11.42578125" style="4" customWidth="1"/>
    <col min="2572" max="2572" width="10.7109375" style="4" customWidth="1"/>
    <col min="2573" max="2574" width="13.42578125" style="4" customWidth="1"/>
    <col min="2575" max="2575" width="10.7109375" style="4" customWidth="1"/>
    <col min="2576" max="2576" width="12.28515625" style="4" customWidth="1"/>
    <col min="2577" max="2578" width="14.28515625" style="4" customWidth="1"/>
    <col min="2579" max="2579" width="15.42578125" style="4" customWidth="1"/>
    <col min="2580" max="2580" width="14.42578125" style="4" customWidth="1"/>
    <col min="2581" max="2581" width="15" style="4" customWidth="1"/>
    <col min="2582" max="2582" width="12.28515625" style="4" customWidth="1"/>
    <col min="2583" max="2583" width="6.140625" style="4" customWidth="1"/>
    <col min="2584" max="2816" width="9.140625" style="4"/>
    <col min="2817" max="2817" width="2.42578125" style="4" bestFit="1" customWidth="1"/>
    <col min="2818" max="2818" width="3.85546875" style="4" customWidth="1"/>
    <col min="2819" max="2819" width="45.140625" style="4" customWidth="1"/>
    <col min="2820" max="2822" width="11.140625" style="4" customWidth="1"/>
    <col min="2823" max="2823" width="6.7109375" style="4" customWidth="1"/>
    <col min="2824" max="2824" width="8.42578125" style="4" customWidth="1"/>
    <col min="2825" max="2825" width="11" style="4" customWidth="1"/>
    <col min="2826" max="2826" width="13.140625" style="4" customWidth="1"/>
    <col min="2827" max="2827" width="11.42578125" style="4" customWidth="1"/>
    <col min="2828" max="2828" width="10.7109375" style="4" customWidth="1"/>
    <col min="2829" max="2830" width="13.42578125" style="4" customWidth="1"/>
    <col min="2831" max="2831" width="10.7109375" style="4" customWidth="1"/>
    <col min="2832" max="2832" width="12.28515625" style="4" customWidth="1"/>
    <col min="2833" max="2834" width="14.28515625" style="4" customWidth="1"/>
    <col min="2835" max="2835" width="15.42578125" style="4" customWidth="1"/>
    <col min="2836" max="2836" width="14.42578125" style="4" customWidth="1"/>
    <col min="2837" max="2837" width="15" style="4" customWidth="1"/>
    <col min="2838" max="2838" width="12.28515625" style="4" customWidth="1"/>
    <col min="2839" max="2839" width="6.140625" style="4" customWidth="1"/>
    <col min="2840" max="3072" width="9.140625" style="4"/>
    <col min="3073" max="3073" width="2.42578125" style="4" bestFit="1" customWidth="1"/>
    <col min="3074" max="3074" width="3.85546875" style="4" customWidth="1"/>
    <col min="3075" max="3075" width="45.140625" style="4" customWidth="1"/>
    <col min="3076" max="3078" width="11.140625" style="4" customWidth="1"/>
    <col min="3079" max="3079" width="6.7109375" style="4" customWidth="1"/>
    <col min="3080" max="3080" width="8.42578125" style="4" customWidth="1"/>
    <col min="3081" max="3081" width="11" style="4" customWidth="1"/>
    <col min="3082" max="3082" width="13.140625" style="4" customWidth="1"/>
    <col min="3083" max="3083" width="11.42578125" style="4" customWidth="1"/>
    <col min="3084" max="3084" width="10.7109375" style="4" customWidth="1"/>
    <col min="3085" max="3086" width="13.42578125" style="4" customWidth="1"/>
    <col min="3087" max="3087" width="10.7109375" style="4" customWidth="1"/>
    <col min="3088" max="3088" width="12.28515625" style="4" customWidth="1"/>
    <col min="3089" max="3090" width="14.28515625" style="4" customWidth="1"/>
    <col min="3091" max="3091" width="15.42578125" style="4" customWidth="1"/>
    <col min="3092" max="3092" width="14.42578125" style="4" customWidth="1"/>
    <col min="3093" max="3093" width="15" style="4" customWidth="1"/>
    <col min="3094" max="3094" width="12.28515625" style="4" customWidth="1"/>
    <col min="3095" max="3095" width="6.140625" style="4" customWidth="1"/>
    <col min="3096" max="3328" width="9.140625" style="4"/>
    <col min="3329" max="3329" width="2.42578125" style="4" bestFit="1" customWidth="1"/>
    <col min="3330" max="3330" width="3.85546875" style="4" customWidth="1"/>
    <col min="3331" max="3331" width="45.140625" style="4" customWidth="1"/>
    <col min="3332" max="3334" width="11.140625" style="4" customWidth="1"/>
    <col min="3335" max="3335" width="6.7109375" style="4" customWidth="1"/>
    <col min="3336" max="3336" width="8.42578125" style="4" customWidth="1"/>
    <col min="3337" max="3337" width="11" style="4" customWidth="1"/>
    <col min="3338" max="3338" width="13.140625" style="4" customWidth="1"/>
    <col min="3339" max="3339" width="11.42578125" style="4" customWidth="1"/>
    <col min="3340" max="3340" width="10.7109375" style="4" customWidth="1"/>
    <col min="3341" max="3342" width="13.42578125" style="4" customWidth="1"/>
    <col min="3343" max="3343" width="10.7109375" style="4" customWidth="1"/>
    <col min="3344" max="3344" width="12.28515625" style="4" customWidth="1"/>
    <col min="3345" max="3346" width="14.28515625" style="4" customWidth="1"/>
    <col min="3347" max="3347" width="15.42578125" style="4" customWidth="1"/>
    <col min="3348" max="3348" width="14.42578125" style="4" customWidth="1"/>
    <col min="3349" max="3349" width="15" style="4" customWidth="1"/>
    <col min="3350" max="3350" width="12.28515625" style="4" customWidth="1"/>
    <col min="3351" max="3351" width="6.140625" style="4" customWidth="1"/>
    <col min="3352" max="3584" width="9.140625" style="4"/>
    <col min="3585" max="3585" width="2.42578125" style="4" bestFit="1" customWidth="1"/>
    <col min="3586" max="3586" width="3.85546875" style="4" customWidth="1"/>
    <col min="3587" max="3587" width="45.140625" style="4" customWidth="1"/>
    <col min="3588" max="3590" width="11.140625" style="4" customWidth="1"/>
    <col min="3591" max="3591" width="6.7109375" style="4" customWidth="1"/>
    <col min="3592" max="3592" width="8.42578125" style="4" customWidth="1"/>
    <col min="3593" max="3593" width="11" style="4" customWidth="1"/>
    <col min="3594" max="3594" width="13.140625" style="4" customWidth="1"/>
    <col min="3595" max="3595" width="11.42578125" style="4" customWidth="1"/>
    <col min="3596" max="3596" width="10.7109375" style="4" customWidth="1"/>
    <col min="3597" max="3598" width="13.42578125" style="4" customWidth="1"/>
    <col min="3599" max="3599" width="10.7109375" style="4" customWidth="1"/>
    <col min="3600" max="3600" width="12.28515625" style="4" customWidth="1"/>
    <col min="3601" max="3602" width="14.28515625" style="4" customWidth="1"/>
    <col min="3603" max="3603" width="15.42578125" style="4" customWidth="1"/>
    <col min="3604" max="3604" width="14.42578125" style="4" customWidth="1"/>
    <col min="3605" max="3605" width="15" style="4" customWidth="1"/>
    <col min="3606" max="3606" width="12.28515625" style="4" customWidth="1"/>
    <col min="3607" max="3607" width="6.140625" style="4" customWidth="1"/>
    <col min="3608" max="3840" width="9.140625" style="4"/>
    <col min="3841" max="3841" width="2.42578125" style="4" bestFit="1" customWidth="1"/>
    <col min="3842" max="3842" width="3.85546875" style="4" customWidth="1"/>
    <col min="3843" max="3843" width="45.140625" style="4" customWidth="1"/>
    <col min="3844" max="3846" width="11.140625" style="4" customWidth="1"/>
    <col min="3847" max="3847" width="6.7109375" style="4" customWidth="1"/>
    <col min="3848" max="3848" width="8.42578125" style="4" customWidth="1"/>
    <col min="3849" max="3849" width="11" style="4" customWidth="1"/>
    <col min="3850" max="3850" width="13.140625" style="4" customWidth="1"/>
    <col min="3851" max="3851" width="11.42578125" style="4" customWidth="1"/>
    <col min="3852" max="3852" width="10.7109375" style="4" customWidth="1"/>
    <col min="3853" max="3854" width="13.42578125" style="4" customWidth="1"/>
    <col min="3855" max="3855" width="10.7109375" style="4" customWidth="1"/>
    <col min="3856" max="3856" width="12.28515625" style="4" customWidth="1"/>
    <col min="3857" max="3858" width="14.28515625" style="4" customWidth="1"/>
    <col min="3859" max="3859" width="15.42578125" style="4" customWidth="1"/>
    <col min="3860" max="3860" width="14.42578125" style="4" customWidth="1"/>
    <col min="3861" max="3861" width="15" style="4" customWidth="1"/>
    <col min="3862" max="3862" width="12.28515625" style="4" customWidth="1"/>
    <col min="3863" max="3863" width="6.140625" style="4" customWidth="1"/>
    <col min="3864" max="4096" width="9.140625" style="4"/>
    <col min="4097" max="4097" width="2.42578125" style="4" bestFit="1" customWidth="1"/>
    <col min="4098" max="4098" width="3.85546875" style="4" customWidth="1"/>
    <col min="4099" max="4099" width="45.140625" style="4" customWidth="1"/>
    <col min="4100" max="4102" width="11.140625" style="4" customWidth="1"/>
    <col min="4103" max="4103" width="6.7109375" style="4" customWidth="1"/>
    <col min="4104" max="4104" width="8.42578125" style="4" customWidth="1"/>
    <col min="4105" max="4105" width="11" style="4" customWidth="1"/>
    <col min="4106" max="4106" width="13.140625" style="4" customWidth="1"/>
    <col min="4107" max="4107" width="11.42578125" style="4" customWidth="1"/>
    <col min="4108" max="4108" width="10.7109375" style="4" customWidth="1"/>
    <col min="4109" max="4110" width="13.42578125" style="4" customWidth="1"/>
    <col min="4111" max="4111" width="10.7109375" style="4" customWidth="1"/>
    <col min="4112" max="4112" width="12.28515625" style="4" customWidth="1"/>
    <col min="4113" max="4114" width="14.28515625" style="4" customWidth="1"/>
    <col min="4115" max="4115" width="15.42578125" style="4" customWidth="1"/>
    <col min="4116" max="4116" width="14.42578125" style="4" customWidth="1"/>
    <col min="4117" max="4117" width="15" style="4" customWidth="1"/>
    <col min="4118" max="4118" width="12.28515625" style="4" customWidth="1"/>
    <col min="4119" max="4119" width="6.140625" style="4" customWidth="1"/>
    <col min="4120" max="4352" width="9.140625" style="4"/>
    <col min="4353" max="4353" width="2.42578125" style="4" bestFit="1" customWidth="1"/>
    <col min="4354" max="4354" width="3.85546875" style="4" customWidth="1"/>
    <col min="4355" max="4355" width="45.140625" style="4" customWidth="1"/>
    <col min="4356" max="4358" width="11.140625" style="4" customWidth="1"/>
    <col min="4359" max="4359" width="6.7109375" style="4" customWidth="1"/>
    <col min="4360" max="4360" width="8.42578125" style="4" customWidth="1"/>
    <col min="4361" max="4361" width="11" style="4" customWidth="1"/>
    <col min="4362" max="4362" width="13.140625" style="4" customWidth="1"/>
    <col min="4363" max="4363" width="11.42578125" style="4" customWidth="1"/>
    <col min="4364" max="4364" width="10.7109375" style="4" customWidth="1"/>
    <col min="4365" max="4366" width="13.42578125" style="4" customWidth="1"/>
    <col min="4367" max="4367" width="10.7109375" style="4" customWidth="1"/>
    <col min="4368" max="4368" width="12.28515625" style="4" customWidth="1"/>
    <col min="4369" max="4370" width="14.28515625" style="4" customWidth="1"/>
    <col min="4371" max="4371" width="15.42578125" style="4" customWidth="1"/>
    <col min="4372" max="4372" width="14.42578125" style="4" customWidth="1"/>
    <col min="4373" max="4373" width="15" style="4" customWidth="1"/>
    <col min="4374" max="4374" width="12.28515625" style="4" customWidth="1"/>
    <col min="4375" max="4375" width="6.140625" style="4" customWidth="1"/>
    <col min="4376" max="4608" width="9.140625" style="4"/>
    <col min="4609" max="4609" width="2.42578125" style="4" bestFit="1" customWidth="1"/>
    <col min="4610" max="4610" width="3.85546875" style="4" customWidth="1"/>
    <col min="4611" max="4611" width="45.140625" style="4" customWidth="1"/>
    <col min="4612" max="4614" width="11.140625" style="4" customWidth="1"/>
    <col min="4615" max="4615" width="6.7109375" style="4" customWidth="1"/>
    <col min="4616" max="4616" width="8.42578125" style="4" customWidth="1"/>
    <col min="4617" max="4617" width="11" style="4" customWidth="1"/>
    <col min="4618" max="4618" width="13.140625" style="4" customWidth="1"/>
    <col min="4619" max="4619" width="11.42578125" style="4" customWidth="1"/>
    <col min="4620" max="4620" width="10.7109375" style="4" customWidth="1"/>
    <col min="4621" max="4622" width="13.42578125" style="4" customWidth="1"/>
    <col min="4623" max="4623" width="10.7109375" style="4" customWidth="1"/>
    <col min="4624" max="4624" width="12.28515625" style="4" customWidth="1"/>
    <col min="4625" max="4626" width="14.28515625" style="4" customWidth="1"/>
    <col min="4627" max="4627" width="15.42578125" style="4" customWidth="1"/>
    <col min="4628" max="4628" width="14.42578125" style="4" customWidth="1"/>
    <col min="4629" max="4629" width="15" style="4" customWidth="1"/>
    <col min="4630" max="4630" width="12.28515625" style="4" customWidth="1"/>
    <col min="4631" max="4631" width="6.140625" style="4" customWidth="1"/>
    <col min="4632" max="4864" width="9.140625" style="4"/>
    <col min="4865" max="4865" width="2.42578125" style="4" bestFit="1" customWidth="1"/>
    <col min="4866" max="4866" width="3.85546875" style="4" customWidth="1"/>
    <col min="4867" max="4867" width="45.140625" style="4" customWidth="1"/>
    <col min="4868" max="4870" width="11.140625" style="4" customWidth="1"/>
    <col min="4871" max="4871" width="6.7109375" style="4" customWidth="1"/>
    <col min="4872" max="4872" width="8.42578125" style="4" customWidth="1"/>
    <col min="4873" max="4873" width="11" style="4" customWidth="1"/>
    <col min="4874" max="4874" width="13.140625" style="4" customWidth="1"/>
    <col min="4875" max="4875" width="11.42578125" style="4" customWidth="1"/>
    <col min="4876" max="4876" width="10.7109375" style="4" customWidth="1"/>
    <col min="4877" max="4878" width="13.42578125" style="4" customWidth="1"/>
    <col min="4879" max="4879" width="10.7109375" style="4" customWidth="1"/>
    <col min="4880" max="4880" width="12.28515625" style="4" customWidth="1"/>
    <col min="4881" max="4882" width="14.28515625" style="4" customWidth="1"/>
    <col min="4883" max="4883" width="15.42578125" style="4" customWidth="1"/>
    <col min="4884" max="4884" width="14.42578125" style="4" customWidth="1"/>
    <col min="4885" max="4885" width="15" style="4" customWidth="1"/>
    <col min="4886" max="4886" width="12.28515625" style="4" customWidth="1"/>
    <col min="4887" max="4887" width="6.140625" style="4" customWidth="1"/>
    <col min="4888" max="5120" width="9.140625" style="4"/>
    <col min="5121" max="5121" width="2.42578125" style="4" bestFit="1" customWidth="1"/>
    <col min="5122" max="5122" width="3.85546875" style="4" customWidth="1"/>
    <col min="5123" max="5123" width="45.140625" style="4" customWidth="1"/>
    <col min="5124" max="5126" width="11.140625" style="4" customWidth="1"/>
    <col min="5127" max="5127" width="6.7109375" style="4" customWidth="1"/>
    <col min="5128" max="5128" width="8.42578125" style="4" customWidth="1"/>
    <col min="5129" max="5129" width="11" style="4" customWidth="1"/>
    <col min="5130" max="5130" width="13.140625" style="4" customWidth="1"/>
    <col min="5131" max="5131" width="11.42578125" style="4" customWidth="1"/>
    <col min="5132" max="5132" width="10.7109375" style="4" customWidth="1"/>
    <col min="5133" max="5134" width="13.42578125" style="4" customWidth="1"/>
    <col min="5135" max="5135" width="10.7109375" style="4" customWidth="1"/>
    <col min="5136" max="5136" width="12.28515625" style="4" customWidth="1"/>
    <col min="5137" max="5138" width="14.28515625" style="4" customWidth="1"/>
    <col min="5139" max="5139" width="15.42578125" style="4" customWidth="1"/>
    <col min="5140" max="5140" width="14.42578125" style="4" customWidth="1"/>
    <col min="5141" max="5141" width="15" style="4" customWidth="1"/>
    <col min="5142" max="5142" width="12.28515625" style="4" customWidth="1"/>
    <col min="5143" max="5143" width="6.140625" style="4" customWidth="1"/>
    <col min="5144" max="5376" width="9.140625" style="4"/>
    <col min="5377" max="5377" width="2.42578125" style="4" bestFit="1" customWidth="1"/>
    <col min="5378" max="5378" width="3.85546875" style="4" customWidth="1"/>
    <col min="5379" max="5379" width="45.140625" style="4" customWidth="1"/>
    <col min="5380" max="5382" width="11.140625" style="4" customWidth="1"/>
    <col min="5383" max="5383" width="6.7109375" style="4" customWidth="1"/>
    <col min="5384" max="5384" width="8.42578125" style="4" customWidth="1"/>
    <col min="5385" max="5385" width="11" style="4" customWidth="1"/>
    <col min="5386" max="5386" width="13.140625" style="4" customWidth="1"/>
    <col min="5387" max="5387" width="11.42578125" style="4" customWidth="1"/>
    <col min="5388" max="5388" width="10.7109375" style="4" customWidth="1"/>
    <col min="5389" max="5390" width="13.42578125" style="4" customWidth="1"/>
    <col min="5391" max="5391" width="10.7109375" style="4" customWidth="1"/>
    <col min="5392" max="5392" width="12.28515625" style="4" customWidth="1"/>
    <col min="5393" max="5394" width="14.28515625" style="4" customWidth="1"/>
    <col min="5395" max="5395" width="15.42578125" style="4" customWidth="1"/>
    <col min="5396" max="5396" width="14.42578125" style="4" customWidth="1"/>
    <col min="5397" max="5397" width="15" style="4" customWidth="1"/>
    <col min="5398" max="5398" width="12.28515625" style="4" customWidth="1"/>
    <col min="5399" max="5399" width="6.140625" style="4" customWidth="1"/>
    <col min="5400" max="5632" width="9.140625" style="4"/>
    <col min="5633" max="5633" width="2.42578125" style="4" bestFit="1" customWidth="1"/>
    <col min="5634" max="5634" width="3.85546875" style="4" customWidth="1"/>
    <col min="5635" max="5635" width="45.140625" style="4" customWidth="1"/>
    <col min="5636" max="5638" width="11.140625" style="4" customWidth="1"/>
    <col min="5639" max="5639" width="6.7109375" style="4" customWidth="1"/>
    <col min="5640" max="5640" width="8.42578125" style="4" customWidth="1"/>
    <col min="5641" max="5641" width="11" style="4" customWidth="1"/>
    <col min="5642" max="5642" width="13.140625" style="4" customWidth="1"/>
    <col min="5643" max="5643" width="11.42578125" style="4" customWidth="1"/>
    <col min="5644" max="5644" width="10.7109375" style="4" customWidth="1"/>
    <col min="5645" max="5646" width="13.42578125" style="4" customWidth="1"/>
    <col min="5647" max="5647" width="10.7109375" style="4" customWidth="1"/>
    <col min="5648" max="5648" width="12.28515625" style="4" customWidth="1"/>
    <col min="5649" max="5650" width="14.28515625" style="4" customWidth="1"/>
    <col min="5651" max="5651" width="15.42578125" style="4" customWidth="1"/>
    <col min="5652" max="5652" width="14.42578125" style="4" customWidth="1"/>
    <col min="5653" max="5653" width="15" style="4" customWidth="1"/>
    <col min="5654" max="5654" width="12.28515625" style="4" customWidth="1"/>
    <col min="5655" max="5655" width="6.140625" style="4" customWidth="1"/>
    <col min="5656" max="5888" width="9.140625" style="4"/>
    <col min="5889" max="5889" width="2.42578125" style="4" bestFit="1" customWidth="1"/>
    <col min="5890" max="5890" width="3.85546875" style="4" customWidth="1"/>
    <col min="5891" max="5891" width="45.140625" style="4" customWidth="1"/>
    <col min="5892" max="5894" width="11.140625" style="4" customWidth="1"/>
    <col min="5895" max="5895" width="6.7109375" style="4" customWidth="1"/>
    <col min="5896" max="5896" width="8.42578125" style="4" customWidth="1"/>
    <col min="5897" max="5897" width="11" style="4" customWidth="1"/>
    <col min="5898" max="5898" width="13.140625" style="4" customWidth="1"/>
    <col min="5899" max="5899" width="11.42578125" style="4" customWidth="1"/>
    <col min="5900" max="5900" width="10.7109375" style="4" customWidth="1"/>
    <col min="5901" max="5902" width="13.42578125" style="4" customWidth="1"/>
    <col min="5903" max="5903" width="10.7109375" style="4" customWidth="1"/>
    <col min="5904" max="5904" width="12.28515625" style="4" customWidth="1"/>
    <col min="5905" max="5906" width="14.28515625" style="4" customWidth="1"/>
    <col min="5907" max="5907" width="15.42578125" style="4" customWidth="1"/>
    <col min="5908" max="5908" width="14.42578125" style="4" customWidth="1"/>
    <col min="5909" max="5909" width="15" style="4" customWidth="1"/>
    <col min="5910" max="5910" width="12.28515625" style="4" customWidth="1"/>
    <col min="5911" max="5911" width="6.140625" style="4" customWidth="1"/>
    <col min="5912" max="6144" width="9.140625" style="4"/>
    <col min="6145" max="6145" width="2.42578125" style="4" bestFit="1" customWidth="1"/>
    <col min="6146" max="6146" width="3.85546875" style="4" customWidth="1"/>
    <col min="6147" max="6147" width="45.140625" style="4" customWidth="1"/>
    <col min="6148" max="6150" width="11.140625" style="4" customWidth="1"/>
    <col min="6151" max="6151" width="6.7109375" style="4" customWidth="1"/>
    <col min="6152" max="6152" width="8.42578125" style="4" customWidth="1"/>
    <col min="6153" max="6153" width="11" style="4" customWidth="1"/>
    <col min="6154" max="6154" width="13.140625" style="4" customWidth="1"/>
    <col min="6155" max="6155" width="11.42578125" style="4" customWidth="1"/>
    <col min="6156" max="6156" width="10.7109375" style="4" customWidth="1"/>
    <col min="6157" max="6158" width="13.42578125" style="4" customWidth="1"/>
    <col min="6159" max="6159" width="10.7109375" style="4" customWidth="1"/>
    <col min="6160" max="6160" width="12.28515625" style="4" customWidth="1"/>
    <col min="6161" max="6162" width="14.28515625" style="4" customWidth="1"/>
    <col min="6163" max="6163" width="15.42578125" style="4" customWidth="1"/>
    <col min="6164" max="6164" width="14.42578125" style="4" customWidth="1"/>
    <col min="6165" max="6165" width="15" style="4" customWidth="1"/>
    <col min="6166" max="6166" width="12.28515625" style="4" customWidth="1"/>
    <col min="6167" max="6167" width="6.140625" style="4" customWidth="1"/>
    <col min="6168" max="6400" width="9.140625" style="4"/>
    <col min="6401" max="6401" width="2.42578125" style="4" bestFit="1" customWidth="1"/>
    <col min="6402" max="6402" width="3.85546875" style="4" customWidth="1"/>
    <col min="6403" max="6403" width="45.140625" style="4" customWidth="1"/>
    <col min="6404" max="6406" width="11.140625" style="4" customWidth="1"/>
    <col min="6407" max="6407" width="6.7109375" style="4" customWidth="1"/>
    <col min="6408" max="6408" width="8.42578125" style="4" customWidth="1"/>
    <col min="6409" max="6409" width="11" style="4" customWidth="1"/>
    <col min="6410" max="6410" width="13.140625" style="4" customWidth="1"/>
    <col min="6411" max="6411" width="11.42578125" style="4" customWidth="1"/>
    <col min="6412" max="6412" width="10.7109375" style="4" customWidth="1"/>
    <col min="6413" max="6414" width="13.42578125" style="4" customWidth="1"/>
    <col min="6415" max="6415" width="10.7109375" style="4" customWidth="1"/>
    <col min="6416" max="6416" width="12.28515625" style="4" customWidth="1"/>
    <col min="6417" max="6418" width="14.28515625" style="4" customWidth="1"/>
    <col min="6419" max="6419" width="15.42578125" style="4" customWidth="1"/>
    <col min="6420" max="6420" width="14.42578125" style="4" customWidth="1"/>
    <col min="6421" max="6421" width="15" style="4" customWidth="1"/>
    <col min="6422" max="6422" width="12.28515625" style="4" customWidth="1"/>
    <col min="6423" max="6423" width="6.140625" style="4" customWidth="1"/>
    <col min="6424" max="6656" width="9.140625" style="4"/>
    <col min="6657" max="6657" width="2.42578125" style="4" bestFit="1" customWidth="1"/>
    <col min="6658" max="6658" width="3.85546875" style="4" customWidth="1"/>
    <col min="6659" max="6659" width="45.140625" style="4" customWidth="1"/>
    <col min="6660" max="6662" width="11.140625" style="4" customWidth="1"/>
    <col min="6663" max="6663" width="6.7109375" style="4" customWidth="1"/>
    <col min="6664" max="6664" width="8.42578125" style="4" customWidth="1"/>
    <col min="6665" max="6665" width="11" style="4" customWidth="1"/>
    <col min="6666" max="6666" width="13.140625" style="4" customWidth="1"/>
    <col min="6667" max="6667" width="11.42578125" style="4" customWidth="1"/>
    <col min="6668" max="6668" width="10.7109375" style="4" customWidth="1"/>
    <col min="6669" max="6670" width="13.42578125" style="4" customWidth="1"/>
    <col min="6671" max="6671" width="10.7109375" style="4" customWidth="1"/>
    <col min="6672" max="6672" width="12.28515625" style="4" customWidth="1"/>
    <col min="6673" max="6674" width="14.28515625" style="4" customWidth="1"/>
    <col min="6675" max="6675" width="15.42578125" style="4" customWidth="1"/>
    <col min="6676" max="6676" width="14.42578125" style="4" customWidth="1"/>
    <col min="6677" max="6677" width="15" style="4" customWidth="1"/>
    <col min="6678" max="6678" width="12.28515625" style="4" customWidth="1"/>
    <col min="6679" max="6679" width="6.140625" style="4" customWidth="1"/>
    <col min="6680" max="6912" width="9.140625" style="4"/>
    <col min="6913" max="6913" width="2.42578125" style="4" bestFit="1" customWidth="1"/>
    <col min="6914" max="6914" width="3.85546875" style="4" customWidth="1"/>
    <col min="6915" max="6915" width="45.140625" style="4" customWidth="1"/>
    <col min="6916" max="6918" width="11.140625" style="4" customWidth="1"/>
    <col min="6919" max="6919" width="6.7109375" style="4" customWidth="1"/>
    <col min="6920" max="6920" width="8.42578125" style="4" customWidth="1"/>
    <col min="6921" max="6921" width="11" style="4" customWidth="1"/>
    <col min="6922" max="6922" width="13.140625" style="4" customWidth="1"/>
    <col min="6923" max="6923" width="11.42578125" style="4" customWidth="1"/>
    <col min="6924" max="6924" width="10.7109375" style="4" customWidth="1"/>
    <col min="6925" max="6926" width="13.42578125" style="4" customWidth="1"/>
    <col min="6927" max="6927" width="10.7109375" style="4" customWidth="1"/>
    <col min="6928" max="6928" width="12.28515625" style="4" customWidth="1"/>
    <col min="6929" max="6930" width="14.28515625" style="4" customWidth="1"/>
    <col min="6931" max="6931" width="15.42578125" style="4" customWidth="1"/>
    <col min="6932" max="6932" width="14.42578125" style="4" customWidth="1"/>
    <col min="6933" max="6933" width="15" style="4" customWidth="1"/>
    <col min="6934" max="6934" width="12.28515625" style="4" customWidth="1"/>
    <col min="6935" max="6935" width="6.140625" style="4" customWidth="1"/>
    <col min="6936" max="7168" width="9.140625" style="4"/>
    <col min="7169" max="7169" width="2.42578125" style="4" bestFit="1" customWidth="1"/>
    <col min="7170" max="7170" width="3.85546875" style="4" customWidth="1"/>
    <col min="7171" max="7171" width="45.140625" style="4" customWidth="1"/>
    <col min="7172" max="7174" width="11.140625" style="4" customWidth="1"/>
    <col min="7175" max="7175" width="6.7109375" style="4" customWidth="1"/>
    <col min="7176" max="7176" width="8.42578125" style="4" customWidth="1"/>
    <col min="7177" max="7177" width="11" style="4" customWidth="1"/>
    <col min="7178" max="7178" width="13.140625" style="4" customWidth="1"/>
    <col min="7179" max="7179" width="11.42578125" style="4" customWidth="1"/>
    <col min="7180" max="7180" width="10.7109375" style="4" customWidth="1"/>
    <col min="7181" max="7182" width="13.42578125" style="4" customWidth="1"/>
    <col min="7183" max="7183" width="10.7109375" style="4" customWidth="1"/>
    <col min="7184" max="7184" width="12.28515625" style="4" customWidth="1"/>
    <col min="7185" max="7186" width="14.28515625" style="4" customWidth="1"/>
    <col min="7187" max="7187" width="15.42578125" style="4" customWidth="1"/>
    <col min="7188" max="7188" width="14.42578125" style="4" customWidth="1"/>
    <col min="7189" max="7189" width="15" style="4" customWidth="1"/>
    <col min="7190" max="7190" width="12.28515625" style="4" customWidth="1"/>
    <col min="7191" max="7191" width="6.140625" style="4" customWidth="1"/>
    <col min="7192" max="7424" width="9.140625" style="4"/>
    <col min="7425" max="7425" width="2.42578125" style="4" bestFit="1" customWidth="1"/>
    <col min="7426" max="7426" width="3.85546875" style="4" customWidth="1"/>
    <col min="7427" max="7427" width="45.140625" style="4" customWidth="1"/>
    <col min="7428" max="7430" width="11.140625" style="4" customWidth="1"/>
    <col min="7431" max="7431" width="6.7109375" style="4" customWidth="1"/>
    <col min="7432" max="7432" width="8.42578125" style="4" customWidth="1"/>
    <col min="7433" max="7433" width="11" style="4" customWidth="1"/>
    <col min="7434" max="7434" width="13.140625" style="4" customWidth="1"/>
    <col min="7435" max="7435" width="11.42578125" style="4" customWidth="1"/>
    <col min="7436" max="7436" width="10.7109375" style="4" customWidth="1"/>
    <col min="7437" max="7438" width="13.42578125" style="4" customWidth="1"/>
    <col min="7439" max="7439" width="10.7109375" style="4" customWidth="1"/>
    <col min="7440" max="7440" width="12.28515625" style="4" customWidth="1"/>
    <col min="7441" max="7442" width="14.28515625" style="4" customWidth="1"/>
    <col min="7443" max="7443" width="15.42578125" style="4" customWidth="1"/>
    <col min="7444" max="7444" width="14.42578125" style="4" customWidth="1"/>
    <col min="7445" max="7445" width="15" style="4" customWidth="1"/>
    <col min="7446" max="7446" width="12.28515625" style="4" customWidth="1"/>
    <col min="7447" max="7447" width="6.140625" style="4" customWidth="1"/>
    <col min="7448" max="7680" width="9.140625" style="4"/>
    <col min="7681" max="7681" width="2.42578125" style="4" bestFit="1" customWidth="1"/>
    <col min="7682" max="7682" width="3.85546875" style="4" customWidth="1"/>
    <col min="7683" max="7683" width="45.140625" style="4" customWidth="1"/>
    <col min="7684" max="7686" width="11.140625" style="4" customWidth="1"/>
    <col min="7687" max="7687" width="6.7109375" style="4" customWidth="1"/>
    <col min="7688" max="7688" width="8.42578125" style="4" customWidth="1"/>
    <col min="7689" max="7689" width="11" style="4" customWidth="1"/>
    <col min="7690" max="7690" width="13.140625" style="4" customWidth="1"/>
    <col min="7691" max="7691" width="11.42578125" style="4" customWidth="1"/>
    <col min="7692" max="7692" width="10.7109375" style="4" customWidth="1"/>
    <col min="7693" max="7694" width="13.42578125" style="4" customWidth="1"/>
    <col min="7695" max="7695" width="10.7109375" style="4" customWidth="1"/>
    <col min="7696" max="7696" width="12.28515625" style="4" customWidth="1"/>
    <col min="7697" max="7698" width="14.28515625" style="4" customWidth="1"/>
    <col min="7699" max="7699" width="15.42578125" style="4" customWidth="1"/>
    <col min="7700" max="7700" width="14.42578125" style="4" customWidth="1"/>
    <col min="7701" max="7701" width="15" style="4" customWidth="1"/>
    <col min="7702" max="7702" width="12.28515625" style="4" customWidth="1"/>
    <col min="7703" max="7703" width="6.140625" style="4" customWidth="1"/>
    <col min="7704" max="7936" width="9.140625" style="4"/>
    <col min="7937" max="7937" width="2.42578125" style="4" bestFit="1" customWidth="1"/>
    <col min="7938" max="7938" width="3.85546875" style="4" customWidth="1"/>
    <col min="7939" max="7939" width="45.140625" style="4" customWidth="1"/>
    <col min="7940" max="7942" width="11.140625" style="4" customWidth="1"/>
    <col min="7943" max="7943" width="6.7109375" style="4" customWidth="1"/>
    <col min="7944" max="7944" width="8.42578125" style="4" customWidth="1"/>
    <col min="7945" max="7945" width="11" style="4" customWidth="1"/>
    <col min="7946" max="7946" width="13.140625" style="4" customWidth="1"/>
    <col min="7947" max="7947" width="11.42578125" style="4" customWidth="1"/>
    <col min="7948" max="7948" width="10.7109375" style="4" customWidth="1"/>
    <col min="7949" max="7950" width="13.42578125" style="4" customWidth="1"/>
    <col min="7951" max="7951" width="10.7109375" style="4" customWidth="1"/>
    <col min="7952" max="7952" width="12.28515625" style="4" customWidth="1"/>
    <col min="7953" max="7954" width="14.28515625" style="4" customWidth="1"/>
    <col min="7955" max="7955" width="15.42578125" style="4" customWidth="1"/>
    <col min="7956" max="7956" width="14.42578125" style="4" customWidth="1"/>
    <col min="7957" max="7957" width="15" style="4" customWidth="1"/>
    <col min="7958" max="7958" width="12.28515625" style="4" customWidth="1"/>
    <col min="7959" max="7959" width="6.140625" style="4" customWidth="1"/>
    <col min="7960" max="8192" width="9.140625" style="4"/>
    <col min="8193" max="8193" width="2.42578125" style="4" bestFit="1" customWidth="1"/>
    <col min="8194" max="8194" width="3.85546875" style="4" customWidth="1"/>
    <col min="8195" max="8195" width="45.140625" style="4" customWidth="1"/>
    <col min="8196" max="8198" width="11.140625" style="4" customWidth="1"/>
    <col min="8199" max="8199" width="6.7109375" style="4" customWidth="1"/>
    <col min="8200" max="8200" width="8.42578125" style="4" customWidth="1"/>
    <col min="8201" max="8201" width="11" style="4" customWidth="1"/>
    <col min="8202" max="8202" width="13.140625" style="4" customWidth="1"/>
    <col min="8203" max="8203" width="11.42578125" style="4" customWidth="1"/>
    <col min="8204" max="8204" width="10.7109375" style="4" customWidth="1"/>
    <col min="8205" max="8206" width="13.42578125" style="4" customWidth="1"/>
    <col min="8207" max="8207" width="10.7109375" style="4" customWidth="1"/>
    <col min="8208" max="8208" width="12.28515625" style="4" customWidth="1"/>
    <col min="8209" max="8210" width="14.28515625" style="4" customWidth="1"/>
    <col min="8211" max="8211" width="15.42578125" style="4" customWidth="1"/>
    <col min="8212" max="8212" width="14.42578125" style="4" customWidth="1"/>
    <col min="8213" max="8213" width="15" style="4" customWidth="1"/>
    <col min="8214" max="8214" width="12.28515625" style="4" customWidth="1"/>
    <col min="8215" max="8215" width="6.140625" style="4" customWidth="1"/>
    <col min="8216" max="8448" width="9.140625" style="4"/>
    <col min="8449" max="8449" width="2.42578125" style="4" bestFit="1" customWidth="1"/>
    <col min="8450" max="8450" width="3.85546875" style="4" customWidth="1"/>
    <col min="8451" max="8451" width="45.140625" style="4" customWidth="1"/>
    <col min="8452" max="8454" width="11.140625" style="4" customWidth="1"/>
    <col min="8455" max="8455" width="6.7109375" style="4" customWidth="1"/>
    <col min="8456" max="8456" width="8.42578125" style="4" customWidth="1"/>
    <col min="8457" max="8457" width="11" style="4" customWidth="1"/>
    <col min="8458" max="8458" width="13.140625" style="4" customWidth="1"/>
    <col min="8459" max="8459" width="11.42578125" style="4" customWidth="1"/>
    <col min="8460" max="8460" width="10.7109375" style="4" customWidth="1"/>
    <col min="8461" max="8462" width="13.42578125" style="4" customWidth="1"/>
    <col min="8463" max="8463" width="10.7109375" style="4" customWidth="1"/>
    <col min="8464" max="8464" width="12.28515625" style="4" customWidth="1"/>
    <col min="8465" max="8466" width="14.28515625" style="4" customWidth="1"/>
    <col min="8467" max="8467" width="15.42578125" style="4" customWidth="1"/>
    <col min="8468" max="8468" width="14.42578125" style="4" customWidth="1"/>
    <col min="8469" max="8469" width="15" style="4" customWidth="1"/>
    <col min="8470" max="8470" width="12.28515625" style="4" customWidth="1"/>
    <col min="8471" max="8471" width="6.140625" style="4" customWidth="1"/>
    <col min="8472" max="8704" width="9.140625" style="4"/>
    <col min="8705" max="8705" width="2.42578125" style="4" bestFit="1" customWidth="1"/>
    <col min="8706" max="8706" width="3.85546875" style="4" customWidth="1"/>
    <col min="8707" max="8707" width="45.140625" style="4" customWidth="1"/>
    <col min="8708" max="8710" width="11.140625" style="4" customWidth="1"/>
    <col min="8711" max="8711" width="6.7109375" style="4" customWidth="1"/>
    <col min="8712" max="8712" width="8.42578125" style="4" customWidth="1"/>
    <col min="8713" max="8713" width="11" style="4" customWidth="1"/>
    <col min="8714" max="8714" width="13.140625" style="4" customWidth="1"/>
    <col min="8715" max="8715" width="11.42578125" style="4" customWidth="1"/>
    <col min="8716" max="8716" width="10.7109375" style="4" customWidth="1"/>
    <col min="8717" max="8718" width="13.42578125" style="4" customWidth="1"/>
    <col min="8719" max="8719" width="10.7109375" style="4" customWidth="1"/>
    <col min="8720" max="8720" width="12.28515625" style="4" customWidth="1"/>
    <col min="8721" max="8722" width="14.28515625" style="4" customWidth="1"/>
    <col min="8723" max="8723" width="15.42578125" style="4" customWidth="1"/>
    <col min="8724" max="8724" width="14.42578125" style="4" customWidth="1"/>
    <col min="8725" max="8725" width="15" style="4" customWidth="1"/>
    <col min="8726" max="8726" width="12.28515625" style="4" customWidth="1"/>
    <col min="8727" max="8727" width="6.140625" style="4" customWidth="1"/>
    <col min="8728" max="8960" width="9.140625" style="4"/>
    <col min="8961" max="8961" width="2.42578125" style="4" bestFit="1" customWidth="1"/>
    <col min="8962" max="8962" width="3.85546875" style="4" customWidth="1"/>
    <col min="8963" max="8963" width="45.140625" style="4" customWidth="1"/>
    <col min="8964" max="8966" width="11.140625" style="4" customWidth="1"/>
    <col min="8967" max="8967" width="6.7109375" style="4" customWidth="1"/>
    <col min="8968" max="8968" width="8.42578125" style="4" customWidth="1"/>
    <col min="8969" max="8969" width="11" style="4" customWidth="1"/>
    <col min="8970" max="8970" width="13.140625" style="4" customWidth="1"/>
    <col min="8971" max="8971" width="11.42578125" style="4" customWidth="1"/>
    <col min="8972" max="8972" width="10.7109375" style="4" customWidth="1"/>
    <col min="8973" max="8974" width="13.42578125" style="4" customWidth="1"/>
    <col min="8975" max="8975" width="10.7109375" style="4" customWidth="1"/>
    <col min="8976" max="8976" width="12.28515625" style="4" customWidth="1"/>
    <col min="8977" max="8978" width="14.28515625" style="4" customWidth="1"/>
    <col min="8979" max="8979" width="15.42578125" style="4" customWidth="1"/>
    <col min="8980" max="8980" width="14.42578125" style="4" customWidth="1"/>
    <col min="8981" max="8981" width="15" style="4" customWidth="1"/>
    <col min="8982" max="8982" width="12.28515625" style="4" customWidth="1"/>
    <col min="8983" max="8983" width="6.140625" style="4" customWidth="1"/>
    <col min="8984" max="9216" width="9.140625" style="4"/>
    <col min="9217" max="9217" width="2.42578125" style="4" bestFit="1" customWidth="1"/>
    <col min="9218" max="9218" width="3.85546875" style="4" customWidth="1"/>
    <col min="9219" max="9219" width="45.140625" style="4" customWidth="1"/>
    <col min="9220" max="9222" width="11.140625" style="4" customWidth="1"/>
    <col min="9223" max="9223" width="6.7109375" style="4" customWidth="1"/>
    <col min="9224" max="9224" width="8.42578125" style="4" customWidth="1"/>
    <col min="9225" max="9225" width="11" style="4" customWidth="1"/>
    <col min="9226" max="9226" width="13.140625" style="4" customWidth="1"/>
    <col min="9227" max="9227" width="11.42578125" style="4" customWidth="1"/>
    <col min="9228" max="9228" width="10.7109375" style="4" customWidth="1"/>
    <col min="9229" max="9230" width="13.42578125" style="4" customWidth="1"/>
    <col min="9231" max="9231" width="10.7109375" style="4" customWidth="1"/>
    <col min="9232" max="9232" width="12.28515625" style="4" customWidth="1"/>
    <col min="9233" max="9234" width="14.28515625" style="4" customWidth="1"/>
    <col min="9235" max="9235" width="15.42578125" style="4" customWidth="1"/>
    <col min="9236" max="9236" width="14.42578125" style="4" customWidth="1"/>
    <col min="9237" max="9237" width="15" style="4" customWidth="1"/>
    <col min="9238" max="9238" width="12.28515625" style="4" customWidth="1"/>
    <col min="9239" max="9239" width="6.140625" style="4" customWidth="1"/>
    <col min="9240" max="9472" width="9.140625" style="4"/>
    <col min="9473" max="9473" width="2.42578125" style="4" bestFit="1" customWidth="1"/>
    <col min="9474" max="9474" width="3.85546875" style="4" customWidth="1"/>
    <col min="9475" max="9475" width="45.140625" style="4" customWidth="1"/>
    <col min="9476" max="9478" width="11.140625" style="4" customWidth="1"/>
    <col min="9479" max="9479" width="6.7109375" style="4" customWidth="1"/>
    <col min="9480" max="9480" width="8.42578125" style="4" customWidth="1"/>
    <col min="9481" max="9481" width="11" style="4" customWidth="1"/>
    <col min="9482" max="9482" width="13.140625" style="4" customWidth="1"/>
    <col min="9483" max="9483" width="11.42578125" style="4" customWidth="1"/>
    <col min="9484" max="9484" width="10.7109375" style="4" customWidth="1"/>
    <col min="9485" max="9486" width="13.42578125" style="4" customWidth="1"/>
    <col min="9487" max="9487" width="10.7109375" style="4" customWidth="1"/>
    <col min="9488" max="9488" width="12.28515625" style="4" customWidth="1"/>
    <col min="9489" max="9490" width="14.28515625" style="4" customWidth="1"/>
    <col min="9491" max="9491" width="15.42578125" style="4" customWidth="1"/>
    <col min="9492" max="9492" width="14.42578125" style="4" customWidth="1"/>
    <col min="9493" max="9493" width="15" style="4" customWidth="1"/>
    <col min="9494" max="9494" width="12.28515625" style="4" customWidth="1"/>
    <col min="9495" max="9495" width="6.140625" style="4" customWidth="1"/>
    <col min="9496" max="9728" width="9.140625" style="4"/>
    <col min="9729" max="9729" width="2.42578125" style="4" bestFit="1" customWidth="1"/>
    <col min="9730" max="9730" width="3.85546875" style="4" customWidth="1"/>
    <col min="9731" max="9731" width="45.140625" style="4" customWidth="1"/>
    <col min="9732" max="9734" width="11.140625" style="4" customWidth="1"/>
    <col min="9735" max="9735" width="6.7109375" style="4" customWidth="1"/>
    <col min="9736" max="9736" width="8.42578125" style="4" customWidth="1"/>
    <col min="9737" max="9737" width="11" style="4" customWidth="1"/>
    <col min="9738" max="9738" width="13.140625" style="4" customWidth="1"/>
    <col min="9739" max="9739" width="11.42578125" style="4" customWidth="1"/>
    <col min="9740" max="9740" width="10.7109375" style="4" customWidth="1"/>
    <col min="9741" max="9742" width="13.42578125" style="4" customWidth="1"/>
    <col min="9743" max="9743" width="10.7109375" style="4" customWidth="1"/>
    <col min="9744" max="9744" width="12.28515625" style="4" customWidth="1"/>
    <col min="9745" max="9746" width="14.28515625" style="4" customWidth="1"/>
    <col min="9747" max="9747" width="15.42578125" style="4" customWidth="1"/>
    <col min="9748" max="9748" width="14.42578125" style="4" customWidth="1"/>
    <col min="9749" max="9749" width="15" style="4" customWidth="1"/>
    <col min="9750" max="9750" width="12.28515625" style="4" customWidth="1"/>
    <col min="9751" max="9751" width="6.140625" style="4" customWidth="1"/>
    <col min="9752" max="9984" width="9.140625" style="4"/>
    <col min="9985" max="9985" width="2.42578125" style="4" bestFit="1" customWidth="1"/>
    <col min="9986" max="9986" width="3.85546875" style="4" customWidth="1"/>
    <col min="9987" max="9987" width="45.140625" style="4" customWidth="1"/>
    <col min="9988" max="9990" width="11.140625" style="4" customWidth="1"/>
    <col min="9991" max="9991" width="6.7109375" style="4" customWidth="1"/>
    <col min="9992" max="9992" width="8.42578125" style="4" customWidth="1"/>
    <col min="9993" max="9993" width="11" style="4" customWidth="1"/>
    <col min="9994" max="9994" width="13.140625" style="4" customWidth="1"/>
    <col min="9995" max="9995" width="11.42578125" style="4" customWidth="1"/>
    <col min="9996" max="9996" width="10.7109375" style="4" customWidth="1"/>
    <col min="9997" max="9998" width="13.42578125" style="4" customWidth="1"/>
    <col min="9999" max="9999" width="10.7109375" style="4" customWidth="1"/>
    <col min="10000" max="10000" width="12.28515625" style="4" customWidth="1"/>
    <col min="10001" max="10002" width="14.28515625" style="4" customWidth="1"/>
    <col min="10003" max="10003" width="15.42578125" style="4" customWidth="1"/>
    <col min="10004" max="10004" width="14.42578125" style="4" customWidth="1"/>
    <col min="10005" max="10005" width="15" style="4" customWidth="1"/>
    <col min="10006" max="10006" width="12.28515625" style="4" customWidth="1"/>
    <col min="10007" max="10007" width="6.140625" style="4" customWidth="1"/>
    <col min="10008" max="10240" width="9.140625" style="4"/>
    <col min="10241" max="10241" width="2.42578125" style="4" bestFit="1" customWidth="1"/>
    <col min="10242" max="10242" width="3.85546875" style="4" customWidth="1"/>
    <col min="10243" max="10243" width="45.140625" style="4" customWidth="1"/>
    <col min="10244" max="10246" width="11.140625" style="4" customWidth="1"/>
    <col min="10247" max="10247" width="6.7109375" style="4" customWidth="1"/>
    <col min="10248" max="10248" width="8.42578125" style="4" customWidth="1"/>
    <col min="10249" max="10249" width="11" style="4" customWidth="1"/>
    <col min="10250" max="10250" width="13.140625" style="4" customWidth="1"/>
    <col min="10251" max="10251" width="11.42578125" style="4" customWidth="1"/>
    <col min="10252" max="10252" width="10.7109375" style="4" customWidth="1"/>
    <col min="10253" max="10254" width="13.42578125" style="4" customWidth="1"/>
    <col min="10255" max="10255" width="10.7109375" style="4" customWidth="1"/>
    <col min="10256" max="10256" width="12.28515625" style="4" customWidth="1"/>
    <col min="10257" max="10258" width="14.28515625" style="4" customWidth="1"/>
    <col min="10259" max="10259" width="15.42578125" style="4" customWidth="1"/>
    <col min="10260" max="10260" width="14.42578125" style="4" customWidth="1"/>
    <col min="10261" max="10261" width="15" style="4" customWidth="1"/>
    <col min="10262" max="10262" width="12.28515625" style="4" customWidth="1"/>
    <col min="10263" max="10263" width="6.140625" style="4" customWidth="1"/>
    <col min="10264" max="10496" width="9.140625" style="4"/>
    <col min="10497" max="10497" width="2.42578125" style="4" bestFit="1" customWidth="1"/>
    <col min="10498" max="10498" width="3.85546875" style="4" customWidth="1"/>
    <col min="10499" max="10499" width="45.140625" style="4" customWidth="1"/>
    <col min="10500" max="10502" width="11.140625" style="4" customWidth="1"/>
    <col min="10503" max="10503" width="6.7109375" style="4" customWidth="1"/>
    <col min="10504" max="10504" width="8.42578125" style="4" customWidth="1"/>
    <col min="10505" max="10505" width="11" style="4" customWidth="1"/>
    <col min="10506" max="10506" width="13.140625" style="4" customWidth="1"/>
    <col min="10507" max="10507" width="11.42578125" style="4" customWidth="1"/>
    <col min="10508" max="10508" width="10.7109375" style="4" customWidth="1"/>
    <col min="10509" max="10510" width="13.42578125" style="4" customWidth="1"/>
    <col min="10511" max="10511" width="10.7109375" style="4" customWidth="1"/>
    <col min="10512" max="10512" width="12.28515625" style="4" customWidth="1"/>
    <col min="10513" max="10514" width="14.28515625" style="4" customWidth="1"/>
    <col min="10515" max="10515" width="15.42578125" style="4" customWidth="1"/>
    <col min="10516" max="10516" width="14.42578125" style="4" customWidth="1"/>
    <col min="10517" max="10517" width="15" style="4" customWidth="1"/>
    <col min="10518" max="10518" width="12.28515625" style="4" customWidth="1"/>
    <col min="10519" max="10519" width="6.140625" style="4" customWidth="1"/>
    <col min="10520" max="10752" width="9.140625" style="4"/>
    <col min="10753" max="10753" width="2.42578125" style="4" bestFit="1" customWidth="1"/>
    <col min="10754" max="10754" width="3.85546875" style="4" customWidth="1"/>
    <col min="10755" max="10755" width="45.140625" style="4" customWidth="1"/>
    <col min="10756" max="10758" width="11.140625" style="4" customWidth="1"/>
    <col min="10759" max="10759" width="6.7109375" style="4" customWidth="1"/>
    <col min="10760" max="10760" width="8.42578125" style="4" customWidth="1"/>
    <col min="10761" max="10761" width="11" style="4" customWidth="1"/>
    <col min="10762" max="10762" width="13.140625" style="4" customWidth="1"/>
    <col min="10763" max="10763" width="11.42578125" style="4" customWidth="1"/>
    <col min="10764" max="10764" width="10.7109375" style="4" customWidth="1"/>
    <col min="10765" max="10766" width="13.42578125" style="4" customWidth="1"/>
    <col min="10767" max="10767" width="10.7109375" style="4" customWidth="1"/>
    <col min="10768" max="10768" width="12.28515625" style="4" customWidth="1"/>
    <col min="10769" max="10770" width="14.28515625" style="4" customWidth="1"/>
    <col min="10771" max="10771" width="15.42578125" style="4" customWidth="1"/>
    <col min="10772" max="10772" width="14.42578125" style="4" customWidth="1"/>
    <col min="10773" max="10773" width="15" style="4" customWidth="1"/>
    <col min="10774" max="10774" width="12.28515625" style="4" customWidth="1"/>
    <col min="10775" max="10775" width="6.140625" style="4" customWidth="1"/>
    <col min="10776" max="11008" width="9.140625" style="4"/>
    <col min="11009" max="11009" width="2.42578125" style="4" bestFit="1" customWidth="1"/>
    <col min="11010" max="11010" width="3.85546875" style="4" customWidth="1"/>
    <col min="11011" max="11011" width="45.140625" style="4" customWidth="1"/>
    <col min="11012" max="11014" width="11.140625" style="4" customWidth="1"/>
    <col min="11015" max="11015" width="6.7109375" style="4" customWidth="1"/>
    <col min="11016" max="11016" width="8.42578125" style="4" customWidth="1"/>
    <col min="11017" max="11017" width="11" style="4" customWidth="1"/>
    <col min="11018" max="11018" width="13.140625" style="4" customWidth="1"/>
    <col min="11019" max="11019" width="11.42578125" style="4" customWidth="1"/>
    <col min="11020" max="11020" width="10.7109375" style="4" customWidth="1"/>
    <col min="11021" max="11022" width="13.42578125" style="4" customWidth="1"/>
    <col min="11023" max="11023" width="10.7109375" style="4" customWidth="1"/>
    <col min="11024" max="11024" width="12.28515625" style="4" customWidth="1"/>
    <col min="11025" max="11026" width="14.28515625" style="4" customWidth="1"/>
    <col min="11027" max="11027" width="15.42578125" style="4" customWidth="1"/>
    <col min="11028" max="11028" width="14.42578125" style="4" customWidth="1"/>
    <col min="11029" max="11029" width="15" style="4" customWidth="1"/>
    <col min="11030" max="11030" width="12.28515625" style="4" customWidth="1"/>
    <col min="11031" max="11031" width="6.140625" style="4" customWidth="1"/>
    <col min="11032" max="11264" width="9.140625" style="4"/>
    <col min="11265" max="11265" width="2.42578125" style="4" bestFit="1" customWidth="1"/>
    <col min="11266" max="11266" width="3.85546875" style="4" customWidth="1"/>
    <col min="11267" max="11267" width="45.140625" style="4" customWidth="1"/>
    <col min="11268" max="11270" width="11.140625" style="4" customWidth="1"/>
    <col min="11271" max="11271" width="6.7109375" style="4" customWidth="1"/>
    <col min="11272" max="11272" width="8.42578125" style="4" customWidth="1"/>
    <col min="11273" max="11273" width="11" style="4" customWidth="1"/>
    <col min="11274" max="11274" width="13.140625" style="4" customWidth="1"/>
    <col min="11275" max="11275" width="11.42578125" style="4" customWidth="1"/>
    <col min="11276" max="11276" width="10.7109375" style="4" customWidth="1"/>
    <col min="11277" max="11278" width="13.42578125" style="4" customWidth="1"/>
    <col min="11279" max="11279" width="10.7109375" style="4" customWidth="1"/>
    <col min="11280" max="11280" width="12.28515625" style="4" customWidth="1"/>
    <col min="11281" max="11282" width="14.28515625" style="4" customWidth="1"/>
    <col min="11283" max="11283" width="15.42578125" style="4" customWidth="1"/>
    <col min="11284" max="11284" width="14.42578125" style="4" customWidth="1"/>
    <col min="11285" max="11285" width="15" style="4" customWidth="1"/>
    <col min="11286" max="11286" width="12.28515625" style="4" customWidth="1"/>
    <col min="11287" max="11287" width="6.140625" style="4" customWidth="1"/>
    <col min="11288" max="11520" width="9.140625" style="4"/>
    <col min="11521" max="11521" width="2.42578125" style="4" bestFit="1" customWidth="1"/>
    <col min="11522" max="11522" width="3.85546875" style="4" customWidth="1"/>
    <col min="11523" max="11523" width="45.140625" style="4" customWidth="1"/>
    <col min="11524" max="11526" width="11.140625" style="4" customWidth="1"/>
    <col min="11527" max="11527" width="6.7109375" style="4" customWidth="1"/>
    <col min="11528" max="11528" width="8.42578125" style="4" customWidth="1"/>
    <col min="11529" max="11529" width="11" style="4" customWidth="1"/>
    <col min="11530" max="11530" width="13.140625" style="4" customWidth="1"/>
    <col min="11531" max="11531" width="11.42578125" style="4" customWidth="1"/>
    <col min="11532" max="11532" width="10.7109375" style="4" customWidth="1"/>
    <col min="11533" max="11534" width="13.42578125" style="4" customWidth="1"/>
    <col min="11535" max="11535" width="10.7109375" style="4" customWidth="1"/>
    <col min="11536" max="11536" width="12.28515625" style="4" customWidth="1"/>
    <col min="11537" max="11538" width="14.28515625" style="4" customWidth="1"/>
    <col min="11539" max="11539" width="15.42578125" style="4" customWidth="1"/>
    <col min="11540" max="11540" width="14.42578125" style="4" customWidth="1"/>
    <col min="11541" max="11541" width="15" style="4" customWidth="1"/>
    <col min="11542" max="11542" width="12.28515625" style="4" customWidth="1"/>
    <col min="11543" max="11543" width="6.140625" style="4" customWidth="1"/>
    <col min="11544" max="11776" width="9.140625" style="4"/>
    <col min="11777" max="11777" width="2.42578125" style="4" bestFit="1" customWidth="1"/>
    <col min="11778" max="11778" width="3.85546875" style="4" customWidth="1"/>
    <col min="11779" max="11779" width="45.140625" style="4" customWidth="1"/>
    <col min="11780" max="11782" width="11.140625" style="4" customWidth="1"/>
    <col min="11783" max="11783" width="6.7109375" style="4" customWidth="1"/>
    <col min="11784" max="11784" width="8.42578125" style="4" customWidth="1"/>
    <col min="11785" max="11785" width="11" style="4" customWidth="1"/>
    <col min="11786" max="11786" width="13.140625" style="4" customWidth="1"/>
    <col min="11787" max="11787" width="11.42578125" style="4" customWidth="1"/>
    <col min="11788" max="11788" width="10.7109375" style="4" customWidth="1"/>
    <col min="11789" max="11790" width="13.42578125" style="4" customWidth="1"/>
    <col min="11791" max="11791" width="10.7109375" style="4" customWidth="1"/>
    <col min="11792" max="11792" width="12.28515625" style="4" customWidth="1"/>
    <col min="11793" max="11794" width="14.28515625" style="4" customWidth="1"/>
    <col min="11795" max="11795" width="15.42578125" style="4" customWidth="1"/>
    <col min="11796" max="11796" width="14.42578125" style="4" customWidth="1"/>
    <col min="11797" max="11797" width="15" style="4" customWidth="1"/>
    <col min="11798" max="11798" width="12.28515625" style="4" customWidth="1"/>
    <col min="11799" max="11799" width="6.140625" style="4" customWidth="1"/>
    <col min="11800" max="12032" width="9.140625" style="4"/>
    <col min="12033" max="12033" width="2.42578125" style="4" bestFit="1" customWidth="1"/>
    <col min="12034" max="12034" width="3.85546875" style="4" customWidth="1"/>
    <col min="12035" max="12035" width="45.140625" style="4" customWidth="1"/>
    <col min="12036" max="12038" width="11.140625" style="4" customWidth="1"/>
    <col min="12039" max="12039" width="6.7109375" style="4" customWidth="1"/>
    <col min="12040" max="12040" width="8.42578125" style="4" customWidth="1"/>
    <col min="12041" max="12041" width="11" style="4" customWidth="1"/>
    <col min="12042" max="12042" width="13.140625" style="4" customWidth="1"/>
    <col min="12043" max="12043" width="11.42578125" style="4" customWidth="1"/>
    <col min="12044" max="12044" width="10.7109375" style="4" customWidth="1"/>
    <col min="12045" max="12046" width="13.42578125" style="4" customWidth="1"/>
    <col min="12047" max="12047" width="10.7109375" style="4" customWidth="1"/>
    <col min="12048" max="12048" width="12.28515625" style="4" customWidth="1"/>
    <col min="12049" max="12050" width="14.28515625" style="4" customWidth="1"/>
    <col min="12051" max="12051" width="15.42578125" style="4" customWidth="1"/>
    <col min="12052" max="12052" width="14.42578125" style="4" customWidth="1"/>
    <col min="12053" max="12053" width="15" style="4" customWidth="1"/>
    <col min="12054" max="12054" width="12.28515625" style="4" customWidth="1"/>
    <col min="12055" max="12055" width="6.140625" style="4" customWidth="1"/>
    <col min="12056" max="12288" width="9.140625" style="4"/>
    <col min="12289" max="12289" width="2.42578125" style="4" bestFit="1" customWidth="1"/>
    <col min="12290" max="12290" width="3.85546875" style="4" customWidth="1"/>
    <col min="12291" max="12291" width="45.140625" style="4" customWidth="1"/>
    <col min="12292" max="12294" width="11.140625" style="4" customWidth="1"/>
    <col min="12295" max="12295" width="6.7109375" style="4" customWidth="1"/>
    <col min="12296" max="12296" width="8.42578125" style="4" customWidth="1"/>
    <col min="12297" max="12297" width="11" style="4" customWidth="1"/>
    <col min="12298" max="12298" width="13.140625" style="4" customWidth="1"/>
    <col min="12299" max="12299" width="11.42578125" style="4" customWidth="1"/>
    <col min="12300" max="12300" width="10.7109375" style="4" customWidth="1"/>
    <col min="12301" max="12302" width="13.42578125" style="4" customWidth="1"/>
    <col min="12303" max="12303" width="10.7109375" style="4" customWidth="1"/>
    <col min="12304" max="12304" width="12.28515625" style="4" customWidth="1"/>
    <col min="12305" max="12306" width="14.28515625" style="4" customWidth="1"/>
    <col min="12307" max="12307" width="15.42578125" style="4" customWidth="1"/>
    <col min="12308" max="12308" width="14.42578125" style="4" customWidth="1"/>
    <col min="12309" max="12309" width="15" style="4" customWidth="1"/>
    <col min="12310" max="12310" width="12.28515625" style="4" customWidth="1"/>
    <col min="12311" max="12311" width="6.140625" style="4" customWidth="1"/>
    <col min="12312" max="12544" width="9.140625" style="4"/>
    <col min="12545" max="12545" width="2.42578125" style="4" bestFit="1" customWidth="1"/>
    <col min="12546" max="12546" width="3.85546875" style="4" customWidth="1"/>
    <col min="12547" max="12547" width="45.140625" style="4" customWidth="1"/>
    <col min="12548" max="12550" width="11.140625" style="4" customWidth="1"/>
    <col min="12551" max="12551" width="6.7109375" style="4" customWidth="1"/>
    <col min="12552" max="12552" width="8.42578125" style="4" customWidth="1"/>
    <col min="12553" max="12553" width="11" style="4" customWidth="1"/>
    <col min="12554" max="12554" width="13.140625" style="4" customWidth="1"/>
    <col min="12555" max="12555" width="11.42578125" style="4" customWidth="1"/>
    <col min="12556" max="12556" width="10.7109375" style="4" customWidth="1"/>
    <col min="12557" max="12558" width="13.42578125" style="4" customWidth="1"/>
    <col min="12559" max="12559" width="10.7109375" style="4" customWidth="1"/>
    <col min="12560" max="12560" width="12.28515625" style="4" customWidth="1"/>
    <col min="12561" max="12562" width="14.28515625" style="4" customWidth="1"/>
    <col min="12563" max="12563" width="15.42578125" style="4" customWidth="1"/>
    <col min="12564" max="12564" width="14.42578125" style="4" customWidth="1"/>
    <col min="12565" max="12565" width="15" style="4" customWidth="1"/>
    <col min="12566" max="12566" width="12.28515625" style="4" customWidth="1"/>
    <col min="12567" max="12567" width="6.140625" style="4" customWidth="1"/>
    <col min="12568" max="12800" width="9.140625" style="4"/>
    <col min="12801" max="12801" width="2.42578125" style="4" bestFit="1" customWidth="1"/>
    <col min="12802" max="12802" width="3.85546875" style="4" customWidth="1"/>
    <col min="12803" max="12803" width="45.140625" style="4" customWidth="1"/>
    <col min="12804" max="12806" width="11.140625" style="4" customWidth="1"/>
    <col min="12807" max="12807" width="6.7109375" style="4" customWidth="1"/>
    <col min="12808" max="12808" width="8.42578125" style="4" customWidth="1"/>
    <col min="12809" max="12809" width="11" style="4" customWidth="1"/>
    <col min="12810" max="12810" width="13.140625" style="4" customWidth="1"/>
    <col min="12811" max="12811" width="11.42578125" style="4" customWidth="1"/>
    <col min="12812" max="12812" width="10.7109375" style="4" customWidth="1"/>
    <col min="12813" max="12814" width="13.42578125" style="4" customWidth="1"/>
    <col min="12815" max="12815" width="10.7109375" style="4" customWidth="1"/>
    <col min="12816" max="12816" width="12.28515625" style="4" customWidth="1"/>
    <col min="12817" max="12818" width="14.28515625" style="4" customWidth="1"/>
    <col min="12819" max="12819" width="15.42578125" style="4" customWidth="1"/>
    <col min="12820" max="12820" width="14.42578125" style="4" customWidth="1"/>
    <col min="12821" max="12821" width="15" style="4" customWidth="1"/>
    <col min="12822" max="12822" width="12.28515625" style="4" customWidth="1"/>
    <col min="12823" max="12823" width="6.140625" style="4" customWidth="1"/>
    <col min="12824" max="13056" width="9.140625" style="4"/>
    <col min="13057" max="13057" width="2.42578125" style="4" bestFit="1" customWidth="1"/>
    <col min="13058" max="13058" width="3.85546875" style="4" customWidth="1"/>
    <col min="13059" max="13059" width="45.140625" style="4" customWidth="1"/>
    <col min="13060" max="13062" width="11.140625" style="4" customWidth="1"/>
    <col min="13063" max="13063" width="6.7109375" style="4" customWidth="1"/>
    <col min="13064" max="13064" width="8.42578125" style="4" customWidth="1"/>
    <col min="13065" max="13065" width="11" style="4" customWidth="1"/>
    <col min="13066" max="13066" width="13.140625" style="4" customWidth="1"/>
    <col min="13067" max="13067" width="11.42578125" style="4" customWidth="1"/>
    <col min="13068" max="13068" width="10.7109375" style="4" customWidth="1"/>
    <col min="13069" max="13070" width="13.42578125" style="4" customWidth="1"/>
    <col min="13071" max="13071" width="10.7109375" style="4" customWidth="1"/>
    <col min="13072" max="13072" width="12.28515625" style="4" customWidth="1"/>
    <col min="13073" max="13074" width="14.28515625" style="4" customWidth="1"/>
    <col min="13075" max="13075" width="15.42578125" style="4" customWidth="1"/>
    <col min="13076" max="13076" width="14.42578125" style="4" customWidth="1"/>
    <col min="13077" max="13077" width="15" style="4" customWidth="1"/>
    <col min="13078" max="13078" width="12.28515625" style="4" customWidth="1"/>
    <col min="13079" max="13079" width="6.140625" style="4" customWidth="1"/>
    <col min="13080" max="13312" width="9.140625" style="4"/>
    <col min="13313" max="13313" width="2.42578125" style="4" bestFit="1" customWidth="1"/>
    <col min="13314" max="13314" width="3.85546875" style="4" customWidth="1"/>
    <col min="13315" max="13315" width="45.140625" style="4" customWidth="1"/>
    <col min="13316" max="13318" width="11.140625" style="4" customWidth="1"/>
    <col min="13319" max="13319" width="6.7109375" style="4" customWidth="1"/>
    <col min="13320" max="13320" width="8.42578125" style="4" customWidth="1"/>
    <col min="13321" max="13321" width="11" style="4" customWidth="1"/>
    <col min="13322" max="13322" width="13.140625" style="4" customWidth="1"/>
    <col min="13323" max="13323" width="11.42578125" style="4" customWidth="1"/>
    <col min="13324" max="13324" width="10.7109375" style="4" customWidth="1"/>
    <col min="13325" max="13326" width="13.42578125" style="4" customWidth="1"/>
    <col min="13327" max="13327" width="10.7109375" style="4" customWidth="1"/>
    <col min="13328" max="13328" width="12.28515625" style="4" customWidth="1"/>
    <col min="13329" max="13330" width="14.28515625" style="4" customWidth="1"/>
    <col min="13331" max="13331" width="15.42578125" style="4" customWidth="1"/>
    <col min="13332" max="13332" width="14.42578125" style="4" customWidth="1"/>
    <col min="13333" max="13333" width="15" style="4" customWidth="1"/>
    <col min="13334" max="13334" width="12.28515625" style="4" customWidth="1"/>
    <col min="13335" max="13335" width="6.140625" style="4" customWidth="1"/>
    <col min="13336" max="13568" width="9.140625" style="4"/>
    <col min="13569" max="13569" width="2.42578125" style="4" bestFit="1" customWidth="1"/>
    <col min="13570" max="13570" width="3.85546875" style="4" customWidth="1"/>
    <col min="13571" max="13571" width="45.140625" style="4" customWidth="1"/>
    <col min="13572" max="13574" width="11.140625" style="4" customWidth="1"/>
    <col min="13575" max="13575" width="6.7109375" style="4" customWidth="1"/>
    <col min="13576" max="13576" width="8.42578125" style="4" customWidth="1"/>
    <col min="13577" max="13577" width="11" style="4" customWidth="1"/>
    <col min="13578" max="13578" width="13.140625" style="4" customWidth="1"/>
    <col min="13579" max="13579" width="11.42578125" style="4" customWidth="1"/>
    <col min="13580" max="13580" width="10.7109375" style="4" customWidth="1"/>
    <col min="13581" max="13582" width="13.42578125" style="4" customWidth="1"/>
    <col min="13583" max="13583" width="10.7109375" style="4" customWidth="1"/>
    <col min="13584" max="13584" width="12.28515625" style="4" customWidth="1"/>
    <col min="13585" max="13586" width="14.28515625" style="4" customWidth="1"/>
    <col min="13587" max="13587" width="15.42578125" style="4" customWidth="1"/>
    <col min="13588" max="13588" width="14.42578125" style="4" customWidth="1"/>
    <col min="13589" max="13589" width="15" style="4" customWidth="1"/>
    <col min="13590" max="13590" width="12.28515625" style="4" customWidth="1"/>
    <col min="13591" max="13591" width="6.140625" style="4" customWidth="1"/>
    <col min="13592" max="13824" width="9.140625" style="4"/>
    <col min="13825" max="13825" width="2.42578125" style="4" bestFit="1" customWidth="1"/>
    <col min="13826" max="13826" width="3.85546875" style="4" customWidth="1"/>
    <col min="13827" max="13827" width="45.140625" style="4" customWidth="1"/>
    <col min="13828" max="13830" width="11.140625" style="4" customWidth="1"/>
    <col min="13831" max="13831" width="6.7109375" style="4" customWidth="1"/>
    <col min="13832" max="13832" width="8.42578125" style="4" customWidth="1"/>
    <col min="13833" max="13833" width="11" style="4" customWidth="1"/>
    <col min="13834" max="13834" width="13.140625" style="4" customWidth="1"/>
    <col min="13835" max="13835" width="11.42578125" style="4" customWidth="1"/>
    <col min="13836" max="13836" width="10.7109375" style="4" customWidth="1"/>
    <col min="13837" max="13838" width="13.42578125" style="4" customWidth="1"/>
    <col min="13839" max="13839" width="10.7109375" style="4" customWidth="1"/>
    <col min="13840" max="13840" width="12.28515625" style="4" customWidth="1"/>
    <col min="13841" max="13842" width="14.28515625" style="4" customWidth="1"/>
    <col min="13843" max="13843" width="15.42578125" style="4" customWidth="1"/>
    <col min="13844" max="13844" width="14.42578125" style="4" customWidth="1"/>
    <col min="13845" max="13845" width="15" style="4" customWidth="1"/>
    <col min="13846" max="13846" width="12.28515625" style="4" customWidth="1"/>
    <col min="13847" max="13847" width="6.140625" style="4" customWidth="1"/>
    <col min="13848" max="14080" width="9.140625" style="4"/>
    <col min="14081" max="14081" width="2.42578125" style="4" bestFit="1" customWidth="1"/>
    <col min="14082" max="14082" width="3.85546875" style="4" customWidth="1"/>
    <col min="14083" max="14083" width="45.140625" style="4" customWidth="1"/>
    <col min="14084" max="14086" width="11.140625" style="4" customWidth="1"/>
    <col min="14087" max="14087" width="6.7109375" style="4" customWidth="1"/>
    <col min="14088" max="14088" width="8.42578125" style="4" customWidth="1"/>
    <col min="14089" max="14089" width="11" style="4" customWidth="1"/>
    <col min="14090" max="14090" width="13.140625" style="4" customWidth="1"/>
    <col min="14091" max="14091" width="11.42578125" style="4" customWidth="1"/>
    <col min="14092" max="14092" width="10.7109375" style="4" customWidth="1"/>
    <col min="14093" max="14094" width="13.42578125" style="4" customWidth="1"/>
    <col min="14095" max="14095" width="10.7109375" style="4" customWidth="1"/>
    <col min="14096" max="14096" width="12.28515625" style="4" customWidth="1"/>
    <col min="14097" max="14098" width="14.28515625" style="4" customWidth="1"/>
    <col min="14099" max="14099" width="15.42578125" style="4" customWidth="1"/>
    <col min="14100" max="14100" width="14.42578125" style="4" customWidth="1"/>
    <col min="14101" max="14101" width="15" style="4" customWidth="1"/>
    <col min="14102" max="14102" width="12.28515625" style="4" customWidth="1"/>
    <col min="14103" max="14103" width="6.140625" style="4" customWidth="1"/>
    <col min="14104" max="14336" width="9.140625" style="4"/>
    <col min="14337" max="14337" width="2.42578125" style="4" bestFit="1" customWidth="1"/>
    <col min="14338" max="14338" width="3.85546875" style="4" customWidth="1"/>
    <col min="14339" max="14339" width="45.140625" style="4" customWidth="1"/>
    <col min="14340" max="14342" width="11.140625" style="4" customWidth="1"/>
    <col min="14343" max="14343" width="6.7109375" style="4" customWidth="1"/>
    <col min="14344" max="14344" width="8.42578125" style="4" customWidth="1"/>
    <col min="14345" max="14345" width="11" style="4" customWidth="1"/>
    <col min="14346" max="14346" width="13.140625" style="4" customWidth="1"/>
    <col min="14347" max="14347" width="11.42578125" style="4" customWidth="1"/>
    <col min="14348" max="14348" width="10.7109375" style="4" customWidth="1"/>
    <col min="14349" max="14350" width="13.42578125" style="4" customWidth="1"/>
    <col min="14351" max="14351" width="10.7109375" style="4" customWidth="1"/>
    <col min="14352" max="14352" width="12.28515625" style="4" customWidth="1"/>
    <col min="14353" max="14354" width="14.28515625" style="4" customWidth="1"/>
    <col min="14355" max="14355" width="15.42578125" style="4" customWidth="1"/>
    <col min="14356" max="14356" width="14.42578125" style="4" customWidth="1"/>
    <col min="14357" max="14357" width="15" style="4" customWidth="1"/>
    <col min="14358" max="14358" width="12.28515625" style="4" customWidth="1"/>
    <col min="14359" max="14359" width="6.140625" style="4" customWidth="1"/>
    <col min="14360" max="14592" width="9.140625" style="4"/>
    <col min="14593" max="14593" width="2.42578125" style="4" bestFit="1" customWidth="1"/>
    <col min="14594" max="14594" width="3.85546875" style="4" customWidth="1"/>
    <col min="14595" max="14595" width="45.140625" style="4" customWidth="1"/>
    <col min="14596" max="14598" width="11.140625" style="4" customWidth="1"/>
    <col min="14599" max="14599" width="6.7109375" style="4" customWidth="1"/>
    <col min="14600" max="14600" width="8.42578125" style="4" customWidth="1"/>
    <col min="14601" max="14601" width="11" style="4" customWidth="1"/>
    <col min="14602" max="14602" width="13.140625" style="4" customWidth="1"/>
    <col min="14603" max="14603" width="11.42578125" style="4" customWidth="1"/>
    <col min="14604" max="14604" width="10.7109375" style="4" customWidth="1"/>
    <col min="14605" max="14606" width="13.42578125" style="4" customWidth="1"/>
    <col min="14607" max="14607" width="10.7109375" style="4" customWidth="1"/>
    <col min="14608" max="14608" width="12.28515625" style="4" customWidth="1"/>
    <col min="14609" max="14610" width="14.28515625" style="4" customWidth="1"/>
    <col min="14611" max="14611" width="15.42578125" style="4" customWidth="1"/>
    <col min="14612" max="14612" width="14.42578125" style="4" customWidth="1"/>
    <col min="14613" max="14613" width="15" style="4" customWidth="1"/>
    <col min="14614" max="14614" width="12.28515625" style="4" customWidth="1"/>
    <col min="14615" max="14615" width="6.140625" style="4" customWidth="1"/>
    <col min="14616" max="14848" width="9.140625" style="4"/>
    <col min="14849" max="14849" width="2.42578125" style="4" bestFit="1" customWidth="1"/>
    <col min="14850" max="14850" width="3.85546875" style="4" customWidth="1"/>
    <col min="14851" max="14851" width="45.140625" style="4" customWidth="1"/>
    <col min="14852" max="14854" width="11.140625" style="4" customWidth="1"/>
    <col min="14855" max="14855" width="6.7109375" style="4" customWidth="1"/>
    <col min="14856" max="14856" width="8.42578125" style="4" customWidth="1"/>
    <col min="14857" max="14857" width="11" style="4" customWidth="1"/>
    <col min="14858" max="14858" width="13.140625" style="4" customWidth="1"/>
    <col min="14859" max="14859" width="11.42578125" style="4" customWidth="1"/>
    <col min="14860" max="14860" width="10.7109375" style="4" customWidth="1"/>
    <col min="14861" max="14862" width="13.42578125" style="4" customWidth="1"/>
    <col min="14863" max="14863" width="10.7109375" style="4" customWidth="1"/>
    <col min="14864" max="14864" width="12.28515625" style="4" customWidth="1"/>
    <col min="14865" max="14866" width="14.28515625" style="4" customWidth="1"/>
    <col min="14867" max="14867" width="15.42578125" style="4" customWidth="1"/>
    <col min="14868" max="14868" width="14.42578125" style="4" customWidth="1"/>
    <col min="14869" max="14869" width="15" style="4" customWidth="1"/>
    <col min="14870" max="14870" width="12.28515625" style="4" customWidth="1"/>
    <col min="14871" max="14871" width="6.140625" style="4" customWidth="1"/>
    <col min="14872" max="15104" width="9.140625" style="4"/>
    <col min="15105" max="15105" width="2.42578125" style="4" bestFit="1" customWidth="1"/>
    <col min="15106" max="15106" width="3.85546875" style="4" customWidth="1"/>
    <col min="15107" max="15107" width="45.140625" style="4" customWidth="1"/>
    <col min="15108" max="15110" width="11.140625" style="4" customWidth="1"/>
    <col min="15111" max="15111" width="6.7109375" style="4" customWidth="1"/>
    <col min="15112" max="15112" width="8.42578125" style="4" customWidth="1"/>
    <col min="15113" max="15113" width="11" style="4" customWidth="1"/>
    <col min="15114" max="15114" width="13.140625" style="4" customWidth="1"/>
    <col min="15115" max="15115" width="11.42578125" style="4" customWidth="1"/>
    <col min="15116" max="15116" width="10.7109375" style="4" customWidth="1"/>
    <col min="15117" max="15118" width="13.42578125" style="4" customWidth="1"/>
    <col min="15119" max="15119" width="10.7109375" style="4" customWidth="1"/>
    <col min="15120" max="15120" width="12.28515625" style="4" customWidth="1"/>
    <col min="15121" max="15122" width="14.28515625" style="4" customWidth="1"/>
    <col min="15123" max="15123" width="15.42578125" style="4" customWidth="1"/>
    <col min="15124" max="15124" width="14.42578125" style="4" customWidth="1"/>
    <col min="15125" max="15125" width="15" style="4" customWidth="1"/>
    <col min="15126" max="15126" width="12.28515625" style="4" customWidth="1"/>
    <col min="15127" max="15127" width="6.140625" style="4" customWidth="1"/>
    <col min="15128" max="15360" width="9.140625" style="4"/>
    <col min="15361" max="15361" width="2.42578125" style="4" bestFit="1" customWidth="1"/>
    <col min="15362" max="15362" width="3.85546875" style="4" customWidth="1"/>
    <col min="15363" max="15363" width="45.140625" style="4" customWidth="1"/>
    <col min="15364" max="15366" width="11.140625" style="4" customWidth="1"/>
    <col min="15367" max="15367" width="6.7109375" style="4" customWidth="1"/>
    <col min="15368" max="15368" width="8.42578125" style="4" customWidth="1"/>
    <col min="15369" max="15369" width="11" style="4" customWidth="1"/>
    <col min="15370" max="15370" width="13.140625" style="4" customWidth="1"/>
    <col min="15371" max="15371" width="11.42578125" style="4" customWidth="1"/>
    <col min="15372" max="15372" width="10.7109375" style="4" customWidth="1"/>
    <col min="15373" max="15374" width="13.42578125" style="4" customWidth="1"/>
    <col min="15375" max="15375" width="10.7109375" style="4" customWidth="1"/>
    <col min="15376" max="15376" width="12.28515625" style="4" customWidth="1"/>
    <col min="15377" max="15378" width="14.28515625" style="4" customWidth="1"/>
    <col min="15379" max="15379" width="15.42578125" style="4" customWidth="1"/>
    <col min="15380" max="15380" width="14.42578125" style="4" customWidth="1"/>
    <col min="15381" max="15381" width="15" style="4" customWidth="1"/>
    <col min="15382" max="15382" width="12.28515625" style="4" customWidth="1"/>
    <col min="15383" max="15383" width="6.140625" style="4" customWidth="1"/>
    <col min="15384" max="15616" width="9.140625" style="4"/>
    <col min="15617" max="15617" width="2.42578125" style="4" bestFit="1" customWidth="1"/>
    <col min="15618" max="15618" width="3.85546875" style="4" customWidth="1"/>
    <col min="15619" max="15619" width="45.140625" style="4" customWidth="1"/>
    <col min="15620" max="15622" width="11.140625" style="4" customWidth="1"/>
    <col min="15623" max="15623" width="6.7109375" style="4" customWidth="1"/>
    <col min="15624" max="15624" width="8.42578125" style="4" customWidth="1"/>
    <col min="15625" max="15625" width="11" style="4" customWidth="1"/>
    <col min="15626" max="15626" width="13.140625" style="4" customWidth="1"/>
    <col min="15627" max="15627" width="11.42578125" style="4" customWidth="1"/>
    <col min="15628" max="15628" width="10.7109375" style="4" customWidth="1"/>
    <col min="15629" max="15630" width="13.42578125" style="4" customWidth="1"/>
    <col min="15631" max="15631" width="10.7109375" style="4" customWidth="1"/>
    <col min="15632" max="15632" width="12.28515625" style="4" customWidth="1"/>
    <col min="15633" max="15634" width="14.28515625" style="4" customWidth="1"/>
    <col min="15635" max="15635" width="15.42578125" style="4" customWidth="1"/>
    <col min="15636" max="15636" width="14.42578125" style="4" customWidth="1"/>
    <col min="15637" max="15637" width="15" style="4" customWidth="1"/>
    <col min="15638" max="15638" width="12.28515625" style="4" customWidth="1"/>
    <col min="15639" max="15639" width="6.140625" style="4" customWidth="1"/>
    <col min="15640" max="15872" width="9.140625" style="4"/>
    <col min="15873" max="15873" width="2.42578125" style="4" bestFit="1" customWidth="1"/>
    <col min="15874" max="15874" width="3.85546875" style="4" customWidth="1"/>
    <col min="15875" max="15875" width="45.140625" style="4" customWidth="1"/>
    <col min="15876" max="15878" width="11.140625" style="4" customWidth="1"/>
    <col min="15879" max="15879" width="6.7109375" style="4" customWidth="1"/>
    <col min="15880" max="15880" width="8.42578125" style="4" customWidth="1"/>
    <col min="15881" max="15881" width="11" style="4" customWidth="1"/>
    <col min="15882" max="15882" width="13.140625" style="4" customWidth="1"/>
    <col min="15883" max="15883" width="11.42578125" style="4" customWidth="1"/>
    <col min="15884" max="15884" width="10.7109375" style="4" customWidth="1"/>
    <col min="15885" max="15886" width="13.42578125" style="4" customWidth="1"/>
    <col min="15887" max="15887" width="10.7109375" style="4" customWidth="1"/>
    <col min="15888" max="15888" width="12.28515625" style="4" customWidth="1"/>
    <col min="15889" max="15890" width="14.28515625" style="4" customWidth="1"/>
    <col min="15891" max="15891" width="15.42578125" style="4" customWidth="1"/>
    <col min="15892" max="15892" width="14.42578125" style="4" customWidth="1"/>
    <col min="15893" max="15893" width="15" style="4" customWidth="1"/>
    <col min="15894" max="15894" width="12.28515625" style="4" customWidth="1"/>
    <col min="15895" max="15895" width="6.140625" style="4" customWidth="1"/>
    <col min="15896" max="16128" width="9.140625" style="4"/>
    <col min="16129" max="16129" width="2.42578125" style="4" bestFit="1" customWidth="1"/>
    <col min="16130" max="16130" width="3.85546875" style="4" customWidth="1"/>
    <col min="16131" max="16131" width="45.140625" style="4" customWidth="1"/>
    <col min="16132" max="16134" width="11.140625" style="4" customWidth="1"/>
    <col min="16135" max="16135" width="6.7109375" style="4" customWidth="1"/>
    <col min="16136" max="16136" width="8.42578125" style="4" customWidth="1"/>
    <col min="16137" max="16137" width="11" style="4" customWidth="1"/>
    <col min="16138" max="16138" width="13.140625" style="4" customWidth="1"/>
    <col min="16139" max="16139" width="11.42578125" style="4" customWidth="1"/>
    <col min="16140" max="16140" width="10.7109375" style="4" customWidth="1"/>
    <col min="16141" max="16142" width="13.42578125" style="4" customWidth="1"/>
    <col min="16143" max="16143" width="10.7109375" style="4" customWidth="1"/>
    <col min="16144" max="16144" width="12.28515625" style="4" customWidth="1"/>
    <col min="16145" max="16146" width="14.28515625" style="4" customWidth="1"/>
    <col min="16147" max="16147" width="15.42578125" style="4" customWidth="1"/>
    <col min="16148" max="16148" width="14.42578125" style="4" customWidth="1"/>
    <col min="16149" max="16149" width="15" style="4" customWidth="1"/>
    <col min="16150" max="16150" width="12.28515625" style="4" customWidth="1"/>
    <col min="16151" max="16151" width="6.140625" style="4" customWidth="1"/>
    <col min="16152" max="16384" width="9.140625" style="4"/>
  </cols>
  <sheetData>
    <row r="1" spans="1:22" ht="15.75" x14ac:dyDescent="0.25">
      <c r="A1" s="184"/>
      <c r="B1" s="417" t="s">
        <v>330</v>
      </c>
      <c r="C1" s="418"/>
      <c r="D1" s="419"/>
      <c r="E1" s="184"/>
      <c r="F1" s="184"/>
      <c r="G1" s="184"/>
      <c r="H1" s="184"/>
      <c r="I1" s="184"/>
      <c r="J1" s="184"/>
      <c r="K1" s="184"/>
      <c r="L1" s="184"/>
      <c r="M1" s="184"/>
      <c r="N1" s="185"/>
      <c r="O1" s="185"/>
      <c r="P1" s="185"/>
      <c r="Q1" s="185"/>
      <c r="R1" s="184"/>
      <c r="S1" s="184"/>
      <c r="T1" s="185"/>
      <c r="U1" s="184"/>
      <c r="V1" s="184"/>
    </row>
    <row r="2" spans="1:22" ht="12.75" customHeight="1" x14ac:dyDescent="0.2">
      <c r="A2" s="184"/>
      <c r="B2" s="420" t="s">
        <v>11</v>
      </c>
      <c r="D2" s="4"/>
      <c r="E2" s="4"/>
      <c r="F2" s="1397">
        <f>'II. Invested Assets'!B2</f>
        <v>0</v>
      </c>
      <c r="G2" s="1397"/>
      <c r="H2" s="184"/>
      <c r="I2" s="184"/>
      <c r="J2" s="184"/>
      <c r="K2" s="184"/>
      <c r="L2" s="184"/>
      <c r="M2" s="184"/>
      <c r="N2" s="185"/>
      <c r="O2" s="185"/>
      <c r="P2" s="185"/>
      <c r="Q2" s="185"/>
      <c r="R2" s="184"/>
      <c r="S2" s="184"/>
      <c r="T2" s="185"/>
      <c r="U2" s="184"/>
      <c r="V2" s="184"/>
    </row>
    <row r="3" spans="1:22" ht="12.75" customHeight="1" x14ac:dyDescent="0.2">
      <c r="A3" s="184"/>
      <c r="B3" s="424" t="str">
        <f>SPUCRI!$B$3</f>
        <v>AS OF DATE _______</v>
      </c>
      <c r="D3" s="4"/>
      <c r="E3" s="4"/>
      <c r="F3" s="1398">
        <f>'I. Financial Condition'!$C$3</f>
        <v>0</v>
      </c>
      <c r="G3" s="1398"/>
      <c r="H3" s="184"/>
      <c r="I3" s="184"/>
      <c r="J3" s="184"/>
      <c r="K3" s="184"/>
      <c r="L3" s="184"/>
      <c r="M3" s="184"/>
      <c r="N3" s="185"/>
      <c r="O3" s="185"/>
      <c r="P3" s="185"/>
      <c r="Q3" s="185"/>
      <c r="R3" s="184"/>
      <c r="S3" s="184"/>
      <c r="T3" s="185"/>
      <c r="U3" s="184"/>
      <c r="V3" s="184"/>
    </row>
    <row r="5" spans="1:22" s="421" customFormat="1" ht="14.1" customHeight="1" thickBot="1" x14ac:dyDescent="0.25">
      <c r="A5" s="598"/>
      <c r="B5" s="598"/>
      <c r="C5" s="598"/>
      <c r="D5" s="599"/>
      <c r="E5" s="599"/>
      <c r="F5" s="598"/>
      <c r="G5" s="598"/>
      <c r="H5" s="598"/>
      <c r="I5" s="598"/>
      <c r="J5" s="598"/>
      <c r="K5" s="600"/>
      <c r="L5" s="600"/>
      <c r="M5" s="600"/>
      <c r="N5" s="599"/>
      <c r="O5" s="599"/>
      <c r="P5" s="599"/>
      <c r="Q5" s="599"/>
      <c r="R5" s="599"/>
      <c r="S5" s="599"/>
      <c r="T5" s="599"/>
      <c r="U5" s="599"/>
      <c r="V5" s="598"/>
    </row>
    <row r="6" spans="1:22" s="15" customFormat="1" ht="12.75" customHeight="1" x14ac:dyDescent="0.2">
      <c r="A6" s="1515" t="s">
        <v>609</v>
      </c>
      <c r="B6" s="1516"/>
      <c r="C6" s="1517"/>
      <c r="D6" s="1490" t="s">
        <v>610</v>
      </c>
      <c r="E6" s="1491"/>
      <c r="F6" s="1530" t="s">
        <v>685</v>
      </c>
      <c r="G6" s="1471" t="s">
        <v>647</v>
      </c>
      <c r="H6" s="1445" t="s">
        <v>648</v>
      </c>
      <c r="I6" s="1445" t="s">
        <v>365</v>
      </c>
      <c r="J6" s="1402" t="s">
        <v>632</v>
      </c>
      <c r="K6" s="1526" t="s">
        <v>649</v>
      </c>
      <c r="L6" s="1526"/>
      <c r="M6" s="1526"/>
      <c r="N6" s="1524" t="s">
        <v>650</v>
      </c>
      <c r="O6" s="1524" t="s">
        <v>611</v>
      </c>
      <c r="P6" s="1524" t="s">
        <v>652</v>
      </c>
      <c r="Q6" s="1524" t="s">
        <v>653</v>
      </c>
      <c r="R6" s="1535" t="s">
        <v>636</v>
      </c>
      <c r="S6" s="1524" t="s">
        <v>637</v>
      </c>
      <c r="T6" s="1524" t="s">
        <v>638</v>
      </c>
      <c r="U6" s="1402" t="s">
        <v>655</v>
      </c>
      <c r="V6" s="1532" t="s">
        <v>616</v>
      </c>
    </row>
    <row r="7" spans="1:22" s="15" customFormat="1" ht="12.75" customHeight="1" x14ac:dyDescent="0.2">
      <c r="A7" s="1518"/>
      <c r="B7" s="1519"/>
      <c r="C7" s="1520"/>
      <c r="D7" s="1492"/>
      <c r="E7" s="1493"/>
      <c r="F7" s="1472"/>
      <c r="G7" s="1472"/>
      <c r="H7" s="1403"/>
      <c r="I7" s="1403"/>
      <c r="J7" s="1403"/>
      <c r="K7" s="1481"/>
      <c r="L7" s="1481"/>
      <c r="M7" s="1481"/>
      <c r="N7" s="1430"/>
      <c r="O7" s="1430"/>
      <c r="P7" s="1430"/>
      <c r="Q7" s="1430"/>
      <c r="R7" s="1489"/>
      <c r="S7" s="1430"/>
      <c r="T7" s="1430"/>
      <c r="U7" s="1403"/>
      <c r="V7" s="1533"/>
    </row>
    <row r="8" spans="1:22" s="15" customFormat="1" ht="12.75" customHeight="1" x14ac:dyDescent="0.2">
      <c r="A8" s="1518"/>
      <c r="B8" s="1519"/>
      <c r="C8" s="1520"/>
      <c r="D8" s="1527"/>
      <c r="E8" s="1528"/>
      <c r="F8" s="1472"/>
      <c r="G8" s="1472"/>
      <c r="H8" s="1403"/>
      <c r="I8" s="1403"/>
      <c r="J8" s="1403"/>
      <c r="K8" s="1481" t="s">
        <v>656</v>
      </c>
      <c r="L8" s="1481" t="s">
        <v>657</v>
      </c>
      <c r="M8" s="1481" t="s">
        <v>618</v>
      </c>
      <c r="N8" s="1430"/>
      <c r="O8" s="1430"/>
      <c r="P8" s="1430"/>
      <c r="Q8" s="1430"/>
      <c r="R8" s="1489"/>
      <c r="S8" s="1430"/>
      <c r="T8" s="1430"/>
      <c r="U8" s="1403"/>
      <c r="V8" s="1533"/>
    </row>
    <row r="9" spans="1:22" s="15" customFormat="1" ht="12.75" customHeight="1" thickBot="1" x14ac:dyDescent="0.25">
      <c r="A9" s="1521"/>
      <c r="B9" s="1522"/>
      <c r="C9" s="1523"/>
      <c r="D9" s="603" t="s">
        <v>622</v>
      </c>
      <c r="E9" s="604" t="s">
        <v>623</v>
      </c>
      <c r="F9" s="1531"/>
      <c r="G9" s="1473"/>
      <c r="H9" s="1510"/>
      <c r="I9" s="1510"/>
      <c r="J9" s="1404"/>
      <c r="K9" s="1529"/>
      <c r="L9" s="1529"/>
      <c r="M9" s="1529"/>
      <c r="N9" s="1525"/>
      <c r="O9" s="1525"/>
      <c r="P9" s="1525"/>
      <c r="Q9" s="1525"/>
      <c r="R9" s="1536"/>
      <c r="S9" s="1525"/>
      <c r="T9" s="1431"/>
      <c r="U9" s="1404"/>
      <c r="V9" s="1534"/>
    </row>
    <row r="10" spans="1:22" ht="12.75" customHeight="1" x14ac:dyDescent="0.2">
      <c r="A10" s="24"/>
      <c r="B10" s="25">
        <v>1</v>
      </c>
      <c r="C10" s="107"/>
      <c r="D10" s="33"/>
      <c r="E10" s="34"/>
      <c r="F10" s="446"/>
      <c r="G10" s="446"/>
      <c r="H10" s="114"/>
      <c r="I10" s="448"/>
      <c r="J10" s="448"/>
      <c r="K10" s="26"/>
      <c r="L10" s="26"/>
      <c r="M10" s="26"/>
      <c r="N10" s="27"/>
      <c r="O10" s="27"/>
      <c r="P10" s="27"/>
      <c r="Q10" s="27"/>
      <c r="R10" s="27"/>
      <c r="S10" s="27"/>
      <c r="T10" s="605"/>
      <c r="U10" s="605"/>
      <c r="V10" s="116"/>
    </row>
    <row r="11" spans="1:22" ht="12.75" customHeight="1" x14ac:dyDescent="0.2">
      <c r="A11" s="28"/>
      <c r="B11" s="17">
        <v>2</v>
      </c>
      <c r="C11" s="108"/>
      <c r="D11" s="35"/>
      <c r="E11" s="36"/>
      <c r="F11" s="451"/>
      <c r="G11" s="451"/>
      <c r="H11" s="115"/>
      <c r="I11" s="453"/>
      <c r="J11" s="453"/>
      <c r="K11" s="19"/>
      <c r="L11" s="19"/>
      <c r="M11" s="19"/>
      <c r="N11" s="20"/>
      <c r="O11" s="20"/>
      <c r="P11" s="20"/>
      <c r="Q11" s="20"/>
      <c r="R11" s="20"/>
      <c r="S11" s="20"/>
      <c r="T11" s="606"/>
      <c r="U11" s="606"/>
      <c r="V11" s="117"/>
    </row>
    <row r="12" spans="1:22" ht="12.75" customHeight="1" x14ac:dyDescent="0.2">
      <c r="A12" s="28"/>
      <c r="B12" s="17">
        <v>3</v>
      </c>
      <c r="C12" s="108"/>
      <c r="D12" s="35"/>
      <c r="E12" s="36"/>
      <c r="F12" s="451"/>
      <c r="G12" s="451"/>
      <c r="H12" s="115"/>
      <c r="I12" s="453"/>
      <c r="J12" s="453"/>
      <c r="K12" s="19"/>
      <c r="L12" s="19"/>
      <c r="M12" s="19"/>
      <c r="N12" s="20"/>
      <c r="O12" s="20"/>
      <c r="P12" s="20"/>
      <c r="Q12" s="20"/>
      <c r="R12" s="20"/>
      <c r="S12" s="20"/>
      <c r="T12" s="606"/>
      <c r="U12" s="606"/>
      <c r="V12" s="117"/>
    </row>
    <row r="13" spans="1:22" ht="12.75" customHeight="1" x14ac:dyDescent="0.2">
      <c r="A13" s="28"/>
      <c r="B13" s="17">
        <v>4</v>
      </c>
      <c r="C13" s="108"/>
      <c r="D13" s="35"/>
      <c r="E13" s="36"/>
      <c r="F13" s="451"/>
      <c r="G13" s="451"/>
      <c r="H13" s="115"/>
      <c r="I13" s="453"/>
      <c r="J13" s="453"/>
      <c r="K13" s="19"/>
      <c r="L13" s="19"/>
      <c r="M13" s="19"/>
      <c r="N13" s="20"/>
      <c r="O13" s="20"/>
      <c r="P13" s="20"/>
      <c r="Q13" s="20"/>
      <c r="R13" s="20"/>
      <c r="S13" s="20"/>
      <c r="T13" s="606"/>
      <c r="U13" s="606"/>
      <c r="V13" s="117"/>
    </row>
    <row r="14" spans="1:22" ht="12.75" customHeight="1" x14ac:dyDescent="0.2">
      <c r="A14" s="28"/>
      <c r="B14" s="17">
        <v>5</v>
      </c>
      <c r="C14" s="108"/>
      <c r="D14" s="35"/>
      <c r="E14" s="36"/>
      <c r="F14" s="451"/>
      <c r="G14" s="451"/>
      <c r="H14" s="115"/>
      <c r="I14" s="453"/>
      <c r="J14" s="453"/>
      <c r="K14" s="19"/>
      <c r="L14" s="19"/>
      <c r="M14" s="19"/>
      <c r="N14" s="20"/>
      <c r="O14" s="20"/>
      <c r="P14" s="20"/>
      <c r="Q14" s="20"/>
      <c r="R14" s="20"/>
      <c r="S14" s="20"/>
      <c r="T14" s="606"/>
      <c r="U14" s="606"/>
      <c r="V14" s="117"/>
    </row>
    <row r="15" spans="1:22" ht="12.75" customHeight="1" x14ac:dyDescent="0.2">
      <c r="A15" s="28"/>
      <c r="B15" s="17">
        <v>6</v>
      </c>
      <c r="C15" s="108"/>
      <c r="D15" s="35"/>
      <c r="E15" s="36"/>
      <c r="F15" s="451"/>
      <c r="G15" s="451"/>
      <c r="H15" s="115"/>
      <c r="I15" s="453"/>
      <c r="J15" s="453"/>
      <c r="K15" s="19"/>
      <c r="L15" s="19"/>
      <c r="M15" s="19"/>
      <c r="N15" s="20"/>
      <c r="O15" s="20"/>
      <c r="P15" s="20"/>
      <c r="Q15" s="20"/>
      <c r="R15" s="20"/>
      <c r="S15" s="20"/>
      <c r="T15" s="606"/>
      <c r="U15" s="606"/>
      <c r="V15" s="117"/>
    </row>
    <row r="16" spans="1:22" ht="12.75" customHeight="1" x14ac:dyDescent="0.2">
      <c r="A16" s="28"/>
      <c r="B16" s="17">
        <v>7</v>
      </c>
      <c r="C16" s="108"/>
      <c r="D16" s="35"/>
      <c r="E16" s="36"/>
      <c r="F16" s="451"/>
      <c r="G16" s="451"/>
      <c r="H16" s="115"/>
      <c r="I16" s="453"/>
      <c r="J16" s="453"/>
      <c r="K16" s="19"/>
      <c r="L16" s="19"/>
      <c r="M16" s="19"/>
      <c r="N16" s="20"/>
      <c r="O16" s="20"/>
      <c r="P16" s="20"/>
      <c r="Q16" s="20"/>
      <c r="R16" s="20"/>
      <c r="S16" s="20"/>
      <c r="T16" s="606"/>
      <c r="U16" s="606"/>
      <c r="V16" s="117"/>
    </row>
    <row r="17" spans="1:22" ht="12.75" customHeight="1" x14ac:dyDescent="0.2">
      <c r="A17" s="28"/>
      <c r="B17" s="17">
        <v>8</v>
      </c>
      <c r="C17" s="108"/>
      <c r="D17" s="35"/>
      <c r="E17" s="36"/>
      <c r="F17" s="451"/>
      <c r="G17" s="451"/>
      <c r="H17" s="115"/>
      <c r="I17" s="453"/>
      <c r="J17" s="453"/>
      <c r="K17" s="19"/>
      <c r="L17" s="19"/>
      <c r="M17" s="19"/>
      <c r="N17" s="20"/>
      <c r="O17" s="20"/>
      <c r="P17" s="20"/>
      <c r="Q17" s="20"/>
      <c r="R17" s="20"/>
      <c r="S17" s="20"/>
      <c r="T17" s="606"/>
      <c r="U17" s="606"/>
      <c r="V17" s="117"/>
    </row>
    <row r="18" spans="1:22" ht="12.75" customHeight="1" x14ac:dyDescent="0.2">
      <c r="A18" s="28"/>
      <c r="B18" s="17">
        <v>9</v>
      </c>
      <c r="C18" s="108"/>
      <c r="D18" s="35"/>
      <c r="E18" s="36"/>
      <c r="F18" s="451"/>
      <c r="G18" s="451"/>
      <c r="H18" s="115"/>
      <c r="I18" s="453"/>
      <c r="J18" s="453"/>
      <c r="K18" s="19"/>
      <c r="L18" s="19"/>
      <c r="M18" s="19"/>
      <c r="N18" s="20"/>
      <c r="O18" s="20"/>
      <c r="P18" s="20"/>
      <c r="Q18" s="20"/>
      <c r="R18" s="20"/>
      <c r="S18" s="20"/>
      <c r="T18" s="606"/>
      <c r="U18" s="606"/>
      <c r="V18" s="117"/>
    </row>
    <row r="19" spans="1:22" ht="12.75" customHeight="1" x14ac:dyDescent="0.2">
      <c r="A19" s="28"/>
      <c r="B19" s="17">
        <v>10</v>
      </c>
      <c r="C19" s="108"/>
      <c r="D19" s="35"/>
      <c r="E19" s="36"/>
      <c r="F19" s="451"/>
      <c r="G19" s="451"/>
      <c r="H19" s="115"/>
      <c r="I19" s="453"/>
      <c r="J19" s="453"/>
      <c r="K19" s="19"/>
      <c r="L19" s="19"/>
      <c r="M19" s="19"/>
      <c r="N19" s="20"/>
      <c r="O19" s="20"/>
      <c r="P19" s="20"/>
      <c r="Q19" s="20"/>
      <c r="R19" s="20"/>
      <c r="S19" s="20"/>
      <c r="T19" s="606"/>
      <c r="U19" s="606"/>
      <c r="V19" s="117"/>
    </row>
    <row r="20" spans="1:22" ht="12.75" customHeight="1" x14ac:dyDescent="0.2">
      <c r="A20" s="28"/>
      <c r="B20" s="17">
        <v>11</v>
      </c>
      <c r="C20" s="108"/>
      <c r="D20" s="35"/>
      <c r="E20" s="36"/>
      <c r="F20" s="451"/>
      <c r="G20" s="451"/>
      <c r="H20" s="115"/>
      <c r="I20" s="453"/>
      <c r="J20" s="453"/>
      <c r="K20" s="19"/>
      <c r="L20" s="19"/>
      <c r="M20" s="19"/>
      <c r="N20" s="20"/>
      <c r="O20" s="20"/>
      <c r="P20" s="20"/>
      <c r="Q20" s="20"/>
      <c r="R20" s="20"/>
      <c r="S20" s="20"/>
      <c r="T20" s="606"/>
      <c r="U20" s="606"/>
      <c r="V20" s="117"/>
    </row>
    <row r="21" spans="1:22" ht="12.75" customHeight="1" x14ac:dyDescent="0.2">
      <c r="A21" s="28"/>
      <c r="B21" s="17">
        <v>12</v>
      </c>
      <c r="C21" s="108"/>
      <c r="D21" s="35"/>
      <c r="E21" s="36"/>
      <c r="F21" s="451"/>
      <c r="G21" s="451"/>
      <c r="H21" s="115"/>
      <c r="I21" s="453"/>
      <c r="J21" s="453"/>
      <c r="K21" s="19"/>
      <c r="L21" s="19"/>
      <c r="M21" s="19"/>
      <c r="N21" s="20"/>
      <c r="O21" s="20"/>
      <c r="P21" s="20"/>
      <c r="Q21" s="20"/>
      <c r="R21" s="20"/>
      <c r="S21" s="20"/>
      <c r="T21" s="606"/>
      <c r="U21" s="606"/>
      <c r="V21" s="117"/>
    </row>
    <row r="22" spans="1:22" ht="12.75" customHeight="1" x14ac:dyDescent="0.2">
      <c r="A22" s="28"/>
      <c r="B22" s="17">
        <v>13</v>
      </c>
      <c r="C22" s="108"/>
      <c r="D22" s="35"/>
      <c r="E22" s="36"/>
      <c r="F22" s="451"/>
      <c r="G22" s="451"/>
      <c r="H22" s="115"/>
      <c r="I22" s="453"/>
      <c r="J22" s="453"/>
      <c r="K22" s="19"/>
      <c r="L22" s="19"/>
      <c r="M22" s="19"/>
      <c r="N22" s="20"/>
      <c r="O22" s="20"/>
      <c r="P22" s="20"/>
      <c r="Q22" s="20"/>
      <c r="R22" s="20"/>
      <c r="S22" s="20"/>
      <c r="T22" s="606"/>
      <c r="U22" s="606"/>
      <c r="V22" s="117"/>
    </row>
    <row r="23" spans="1:22" ht="12.75" customHeight="1" x14ac:dyDescent="0.2">
      <c r="A23" s="28"/>
      <c r="B23" s="17">
        <v>14</v>
      </c>
      <c r="C23" s="108"/>
      <c r="D23" s="35"/>
      <c r="E23" s="36"/>
      <c r="F23" s="451"/>
      <c r="G23" s="451"/>
      <c r="H23" s="115"/>
      <c r="I23" s="453"/>
      <c r="J23" s="453"/>
      <c r="K23" s="19"/>
      <c r="L23" s="19"/>
      <c r="M23" s="19"/>
      <c r="N23" s="20"/>
      <c r="O23" s="20"/>
      <c r="P23" s="20"/>
      <c r="Q23" s="20"/>
      <c r="R23" s="20"/>
      <c r="S23" s="20"/>
      <c r="T23" s="606"/>
      <c r="U23" s="606"/>
      <c r="V23" s="117"/>
    </row>
    <row r="24" spans="1:22" ht="12.75" customHeight="1" x14ac:dyDescent="0.2">
      <c r="A24" s="28"/>
      <c r="B24" s="17">
        <v>15</v>
      </c>
      <c r="C24" s="108"/>
      <c r="D24" s="35"/>
      <c r="E24" s="36"/>
      <c r="F24" s="451"/>
      <c r="G24" s="451"/>
      <c r="H24" s="115"/>
      <c r="I24" s="453"/>
      <c r="J24" s="453"/>
      <c r="K24" s="19"/>
      <c r="L24" s="19"/>
      <c r="M24" s="19"/>
      <c r="N24" s="20"/>
      <c r="O24" s="20"/>
      <c r="P24" s="20"/>
      <c r="Q24" s="20"/>
      <c r="R24" s="20"/>
      <c r="S24" s="20"/>
      <c r="T24" s="606"/>
      <c r="U24" s="606"/>
      <c r="V24" s="117"/>
    </row>
    <row r="25" spans="1:22" ht="12.75" customHeight="1" x14ac:dyDescent="0.2">
      <c r="A25" s="607"/>
      <c r="B25" s="17"/>
      <c r="C25" s="197"/>
      <c r="D25" s="35"/>
      <c r="E25" s="36"/>
      <c r="F25" s="451"/>
      <c r="G25" s="608"/>
      <c r="H25" s="115"/>
      <c r="I25" s="453"/>
      <c r="J25" s="115"/>
      <c r="K25" s="19"/>
      <c r="L25" s="19"/>
      <c r="M25" s="19"/>
      <c r="N25" s="20"/>
      <c r="O25" s="20"/>
      <c r="P25" s="20"/>
      <c r="Q25" s="20"/>
      <c r="R25" s="20"/>
      <c r="S25" s="20"/>
      <c r="T25" s="606"/>
      <c r="U25" s="606"/>
      <c r="V25" s="117"/>
    </row>
    <row r="26" spans="1:22" ht="12.75" customHeight="1" x14ac:dyDescent="0.2">
      <c r="A26" s="607"/>
      <c r="B26" s="17"/>
      <c r="C26" s="194" t="s">
        <v>384</v>
      </c>
      <c r="D26" s="57">
        <f>SUMIFS(R10:R1048576,F10:F1048576,"Government")</f>
        <v>0</v>
      </c>
      <c r="E26" s="58">
        <f>SUMIFS(S10:S1048576,F10:F1048576,"Government")</f>
        <v>0</v>
      </c>
      <c r="F26" s="609"/>
      <c r="G26" s="609"/>
      <c r="H26" s="17"/>
      <c r="I26" s="17"/>
      <c r="J26" s="17"/>
      <c r="K26" s="23"/>
      <c r="L26" s="23"/>
      <c r="M26" s="23"/>
      <c r="N26" s="18"/>
      <c r="O26" s="18"/>
      <c r="P26" s="18"/>
      <c r="Q26" s="18"/>
      <c r="R26" s="18"/>
      <c r="S26" s="18"/>
      <c r="T26" s="610"/>
      <c r="U26" s="610"/>
      <c r="V26" s="118"/>
    </row>
    <row r="27" spans="1:22" ht="12.75" customHeight="1" x14ac:dyDescent="0.2">
      <c r="A27" s="607"/>
      <c r="B27" s="17"/>
      <c r="C27" s="29"/>
      <c r="D27" s="35"/>
      <c r="E27" s="36"/>
      <c r="F27" s="609"/>
      <c r="G27" s="609"/>
      <c r="H27" s="17"/>
      <c r="I27" s="17"/>
      <c r="J27" s="17"/>
      <c r="K27" s="23"/>
      <c r="L27" s="23"/>
      <c r="M27" s="23"/>
      <c r="N27" s="18"/>
      <c r="O27" s="18"/>
      <c r="P27" s="18"/>
      <c r="Q27" s="18"/>
      <c r="R27" s="18"/>
      <c r="S27" s="18"/>
      <c r="T27" s="610"/>
      <c r="U27" s="610"/>
      <c r="V27" s="118"/>
    </row>
    <row r="28" spans="1:22" s="184" customFormat="1" ht="12.75" customHeight="1" x14ac:dyDescent="0.2">
      <c r="A28" s="611"/>
      <c r="B28" s="612"/>
      <c r="C28" s="613" t="s">
        <v>400</v>
      </c>
      <c r="D28" s="645">
        <f>SUMIFS(R10:R1048576,F10:F1048576,"Private")</f>
        <v>0</v>
      </c>
      <c r="E28" s="568">
        <f>SUMIFS(S10:S1048576,F10:F1048576,"Private")</f>
        <v>0</v>
      </c>
      <c r="F28" s="614"/>
      <c r="G28" s="614"/>
      <c r="H28" s="21"/>
      <c r="I28" s="615"/>
      <c r="J28" s="615"/>
      <c r="K28" s="616"/>
      <c r="L28" s="616"/>
      <c r="M28" s="616"/>
      <c r="N28" s="617"/>
      <c r="O28" s="617"/>
      <c r="P28" s="617"/>
      <c r="Q28" s="530"/>
      <c r="R28" s="530"/>
      <c r="S28" s="530"/>
      <c r="T28" s="618"/>
      <c r="U28" s="618"/>
      <c r="V28" s="619"/>
    </row>
    <row r="29" spans="1:22" s="184" customFormat="1" ht="12.75" customHeight="1" x14ac:dyDescent="0.2">
      <c r="A29" s="611"/>
      <c r="B29" s="612"/>
      <c r="C29" s="620"/>
      <c r="D29" s="621"/>
      <c r="E29" s="622"/>
      <c r="F29" s="623"/>
      <c r="G29" s="623"/>
      <c r="H29" s="21"/>
      <c r="I29" s="612"/>
      <c r="J29" s="612"/>
      <c r="K29" s="616"/>
      <c r="L29" s="616"/>
      <c r="M29" s="616"/>
      <c r="N29" s="624"/>
      <c r="O29" s="624"/>
      <c r="P29" s="624"/>
      <c r="Q29" s="530"/>
      <c r="R29" s="530"/>
      <c r="S29" s="530"/>
      <c r="T29" s="618"/>
      <c r="U29" s="618"/>
      <c r="V29" s="619"/>
    </row>
    <row r="30" spans="1:22" s="478" customFormat="1" ht="12.75" customHeight="1" x14ac:dyDescent="0.2">
      <c r="A30" s="625"/>
      <c r="B30" s="21"/>
      <c r="C30" s="194" t="s">
        <v>686</v>
      </c>
      <c r="D30" s="646">
        <f>+D26+D28</f>
        <v>0</v>
      </c>
      <c r="E30" s="647">
        <f>+E26+E28</f>
        <v>0</v>
      </c>
      <c r="F30" s="589"/>
      <c r="G30" s="589"/>
      <c r="H30" s="21"/>
      <c r="I30" s="21"/>
      <c r="J30" s="21"/>
      <c r="K30" s="616"/>
      <c r="L30" s="616"/>
      <c r="M30" s="616"/>
      <c r="N30" s="530"/>
      <c r="O30" s="530"/>
      <c r="P30" s="530"/>
      <c r="Q30" s="530"/>
      <c r="R30" s="530"/>
      <c r="S30" s="530"/>
      <c r="T30" s="618"/>
      <c r="U30" s="618"/>
      <c r="V30" s="619"/>
    </row>
    <row r="31" spans="1:22" s="478" customFormat="1" ht="12.75" customHeight="1" x14ac:dyDescent="0.2">
      <c r="A31" s="626"/>
      <c r="B31" s="21"/>
      <c r="C31" s="194" t="s">
        <v>687</v>
      </c>
      <c r="D31" s="627"/>
      <c r="E31" s="628"/>
      <c r="F31" s="629"/>
      <c r="G31" s="629"/>
      <c r="H31" s="612"/>
      <c r="I31" s="80"/>
      <c r="J31" s="80"/>
      <c r="K31" s="616"/>
      <c r="L31" s="616"/>
      <c r="M31" s="616"/>
      <c r="N31" s="630"/>
      <c r="O31" s="630"/>
      <c r="P31" s="630"/>
      <c r="Q31" s="624"/>
      <c r="R31" s="624"/>
      <c r="S31" s="624"/>
      <c r="T31" s="631"/>
      <c r="U31" s="631"/>
      <c r="V31" s="619"/>
    </row>
    <row r="32" spans="1:22" s="478" customFormat="1" ht="12.75" customHeight="1" thickBot="1" x14ac:dyDescent="0.25">
      <c r="A32" s="632"/>
      <c r="B32" s="8"/>
      <c r="C32" s="8"/>
      <c r="D32" s="633"/>
      <c r="E32" s="633"/>
      <c r="F32" s="634"/>
      <c r="G32" s="634"/>
      <c r="H32" s="635"/>
      <c r="I32" s="634"/>
      <c r="J32" s="634"/>
      <c r="K32" s="636"/>
      <c r="L32" s="636"/>
      <c r="M32" s="636"/>
      <c r="N32" s="633"/>
      <c r="O32" s="633"/>
      <c r="P32" s="633"/>
      <c r="Q32" s="637"/>
      <c r="R32" s="637"/>
      <c r="S32" s="637"/>
      <c r="T32" s="637"/>
      <c r="U32" s="637"/>
      <c r="V32" s="638"/>
    </row>
    <row r="33" spans="1:23" s="478" customFormat="1" ht="13.5" thickBot="1" x14ac:dyDescent="0.25">
      <c r="A33" s="639"/>
      <c r="B33" s="640"/>
      <c r="C33" s="541" t="s">
        <v>688</v>
      </c>
      <c r="D33" s="648">
        <f>D30-D31</f>
        <v>0</v>
      </c>
      <c r="E33" s="648">
        <f>E30-E31</f>
        <v>0</v>
      </c>
      <c r="F33" s="640"/>
      <c r="G33" s="640"/>
      <c r="H33" s="541"/>
      <c r="I33" s="640"/>
      <c r="J33" s="640"/>
      <c r="K33" s="641"/>
      <c r="L33" s="641"/>
      <c r="M33" s="641"/>
      <c r="N33" s="642"/>
      <c r="O33" s="642"/>
      <c r="P33" s="642"/>
      <c r="Q33" s="544"/>
      <c r="R33" s="544"/>
      <c r="S33" s="544"/>
      <c r="T33" s="643"/>
      <c r="U33" s="643"/>
      <c r="V33" s="644"/>
    </row>
    <row r="34" spans="1:23" ht="12.75" customHeight="1" x14ac:dyDescent="0.2">
      <c r="A34" s="1"/>
      <c r="B34" s="1"/>
      <c r="C34" s="1"/>
      <c r="D34" s="3"/>
      <c r="E34" s="3"/>
      <c r="F34" s="1"/>
      <c r="G34" s="1"/>
      <c r="H34" s="1"/>
      <c r="I34" s="1"/>
      <c r="J34" s="1"/>
      <c r="K34" s="2"/>
      <c r="L34" s="2"/>
      <c r="M34" s="2"/>
      <c r="N34" s="3"/>
      <c r="O34" s="3"/>
      <c r="P34" s="3"/>
      <c r="Q34" s="3"/>
      <c r="R34" s="3"/>
      <c r="S34" s="3"/>
      <c r="T34" s="3"/>
      <c r="U34" s="3"/>
      <c r="V34" s="1"/>
      <c r="W34" s="423"/>
    </row>
  </sheetData>
  <sheetProtection algorithmName="SHA-512" hashValue="rVbaW8cyqI/77SQPoo1yqm2c2H+TpGARz5Di7PtKcNoYWkfxm8eCK8iVTrfq8I464PivHTr+q78buRpa7PGVJw==" saltValue="d9i/l9AAtABaH6lc7YdV2A==" spinCount="100000" sheet="1" objects="1" scenarios="1" formatCells="0" formatColumns="0" formatRows="0" insertColumns="0" insertRows="0" insertHyperlinks="0" deleteColumns="0" deleteRows="0" sort="0" autoFilter="0" pivotTables="0"/>
  <protectedRanges>
    <protectedRange sqref="B3" name="Company Details_1_4_1_1"/>
    <protectedRange sqref="F3:G3" name="Company Details_1_4_2"/>
  </protectedRanges>
  <mergeCells count="22">
    <mergeCell ref="Q6:Q9"/>
    <mergeCell ref="H6:H9"/>
    <mergeCell ref="F6:F9"/>
    <mergeCell ref="I6:I9"/>
    <mergeCell ref="V6:V9"/>
    <mergeCell ref="L8:L9"/>
    <mergeCell ref="M8:M9"/>
    <mergeCell ref="U6:U9"/>
    <mergeCell ref="T6:T9"/>
    <mergeCell ref="S6:S9"/>
    <mergeCell ref="O6:O9"/>
    <mergeCell ref="N6:N9"/>
    <mergeCell ref="R6:R9"/>
    <mergeCell ref="F2:G2"/>
    <mergeCell ref="F3:G3"/>
    <mergeCell ref="A6:C9"/>
    <mergeCell ref="J6:J9"/>
    <mergeCell ref="P6:P9"/>
    <mergeCell ref="K6:M7"/>
    <mergeCell ref="G6:G9"/>
    <mergeCell ref="D6:E8"/>
    <mergeCell ref="K8:K9"/>
  </mergeCells>
  <pageMargins left="0.5" right="0.5" top="1" bottom="0.5" header="0.2" footer="0.1"/>
  <pageSetup paperSize="5" scale="58" fitToHeight="0" orientation="landscape" r:id="rId1"/>
  <headerFooter>
    <oddFooter>&amp;R&amp;"Arial,Bold"&amp;10Page 31</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0000000}">
          <x14:formula1>
            <xm:f>List!$C$2:$C$3</xm:f>
          </x14:formula1>
          <xm:sqref>F10:F25</xm:sqref>
        </x14:dataValidation>
        <x14:dataValidation type="list" allowBlank="1" showInputMessage="1" showErrorMessage="1" xr:uid="{00000000-0002-0000-0F00-000001000000}">
          <x14:formula1>
            <xm:f>List!$A$2:$A$167</xm:f>
          </x14:formula1>
          <xm:sqref>I10:I25</xm:sqref>
        </x14:dataValidation>
        <x14:dataValidation type="list" allowBlank="1" showInputMessage="1" showErrorMessage="1" xr:uid="{00000000-0002-0000-0F00-000002000000}">
          <x14:formula1>
            <xm:f>List!$F$2:$F$3</xm:f>
          </x14:formula1>
          <xm:sqref>G10:G25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tabColor theme="9" tint="0.39997558519241921"/>
    <pageSetUpPr fitToPage="1"/>
  </sheetPr>
  <dimension ref="A1:X49"/>
  <sheetViews>
    <sheetView showGridLines="0" zoomScale="85" zoomScaleNormal="85" zoomScaleSheetLayoutView="80" zoomScalePageLayoutView="40" workbookViewId="0"/>
  </sheetViews>
  <sheetFormatPr defaultColWidth="8.85546875" defaultRowHeight="12.75" customHeight="1" x14ac:dyDescent="0.2"/>
  <cols>
    <col min="1" max="1" width="3.28515625" style="4" customWidth="1"/>
    <col min="2" max="2" width="3.85546875" style="4" customWidth="1"/>
    <col min="3" max="3" width="55.85546875" style="4" customWidth="1"/>
    <col min="4" max="4" width="18" style="6" customWidth="1"/>
    <col min="5" max="6" width="18.42578125" style="6" customWidth="1"/>
    <col min="7" max="7" width="26.7109375" style="4" customWidth="1"/>
    <col min="8" max="8" width="22" style="4" customWidth="1"/>
    <col min="9" max="9" width="18.7109375" style="4" customWidth="1"/>
    <col min="10" max="11" width="18.42578125" style="4" customWidth="1"/>
    <col min="12" max="14" width="11.42578125" style="5" customWidth="1"/>
    <col min="15" max="17" width="21.140625" style="6" customWidth="1"/>
    <col min="18" max="18" width="24.42578125" style="4" customWidth="1"/>
    <col min="19" max="21" width="24.42578125" style="6" customWidth="1"/>
    <col min="22" max="23" width="15.42578125" style="4" customWidth="1"/>
    <col min="24" max="24" width="12.28515625" style="4" customWidth="1"/>
    <col min="25" max="257" width="9.140625" style="4"/>
    <col min="258" max="258" width="3.28515625" style="4" customWidth="1"/>
    <col min="259" max="259" width="3.85546875" style="4" customWidth="1"/>
    <col min="260" max="260" width="30.42578125" style="4" customWidth="1"/>
    <col min="261" max="263" width="11.42578125" style="4" customWidth="1"/>
    <col min="264" max="264" width="6.7109375" style="4" customWidth="1"/>
    <col min="265" max="265" width="8.42578125" style="4" customWidth="1"/>
    <col min="266" max="266" width="11" style="4" customWidth="1"/>
    <col min="267" max="267" width="12.7109375" style="4" customWidth="1"/>
    <col min="268" max="268" width="10.7109375" style="4" customWidth="1"/>
    <col min="269" max="270" width="12.7109375" style="4" customWidth="1"/>
    <col min="271" max="271" width="14" style="4" customWidth="1"/>
    <col min="272" max="272" width="9.28515625" style="4" customWidth="1"/>
    <col min="273" max="273" width="12.28515625" style="4" customWidth="1"/>
    <col min="274" max="274" width="13.42578125" style="4" customWidth="1"/>
    <col min="275" max="275" width="13" style="4" customWidth="1"/>
    <col min="276" max="276" width="12" style="4" customWidth="1"/>
    <col min="277" max="277" width="12.7109375" style="4" customWidth="1"/>
    <col min="278" max="278" width="15.42578125" style="4" customWidth="1"/>
    <col min="279" max="279" width="12.28515625" style="4" customWidth="1"/>
    <col min="280" max="280" width="6.140625" style="4" customWidth="1"/>
    <col min="281" max="513" width="9.140625" style="4"/>
    <col min="514" max="514" width="3.28515625" style="4" customWidth="1"/>
    <col min="515" max="515" width="3.85546875" style="4" customWidth="1"/>
    <col min="516" max="516" width="30.42578125" style="4" customWidth="1"/>
    <col min="517" max="519" width="11.42578125" style="4" customWidth="1"/>
    <col min="520" max="520" width="6.7109375" style="4" customWidth="1"/>
    <col min="521" max="521" width="8.42578125" style="4" customWidth="1"/>
    <col min="522" max="522" width="11" style="4" customWidth="1"/>
    <col min="523" max="523" width="12.7109375" style="4" customWidth="1"/>
    <col min="524" max="524" width="10.7109375" style="4" customWidth="1"/>
    <col min="525" max="526" width="12.7109375" style="4" customWidth="1"/>
    <col min="527" max="527" width="14" style="4" customWidth="1"/>
    <col min="528" max="528" width="9.28515625" style="4" customWidth="1"/>
    <col min="529" max="529" width="12.28515625" style="4" customWidth="1"/>
    <col min="530" max="530" width="13.42578125" style="4" customWidth="1"/>
    <col min="531" max="531" width="13" style="4" customWidth="1"/>
    <col min="532" max="532" width="12" style="4" customWidth="1"/>
    <col min="533" max="533" width="12.7109375" style="4" customWidth="1"/>
    <col min="534" max="534" width="15.42578125" style="4" customWidth="1"/>
    <col min="535" max="535" width="12.28515625" style="4" customWidth="1"/>
    <col min="536" max="536" width="6.140625" style="4" customWidth="1"/>
    <col min="537" max="769" width="9.140625" style="4"/>
    <col min="770" max="770" width="3.28515625" style="4" customWidth="1"/>
    <col min="771" max="771" width="3.85546875" style="4" customWidth="1"/>
    <col min="772" max="772" width="30.42578125" style="4" customWidth="1"/>
    <col min="773" max="775" width="11.42578125" style="4" customWidth="1"/>
    <col min="776" max="776" width="6.7109375" style="4" customWidth="1"/>
    <col min="777" max="777" width="8.42578125" style="4" customWidth="1"/>
    <col min="778" max="778" width="11" style="4" customWidth="1"/>
    <col min="779" max="779" width="12.7109375" style="4" customWidth="1"/>
    <col min="780" max="780" width="10.7109375" style="4" customWidth="1"/>
    <col min="781" max="782" width="12.7109375" style="4" customWidth="1"/>
    <col min="783" max="783" width="14" style="4" customWidth="1"/>
    <col min="784" max="784" width="9.28515625" style="4" customWidth="1"/>
    <col min="785" max="785" width="12.28515625" style="4" customWidth="1"/>
    <col min="786" max="786" width="13.42578125" style="4" customWidth="1"/>
    <col min="787" max="787" width="13" style="4" customWidth="1"/>
    <col min="788" max="788" width="12" style="4" customWidth="1"/>
    <col min="789" max="789" width="12.7109375" style="4" customWidth="1"/>
    <col min="790" max="790" width="15.42578125" style="4" customWidth="1"/>
    <col min="791" max="791" width="12.28515625" style="4" customWidth="1"/>
    <col min="792" max="792" width="6.140625" style="4" customWidth="1"/>
    <col min="793" max="1025" width="9.140625" style="4"/>
    <col min="1026" max="1026" width="3.28515625" style="4" customWidth="1"/>
    <col min="1027" max="1027" width="3.85546875" style="4" customWidth="1"/>
    <col min="1028" max="1028" width="30.42578125" style="4" customWidth="1"/>
    <col min="1029" max="1031" width="11.42578125" style="4" customWidth="1"/>
    <col min="1032" max="1032" width="6.7109375" style="4" customWidth="1"/>
    <col min="1033" max="1033" width="8.42578125" style="4" customWidth="1"/>
    <col min="1034" max="1034" width="11" style="4" customWidth="1"/>
    <col min="1035" max="1035" width="12.7109375" style="4" customWidth="1"/>
    <col min="1036" max="1036" width="10.7109375" style="4" customWidth="1"/>
    <col min="1037" max="1038" width="12.7109375" style="4" customWidth="1"/>
    <col min="1039" max="1039" width="14" style="4" customWidth="1"/>
    <col min="1040" max="1040" width="9.28515625" style="4" customWidth="1"/>
    <col min="1041" max="1041" width="12.28515625" style="4" customWidth="1"/>
    <col min="1042" max="1042" width="13.42578125" style="4" customWidth="1"/>
    <col min="1043" max="1043" width="13" style="4" customWidth="1"/>
    <col min="1044" max="1044" width="12" style="4" customWidth="1"/>
    <col min="1045" max="1045" width="12.7109375" style="4" customWidth="1"/>
    <col min="1046" max="1046" width="15.42578125" style="4" customWidth="1"/>
    <col min="1047" max="1047" width="12.28515625" style="4" customWidth="1"/>
    <col min="1048" max="1048" width="6.140625" style="4" customWidth="1"/>
    <col min="1049" max="1281" width="9.140625" style="4"/>
    <col min="1282" max="1282" width="3.28515625" style="4" customWidth="1"/>
    <col min="1283" max="1283" width="3.85546875" style="4" customWidth="1"/>
    <col min="1284" max="1284" width="30.42578125" style="4" customWidth="1"/>
    <col min="1285" max="1287" width="11.42578125" style="4" customWidth="1"/>
    <col min="1288" max="1288" width="6.7109375" style="4" customWidth="1"/>
    <col min="1289" max="1289" width="8.42578125" style="4" customWidth="1"/>
    <col min="1290" max="1290" width="11" style="4" customWidth="1"/>
    <col min="1291" max="1291" width="12.7109375" style="4" customWidth="1"/>
    <col min="1292" max="1292" width="10.7109375" style="4" customWidth="1"/>
    <col min="1293" max="1294" width="12.7109375" style="4" customWidth="1"/>
    <col min="1295" max="1295" width="14" style="4" customWidth="1"/>
    <col min="1296" max="1296" width="9.28515625" style="4" customWidth="1"/>
    <col min="1297" max="1297" width="12.28515625" style="4" customWidth="1"/>
    <col min="1298" max="1298" width="13.42578125" style="4" customWidth="1"/>
    <col min="1299" max="1299" width="13" style="4" customWidth="1"/>
    <col min="1300" max="1300" width="12" style="4" customWidth="1"/>
    <col min="1301" max="1301" width="12.7109375" style="4" customWidth="1"/>
    <col min="1302" max="1302" width="15.42578125" style="4" customWidth="1"/>
    <col min="1303" max="1303" width="12.28515625" style="4" customWidth="1"/>
    <col min="1304" max="1304" width="6.140625" style="4" customWidth="1"/>
    <col min="1305" max="1537" width="9.140625" style="4"/>
    <col min="1538" max="1538" width="3.28515625" style="4" customWidth="1"/>
    <col min="1539" max="1539" width="3.85546875" style="4" customWidth="1"/>
    <col min="1540" max="1540" width="30.42578125" style="4" customWidth="1"/>
    <col min="1541" max="1543" width="11.42578125" style="4" customWidth="1"/>
    <col min="1544" max="1544" width="6.7109375" style="4" customWidth="1"/>
    <col min="1545" max="1545" width="8.42578125" style="4" customWidth="1"/>
    <col min="1546" max="1546" width="11" style="4" customWidth="1"/>
    <col min="1547" max="1547" width="12.7109375" style="4" customWidth="1"/>
    <col min="1548" max="1548" width="10.7109375" style="4" customWidth="1"/>
    <col min="1549" max="1550" width="12.7109375" style="4" customWidth="1"/>
    <col min="1551" max="1551" width="14" style="4" customWidth="1"/>
    <col min="1552" max="1552" width="9.28515625" style="4" customWidth="1"/>
    <col min="1553" max="1553" width="12.28515625" style="4" customWidth="1"/>
    <col min="1554" max="1554" width="13.42578125" style="4" customWidth="1"/>
    <col min="1555" max="1555" width="13" style="4" customWidth="1"/>
    <col min="1556" max="1556" width="12" style="4" customWidth="1"/>
    <col min="1557" max="1557" width="12.7109375" style="4" customWidth="1"/>
    <col min="1558" max="1558" width="15.42578125" style="4" customWidth="1"/>
    <col min="1559" max="1559" width="12.28515625" style="4" customWidth="1"/>
    <col min="1560" max="1560" width="6.140625" style="4" customWidth="1"/>
    <col min="1561" max="1793" width="9.140625" style="4"/>
    <col min="1794" max="1794" width="3.28515625" style="4" customWidth="1"/>
    <col min="1795" max="1795" width="3.85546875" style="4" customWidth="1"/>
    <col min="1796" max="1796" width="30.42578125" style="4" customWidth="1"/>
    <col min="1797" max="1799" width="11.42578125" style="4" customWidth="1"/>
    <col min="1800" max="1800" width="6.7109375" style="4" customWidth="1"/>
    <col min="1801" max="1801" width="8.42578125" style="4" customWidth="1"/>
    <col min="1802" max="1802" width="11" style="4" customWidth="1"/>
    <col min="1803" max="1803" width="12.7109375" style="4" customWidth="1"/>
    <col min="1804" max="1804" width="10.7109375" style="4" customWidth="1"/>
    <col min="1805" max="1806" width="12.7109375" style="4" customWidth="1"/>
    <col min="1807" max="1807" width="14" style="4" customWidth="1"/>
    <col min="1808" max="1808" width="9.28515625" style="4" customWidth="1"/>
    <col min="1809" max="1809" width="12.28515625" style="4" customWidth="1"/>
    <col min="1810" max="1810" width="13.42578125" style="4" customWidth="1"/>
    <col min="1811" max="1811" width="13" style="4" customWidth="1"/>
    <col min="1812" max="1812" width="12" style="4" customWidth="1"/>
    <col min="1813" max="1813" width="12.7109375" style="4" customWidth="1"/>
    <col min="1814" max="1814" width="15.42578125" style="4" customWidth="1"/>
    <col min="1815" max="1815" width="12.28515625" style="4" customWidth="1"/>
    <col min="1816" max="1816" width="6.140625" style="4" customWidth="1"/>
    <col min="1817" max="2049" width="9.140625" style="4"/>
    <col min="2050" max="2050" width="3.28515625" style="4" customWidth="1"/>
    <col min="2051" max="2051" width="3.85546875" style="4" customWidth="1"/>
    <col min="2052" max="2052" width="30.42578125" style="4" customWidth="1"/>
    <col min="2053" max="2055" width="11.42578125" style="4" customWidth="1"/>
    <col min="2056" max="2056" width="6.7109375" style="4" customWidth="1"/>
    <col min="2057" max="2057" width="8.42578125" style="4" customWidth="1"/>
    <col min="2058" max="2058" width="11" style="4" customWidth="1"/>
    <col min="2059" max="2059" width="12.7109375" style="4" customWidth="1"/>
    <col min="2060" max="2060" width="10.7109375" style="4" customWidth="1"/>
    <col min="2061" max="2062" width="12.7109375" style="4" customWidth="1"/>
    <col min="2063" max="2063" width="14" style="4" customWidth="1"/>
    <col min="2064" max="2064" width="9.28515625" style="4" customWidth="1"/>
    <col min="2065" max="2065" width="12.28515625" style="4" customWidth="1"/>
    <col min="2066" max="2066" width="13.42578125" style="4" customWidth="1"/>
    <col min="2067" max="2067" width="13" style="4" customWidth="1"/>
    <col min="2068" max="2068" width="12" style="4" customWidth="1"/>
    <col min="2069" max="2069" width="12.7109375" style="4" customWidth="1"/>
    <col min="2070" max="2070" width="15.42578125" style="4" customWidth="1"/>
    <col min="2071" max="2071" width="12.28515625" style="4" customWidth="1"/>
    <col min="2072" max="2072" width="6.140625" style="4" customWidth="1"/>
    <col min="2073" max="2305" width="9.140625" style="4"/>
    <col min="2306" max="2306" width="3.28515625" style="4" customWidth="1"/>
    <col min="2307" max="2307" width="3.85546875" style="4" customWidth="1"/>
    <col min="2308" max="2308" width="30.42578125" style="4" customWidth="1"/>
    <col min="2309" max="2311" width="11.42578125" style="4" customWidth="1"/>
    <col min="2312" max="2312" width="6.7109375" style="4" customWidth="1"/>
    <col min="2313" max="2313" width="8.42578125" style="4" customWidth="1"/>
    <col min="2314" max="2314" width="11" style="4" customWidth="1"/>
    <col min="2315" max="2315" width="12.7109375" style="4" customWidth="1"/>
    <col min="2316" max="2316" width="10.7109375" style="4" customWidth="1"/>
    <col min="2317" max="2318" width="12.7109375" style="4" customWidth="1"/>
    <col min="2319" max="2319" width="14" style="4" customWidth="1"/>
    <col min="2320" max="2320" width="9.28515625" style="4" customWidth="1"/>
    <col min="2321" max="2321" width="12.28515625" style="4" customWidth="1"/>
    <col min="2322" max="2322" width="13.42578125" style="4" customWidth="1"/>
    <col min="2323" max="2323" width="13" style="4" customWidth="1"/>
    <col min="2324" max="2324" width="12" style="4" customWidth="1"/>
    <col min="2325" max="2325" width="12.7109375" style="4" customWidth="1"/>
    <col min="2326" max="2326" width="15.42578125" style="4" customWidth="1"/>
    <col min="2327" max="2327" width="12.28515625" style="4" customWidth="1"/>
    <col min="2328" max="2328" width="6.140625" style="4" customWidth="1"/>
    <col min="2329" max="2561" width="9.140625" style="4"/>
    <col min="2562" max="2562" width="3.28515625" style="4" customWidth="1"/>
    <col min="2563" max="2563" width="3.85546875" style="4" customWidth="1"/>
    <col min="2564" max="2564" width="30.42578125" style="4" customWidth="1"/>
    <col min="2565" max="2567" width="11.42578125" style="4" customWidth="1"/>
    <col min="2568" max="2568" width="6.7109375" style="4" customWidth="1"/>
    <col min="2569" max="2569" width="8.42578125" style="4" customWidth="1"/>
    <col min="2570" max="2570" width="11" style="4" customWidth="1"/>
    <col min="2571" max="2571" width="12.7109375" style="4" customWidth="1"/>
    <col min="2572" max="2572" width="10.7109375" style="4" customWidth="1"/>
    <col min="2573" max="2574" width="12.7109375" style="4" customWidth="1"/>
    <col min="2575" max="2575" width="14" style="4" customWidth="1"/>
    <col min="2576" max="2576" width="9.28515625" style="4" customWidth="1"/>
    <col min="2577" max="2577" width="12.28515625" style="4" customWidth="1"/>
    <col min="2578" max="2578" width="13.42578125" style="4" customWidth="1"/>
    <col min="2579" max="2579" width="13" style="4" customWidth="1"/>
    <col min="2580" max="2580" width="12" style="4" customWidth="1"/>
    <col min="2581" max="2581" width="12.7109375" style="4" customWidth="1"/>
    <col min="2582" max="2582" width="15.42578125" style="4" customWidth="1"/>
    <col min="2583" max="2583" width="12.28515625" style="4" customWidth="1"/>
    <col min="2584" max="2584" width="6.140625" style="4" customWidth="1"/>
    <col min="2585" max="2817" width="9.140625" style="4"/>
    <col min="2818" max="2818" width="3.28515625" style="4" customWidth="1"/>
    <col min="2819" max="2819" width="3.85546875" style="4" customWidth="1"/>
    <col min="2820" max="2820" width="30.42578125" style="4" customWidth="1"/>
    <col min="2821" max="2823" width="11.42578125" style="4" customWidth="1"/>
    <col min="2824" max="2824" width="6.7109375" style="4" customWidth="1"/>
    <col min="2825" max="2825" width="8.42578125" style="4" customWidth="1"/>
    <col min="2826" max="2826" width="11" style="4" customWidth="1"/>
    <col min="2827" max="2827" width="12.7109375" style="4" customWidth="1"/>
    <col min="2828" max="2828" width="10.7109375" style="4" customWidth="1"/>
    <col min="2829" max="2830" width="12.7109375" style="4" customWidth="1"/>
    <col min="2831" max="2831" width="14" style="4" customWidth="1"/>
    <col min="2832" max="2832" width="9.28515625" style="4" customWidth="1"/>
    <col min="2833" max="2833" width="12.28515625" style="4" customWidth="1"/>
    <col min="2834" max="2834" width="13.42578125" style="4" customWidth="1"/>
    <col min="2835" max="2835" width="13" style="4" customWidth="1"/>
    <col min="2836" max="2836" width="12" style="4" customWidth="1"/>
    <col min="2837" max="2837" width="12.7109375" style="4" customWidth="1"/>
    <col min="2838" max="2838" width="15.42578125" style="4" customWidth="1"/>
    <col min="2839" max="2839" width="12.28515625" style="4" customWidth="1"/>
    <col min="2840" max="2840" width="6.140625" style="4" customWidth="1"/>
    <col min="2841" max="3073" width="9.140625" style="4"/>
    <col min="3074" max="3074" width="3.28515625" style="4" customWidth="1"/>
    <col min="3075" max="3075" width="3.85546875" style="4" customWidth="1"/>
    <col min="3076" max="3076" width="30.42578125" style="4" customWidth="1"/>
    <col min="3077" max="3079" width="11.42578125" style="4" customWidth="1"/>
    <col min="3080" max="3080" width="6.7109375" style="4" customWidth="1"/>
    <col min="3081" max="3081" width="8.42578125" style="4" customWidth="1"/>
    <col min="3082" max="3082" width="11" style="4" customWidth="1"/>
    <col min="3083" max="3083" width="12.7109375" style="4" customWidth="1"/>
    <col min="3084" max="3084" width="10.7109375" style="4" customWidth="1"/>
    <col min="3085" max="3086" width="12.7109375" style="4" customWidth="1"/>
    <col min="3087" max="3087" width="14" style="4" customWidth="1"/>
    <col min="3088" max="3088" width="9.28515625" style="4" customWidth="1"/>
    <col min="3089" max="3089" width="12.28515625" style="4" customWidth="1"/>
    <col min="3090" max="3090" width="13.42578125" style="4" customWidth="1"/>
    <col min="3091" max="3091" width="13" style="4" customWidth="1"/>
    <col min="3092" max="3092" width="12" style="4" customWidth="1"/>
    <col min="3093" max="3093" width="12.7109375" style="4" customWidth="1"/>
    <col min="3094" max="3094" width="15.42578125" style="4" customWidth="1"/>
    <col min="3095" max="3095" width="12.28515625" style="4" customWidth="1"/>
    <col min="3096" max="3096" width="6.140625" style="4" customWidth="1"/>
    <col min="3097" max="3329" width="9.140625" style="4"/>
    <col min="3330" max="3330" width="3.28515625" style="4" customWidth="1"/>
    <col min="3331" max="3331" width="3.85546875" style="4" customWidth="1"/>
    <col min="3332" max="3332" width="30.42578125" style="4" customWidth="1"/>
    <col min="3333" max="3335" width="11.42578125" style="4" customWidth="1"/>
    <col min="3336" max="3336" width="6.7109375" style="4" customWidth="1"/>
    <col min="3337" max="3337" width="8.42578125" style="4" customWidth="1"/>
    <col min="3338" max="3338" width="11" style="4" customWidth="1"/>
    <col min="3339" max="3339" width="12.7109375" style="4" customWidth="1"/>
    <col min="3340" max="3340" width="10.7109375" style="4" customWidth="1"/>
    <col min="3341" max="3342" width="12.7109375" style="4" customWidth="1"/>
    <col min="3343" max="3343" width="14" style="4" customWidth="1"/>
    <col min="3344" max="3344" width="9.28515625" style="4" customWidth="1"/>
    <col min="3345" max="3345" width="12.28515625" style="4" customWidth="1"/>
    <col min="3346" max="3346" width="13.42578125" style="4" customWidth="1"/>
    <col min="3347" max="3347" width="13" style="4" customWidth="1"/>
    <col min="3348" max="3348" width="12" style="4" customWidth="1"/>
    <col min="3349" max="3349" width="12.7109375" style="4" customWidth="1"/>
    <col min="3350" max="3350" width="15.42578125" style="4" customWidth="1"/>
    <col min="3351" max="3351" width="12.28515625" style="4" customWidth="1"/>
    <col min="3352" max="3352" width="6.140625" style="4" customWidth="1"/>
    <col min="3353" max="3585" width="9.140625" style="4"/>
    <col min="3586" max="3586" width="3.28515625" style="4" customWidth="1"/>
    <col min="3587" max="3587" width="3.85546875" style="4" customWidth="1"/>
    <col min="3588" max="3588" width="30.42578125" style="4" customWidth="1"/>
    <col min="3589" max="3591" width="11.42578125" style="4" customWidth="1"/>
    <col min="3592" max="3592" width="6.7109375" style="4" customWidth="1"/>
    <col min="3593" max="3593" width="8.42578125" style="4" customWidth="1"/>
    <col min="3594" max="3594" width="11" style="4" customWidth="1"/>
    <col min="3595" max="3595" width="12.7109375" style="4" customWidth="1"/>
    <col min="3596" max="3596" width="10.7109375" style="4" customWidth="1"/>
    <col min="3597" max="3598" width="12.7109375" style="4" customWidth="1"/>
    <col min="3599" max="3599" width="14" style="4" customWidth="1"/>
    <col min="3600" max="3600" width="9.28515625" style="4" customWidth="1"/>
    <col min="3601" max="3601" width="12.28515625" style="4" customWidth="1"/>
    <col min="3602" max="3602" width="13.42578125" style="4" customWidth="1"/>
    <col min="3603" max="3603" width="13" style="4" customWidth="1"/>
    <col min="3604" max="3604" width="12" style="4" customWidth="1"/>
    <col min="3605" max="3605" width="12.7109375" style="4" customWidth="1"/>
    <col min="3606" max="3606" width="15.42578125" style="4" customWidth="1"/>
    <col min="3607" max="3607" width="12.28515625" style="4" customWidth="1"/>
    <col min="3608" max="3608" width="6.140625" style="4" customWidth="1"/>
    <col min="3609" max="3841" width="9.140625" style="4"/>
    <col min="3842" max="3842" width="3.28515625" style="4" customWidth="1"/>
    <col min="3843" max="3843" width="3.85546875" style="4" customWidth="1"/>
    <col min="3844" max="3844" width="30.42578125" style="4" customWidth="1"/>
    <col min="3845" max="3847" width="11.42578125" style="4" customWidth="1"/>
    <col min="3848" max="3848" width="6.7109375" style="4" customWidth="1"/>
    <col min="3849" max="3849" width="8.42578125" style="4" customWidth="1"/>
    <col min="3850" max="3850" width="11" style="4" customWidth="1"/>
    <col min="3851" max="3851" width="12.7109375" style="4" customWidth="1"/>
    <col min="3852" max="3852" width="10.7109375" style="4" customWidth="1"/>
    <col min="3853" max="3854" width="12.7109375" style="4" customWidth="1"/>
    <col min="3855" max="3855" width="14" style="4" customWidth="1"/>
    <col min="3856" max="3856" width="9.28515625" style="4" customWidth="1"/>
    <col min="3857" max="3857" width="12.28515625" style="4" customWidth="1"/>
    <col min="3858" max="3858" width="13.42578125" style="4" customWidth="1"/>
    <col min="3859" max="3859" width="13" style="4" customWidth="1"/>
    <col min="3860" max="3860" width="12" style="4" customWidth="1"/>
    <col min="3861" max="3861" width="12.7109375" style="4" customWidth="1"/>
    <col min="3862" max="3862" width="15.42578125" style="4" customWidth="1"/>
    <col min="3863" max="3863" width="12.28515625" style="4" customWidth="1"/>
    <col min="3864" max="3864" width="6.140625" style="4" customWidth="1"/>
    <col min="3865" max="4097" width="9.140625" style="4"/>
    <col min="4098" max="4098" width="3.28515625" style="4" customWidth="1"/>
    <col min="4099" max="4099" width="3.85546875" style="4" customWidth="1"/>
    <col min="4100" max="4100" width="30.42578125" style="4" customWidth="1"/>
    <col min="4101" max="4103" width="11.42578125" style="4" customWidth="1"/>
    <col min="4104" max="4104" width="6.7109375" style="4" customWidth="1"/>
    <col min="4105" max="4105" width="8.42578125" style="4" customWidth="1"/>
    <col min="4106" max="4106" width="11" style="4" customWidth="1"/>
    <col min="4107" max="4107" width="12.7109375" style="4" customWidth="1"/>
    <col min="4108" max="4108" width="10.7109375" style="4" customWidth="1"/>
    <col min="4109" max="4110" width="12.7109375" style="4" customWidth="1"/>
    <col min="4111" max="4111" width="14" style="4" customWidth="1"/>
    <col min="4112" max="4112" width="9.28515625" style="4" customWidth="1"/>
    <col min="4113" max="4113" width="12.28515625" style="4" customWidth="1"/>
    <col min="4114" max="4114" width="13.42578125" style="4" customWidth="1"/>
    <col min="4115" max="4115" width="13" style="4" customWidth="1"/>
    <col min="4116" max="4116" width="12" style="4" customWidth="1"/>
    <col min="4117" max="4117" width="12.7109375" style="4" customWidth="1"/>
    <col min="4118" max="4118" width="15.42578125" style="4" customWidth="1"/>
    <col min="4119" max="4119" width="12.28515625" style="4" customWidth="1"/>
    <col min="4120" max="4120" width="6.140625" style="4" customWidth="1"/>
    <col min="4121" max="4353" width="9.140625" style="4"/>
    <col min="4354" max="4354" width="3.28515625" style="4" customWidth="1"/>
    <col min="4355" max="4355" width="3.85546875" style="4" customWidth="1"/>
    <col min="4356" max="4356" width="30.42578125" style="4" customWidth="1"/>
    <col min="4357" max="4359" width="11.42578125" style="4" customWidth="1"/>
    <col min="4360" max="4360" width="6.7109375" style="4" customWidth="1"/>
    <col min="4361" max="4361" width="8.42578125" style="4" customWidth="1"/>
    <col min="4362" max="4362" width="11" style="4" customWidth="1"/>
    <col min="4363" max="4363" width="12.7109375" style="4" customWidth="1"/>
    <col min="4364" max="4364" width="10.7109375" style="4" customWidth="1"/>
    <col min="4365" max="4366" width="12.7109375" style="4" customWidth="1"/>
    <col min="4367" max="4367" width="14" style="4" customWidth="1"/>
    <col min="4368" max="4368" width="9.28515625" style="4" customWidth="1"/>
    <col min="4369" max="4369" width="12.28515625" style="4" customWidth="1"/>
    <col min="4370" max="4370" width="13.42578125" style="4" customWidth="1"/>
    <col min="4371" max="4371" width="13" style="4" customWidth="1"/>
    <col min="4372" max="4372" width="12" style="4" customWidth="1"/>
    <col min="4373" max="4373" width="12.7109375" style="4" customWidth="1"/>
    <col min="4374" max="4374" width="15.42578125" style="4" customWidth="1"/>
    <col min="4375" max="4375" width="12.28515625" style="4" customWidth="1"/>
    <col min="4376" max="4376" width="6.140625" style="4" customWidth="1"/>
    <col min="4377" max="4609" width="9.140625" style="4"/>
    <col min="4610" max="4610" width="3.28515625" style="4" customWidth="1"/>
    <col min="4611" max="4611" width="3.85546875" style="4" customWidth="1"/>
    <col min="4612" max="4612" width="30.42578125" style="4" customWidth="1"/>
    <col min="4613" max="4615" width="11.42578125" style="4" customWidth="1"/>
    <col min="4616" max="4616" width="6.7109375" style="4" customWidth="1"/>
    <col min="4617" max="4617" width="8.42578125" style="4" customWidth="1"/>
    <col min="4618" max="4618" width="11" style="4" customWidth="1"/>
    <col min="4619" max="4619" width="12.7109375" style="4" customWidth="1"/>
    <col min="4620" max="4620" width="10.7109375" style="4" customWidth="1"/>
    <col min="4621" max="4622" width="12.7109375" style="4" customWidth="1"/>
    <col min="4623" max="4623" width="14" style="4" customWidth="1"/>
    <col min="4624" max="4624" width="9.28515625" style="4" customWidth="1"/>
    <col min="4625" max="4625" width="12.28515625" style="4" customWidth="1"/>
    <col min="4626" max="4626" width="13.42578125" style="4" customWidth="1"/>
    <col min="4627" max="4627" width="13" style="4" customWidth="1"/>
    <col min="4628" max="4628" width="12" style="4" customWidth="1"/>
    <col min="4629" max="4629" width="12.7109375" style="4" customWidth="1"/>
    <col min="4630" max="4630" width="15.42578125" style="4" customWidth="1"/>
    <col min="4631" max="4631" width="12.28515625" style="4" customWidth="1"/>
    <col min="4632" max="4632" width="6.140625" style="4" customWidth="1"/>
    <col min="4633" max="4865" width="9.140625" style="4"/>
    <col min="4866" max="4866" width="3.28515625" style="4" customWidth="1"/>
    <col min="4867" max="4867" width="3.85546875" style="4" customWidth="1"/>
    <col min="4868" max="4868" width="30.42578125" style="4" customWidth="1"/>
    <col min="4869" max="4871" width="11.42578125" style="4" customWidth="1"/>
    <col min="4872" max="4872" width="6.7109375" style="4" customWidth="1"/>
    <col min="4873" max="4873" width="8.42578125" style="4" customWidth="1"/>
    <col min="4874" max="4874" width="11" style="4" customWidth="1"/>
    <col min="4875" max="4875" width="12.7109375" style="4" customWidth="1"/>
    <col min="4876" max="4876" width="10.7109375" style="4" customWidth="1"/>
    <col min="4877" max="4878" width="12.7109375" style="4" customWidth="1"/>
    <col min="4879" max="4879" width="14" style="4" customWidth="1"/>
    <col min="4880" max="4880" width="9.28515625" style="4" customWidth="1"/>
    <col min="4881" max="4881" width="12.28515625" style="4" customWidth="1"/>
    <col min="4882" max="4882" width="13.42578125" style="4" customWidth="1"/>
    <col min="4883" max="4883" width="13" style="4" customWidth="1"/>
    <col min="4884" max="4884" width="12" style="4" customWidth="1"/>
    <col min="4885" max="4885" width="12.7109375" style="4" customWidth="1"/>
    <col min="4886" max="4886" width="15.42578125" style="4" customWidth="1"/>
    <col min="4887" max="4887" width="12.28515625" style="4" customWidth="1"/>
    <col min="4888" max="4888" width="6.140625" style="4" customWidth="1"/>
    <col min="4889" max="5121" width="9.140625" style="4"/>
    <col min="5122" max="5122" width="3.28515625" style="4" customWidth="1"/>
    <col min="5123" max="5123" width="3.85546875" style="4" customWidth="1"/>
    <col min="5124" max="5124" width="30.42578125" style="4" customWidth="1"/>
    <col min="5125" max="5127" width="11.42578125" style="4" customWidth="1"/>
    <col min="5128" max="5128" width="6.7109375" style="4" customWidth="1"/>
    <col min="5129" max="5129" width="8.42578125" style="4" customWidth="1"/>
    <col min="5130" max="5130" width="11" style="4" customWidth="1"/>
    <col min="5131" max="5131" width="12.7109375" style="4" customWidth="1"/>
    <col min="5132" max="5132" width="10.7109375" style="4" customWidth="1"/>
    <col min="5133" max="5134" width="12.7109375" style="4" customWidth="1"/>
    <col min="5135" max="5135" width="14" style="4" customWidth="1"/>
    <col min="5136" max="5136" width="9.28515625" style="4" customWidth="1"/>
    <col min="5137" max="5137" width="12.28515625" style="4" customWidth="1"/>
    <col min="5138" max="5138" width="13.42578125" style="4" customWidth="1"/>
    <col min="5139" max="5139" width="13" style="4" customWidth="1"/>
    <col min="5140" max="5140" width="12" style="4" customWidth="1"/>
    <col min="5141" max="5141" width="12.7109375" style="4" customWidth="1"/>
    <col min="5142" max="5142" width="15.42578125" style="4" customWidth="1"/>
    <col min="5143" max="5143" width="12.28515625" style="4" customWidth="1"/>
    <col min="5144" max="5144" width="6.140625" style="4" customWidth="1"/>
    <col min="5145" max="5377" width="9.140625" style="4"/>
    <col min="5378" max="5378" width="3.28515625" style="4" customWidth="1"/>
    <col min="5379" max="5379" width="3.85546875" style="4" customWidth="1"/>
    <col min="5380" max="5380" width="30.42578125" style="4" customWidth="1"/>
    <col min="5381" max="5383" width="11.42578125" style="4" customWidth="1"/>
    <col min="5384" max="5384" width="6.7109375" style="4" customWidth="1"/>
    <col min="5385" max="5385" width="8.42578125" style="4" customWidth="1"/>
    <col min="5386" max="5386" width="11" style="4" customWidth="1"/>
    <col min="5387" max="5387" width="12.7109375" style="4" customWidth="1"/>
    <col min="5388" max="5388" width="10.7109375" style="4" customWidth="1"/>
    <col min="5389" max="5390" width="12.7109375" style="4" customWidth="1"/>
    <col min="5391" max="5391" width="14" style="4" customWidth="1"/>
    <col min="5392" max="5392" width="9.28515625" style="4" customWidth="1"/>
    <col min="5393" max="5393" width="12.28515625" style="4" customWidth="1"/>
    <col min="5394" max="5394" width="13.42578125" style="4" customWidth="1"/>
    <col min="5395" max="5395" width="13" style="4" customWidth="1"/>
    <col min="5396" max="5396" width="12" style="4" customWidth="1"/>
    <col min="5397" max="5397" width="12.7109375" style="4" customWidth="1"/>
    <col min="5398" max="5398" width="15.42578125" style="4" customWidth="1"/>
    <col min="5399" max="5399" width="12.28515625" style="4" customWidth="1"/>
    <col min="5400" max="5400" width="6.140625" style="4" customWidth="1"/>
    <col min="5401" max="5633" width="9.140625" style="4"/>
    <col min="5634" max="5634" width="3.28515625" style="4" customWidth="1"/>
    <col min="5635" max="5635" width="3.85546875" style="4" customWidth="1"/>
    <col min="5636" max="5636" width="30.42578125" style="4" customWidth="1"/>
    <col min="5637" max="5639" width="11.42578125" style="4" customWidth="1"/>
    <col min="5640" max="5640" width="6.7109375" style="4" customWidth="1"/>
    <col min="5641" max="5641" width="8.42578125" style="4" customWidth="1"/>
    <col min="5642" max="5642" width="11" style="4" customWidth="1"/>
    <col min="5643" max="5643" width="12.7109375" style="4" customWidth="1"/>
    <col min="5644" max="5644" width="10.7109375" style="4" customWidth="1"/>
    <col min="5645" max="5646" width="12.7109375" style="4" customWidth="1"/>
    <col min="5647" max="5647" width="14" style="4" customWidth="1"/>
    <col min="5648" max="5648" width="9.28515625" style="4" customWidth="1"/>
    <col min="5649" max="5649" width="12.28515625" style="4" customWidth="1"/>
    <col min="5650" max="5650" width="13.42578125" style="4" customWidth="1"/>
    <col min="5651" max="5651" width="13" style="4" customWidth="1"/>
    <col min="5652" max="5652" width="12" style="4" customWidth="1"/>
    <col min="5653" max="5653" width="12.7109375" style="4" customWidth="1"/>
    <col min="5654" max="5654" width="15.42578125" style="4" customWidth="1"/>
    <col min="5655" max="5655" width="12.28515625" style="4" customWidth="1"/>
    <col min="5656" max="5656" width="6.140625" style="4" customWidth="1"/>
    <col min="5657" max="5889" width="9.140625" style="4"/>
    <col min="5890" max="5890" width="3.28515625" style="4" customWidth="1"/>
    <col min="5891" max="5891" width="3.85546875" style="4" customWidth="1"/>
    <col min="5892" max="5892" width="30.42578125" style="4" customWidth="1"/>
    <col min="5893" max="5895" width="11.42578125" style="4" customWidth="1"/>
    <col min="5896" max="5896" width="6.7109375" style="4" customWidth="1"/>
    <col min="5897" max="5897" width="8.42578125" style="4" customWidth="1"/>
    <col min="5898" max="5898" width="11" style="4" customWidth="1"/>
    <col min="5899" max="5899" width="12.7109375" style="4" customWidth="1"/>
    <col min="5900" max="5900" width="10.7109375" style="4" customWidth="1"/>
    <col min="5901" max="5902" width="12.7109375" style="4" customWidth="1"/>
    <col min="5903" max="5903" width="14" style="4" customWidth="1"/>
    <col min="5904" max="5904" width="9.28515625" style="4" customWidth="1"/>
    <col min="5905" max="5905" width="12.28515625" style="4" customWidth="1"/>
    <col min="5906" max="5906" width="13.42578125" style="4" customWidth="1"/>
    <col min="5907" max="5907" width="13" style="4" customWidth="1"/>
    <col min="5908" max="5908" width="12" style="4" customWidth="1"/>
    <col min="5909" max="5909" width="12.7109375" style="4" customWidth="1"/>
    <col min="5910" max="5910" width="15.42578125" style="4" customWidth="1"/>
    <col min="5911" max="5911" width="12.28515625" style="4" customWidth="1"/>
    <col min="5912" max="5912" width="6.140625" style="4" customWidth="1"/>
    <col min="5913" max="6145" width="9.140625" style="4"/>
    <col min="6146" max="6146" width="3.28515625" style="4" customWidth="1"/>
    <col min="6147" max="6147" width="3.85546875" style="4" customWidth="1"/>
    <col min="6148" max="6148" width="30.42578125" style="4" customWidth="1"/>
    <col min="6149" max="6151" width="11.42578125" style="4" customWidth="1"/>
    <col min="6152" max="6152" width="6.7109375" style="4" customWidth="1"/>
    <col min="6153" max="6153" width="8.42578125" style="4" customWidth="1"/>
    <col min="6154" max="6154" width="11" style="4" customWidth="1"/>
    <col min="6155" max="6155" width="12.7109375" style="4" customWidth="1"/>
    <col min="6156" max="6156" width="10.7109375" style="4" customWidth="1"/>
    <col min="6157" max="6158" width="12.7109375" style="4" customWidth="1"/>
    <col min="6159" max="6159" width="14" style="4" customWidth="1"/>
    <col min="6160" max="6160" width="9.28515625" style="4" customWidth="1"/>
    <col min="6161" max="6161" width="12.28515625" style="4" customWidth="1"/>
    <col min="6162" max="6162" width="13.42578125" style="4" customWidth="1"/>
    <col min="6163" max="6163" width="13" style="4" customWidth="1"/>
    <col min="6164" max="6164" width="12" style="4" customWidth="1"/>
    <col min="6165" max="6165" width="12.7109375" style="4" customWidth="1"/>
    <col min="6166" max="6166" width="15.42578125" style="4" customWidth="1"/>
    <col min="6167" max="6167" width="12.28515625" style="4" customWidth="1"/>
    <col min="6168" max="6168" width="6.140625" style="4" customWidth="1"/>
    <col min="6169" max="6401" width="9.140625" style="4"/>
    <col min="6402" max="6402" width="3.28515625" style="4" customWidth="1"/>
    <col min="6403" max="6403" width="3.85546875" style="4" customWidth="1"/>
    <col min="6404" max="6404" width="30.42578125" style="4" customWidth="1"/>
    <col min="6405" max="6407" width="11.42578125" style="4" customWidth="1"/>
    <col min="6408" max="6408" width="6.7109375" style="4" customWidth="1"/>
    <col min="6409" max="6409" width="8.42578125" style="4" customWidth="1"/>
    <col min="6410" max="6410" width="11" style="4" customWidth="1"/>
    <col min="6411" max="6411" width="12.7109375" style="4" customWidth="1"/>
    <col min="6412" max="6412" width="10.7109375" style="4" customWidth="1"/>
    <col min="6413" max="6414" width="12.7109375" style="4" customWidth="1"/>
    <col min="6415" max="6415" width="14" style="4" customWidth="1"/>
    <col min="6416" max="6416" width="9.28515625" style="4" customWidth="1"/>
    <col min="6417" max="6417" width="12.28515625" style="4" customWidth="1"/>
    <col min="6418" max="6418" width="13.42578125" style="4" customWidth="1"/>
    <col min="6419" max="6419" width="13" style="4" customWidth="1"/>
    <col min="6420" max="6420" width="12" style="4" customWidth="1"/>
    <col min="6421" max="6421" width="12.7109375" style="4" customWidth="1"/>
    <col min="6422" max="6422" width="15.42578125" style="4" customWidth="1"/>
    <col min="6423" max="6423" width="12.28515625" style="4" customWidth="1"/>
    <col min="6424" max="6424" width="6.140625" style="4" customWidth="1"/>
    <col min="6425" max="6657" width="9.140625" style="4"/>
    <col min="6658" max="6658" width="3.28515625" style="4" customWidth="1"/>
    <col min="6659" max="6659" width="3.85546875" style="4" customWidth="1"/>
    <col min="6660" max="6660" width="30.42578125" style="4" customWidth="1"/>
    <col min="6661" max="6663" width="11.42578125" style="4" customWidth="1"/>
    <col min="6664" max="6664" width="6.7109375" style="4" customWidth="1"/>
    <col min="6665" max="6665" width="8.42578125" style="4" customWidth="1"/>
    <col min="6666" max="6666" width="11" style="4" customWidth="1"/>
    <col min="6667" max="6667" width="12.7109375" style="4" customWidth="1"/>
    <col min="6668" max="6668" width="10.7109375" style="4" customWidth="1"/>
    <col min="6669" max="6670" width="12.7109375" style="4" customWidth="1"/>
    <col min="6671" max="6671" width="14" style="4" customWidth="1"/>
    <col min="6672" max="6672" width="9.28515625" style="4" customWidth="1"/>
    <col min="6673" max="6673" width="12.28515625" style="4" customWidth="1"/>
    <col min="6674" max="6674" width="13.42578125" style="4" customWidth="1"/>
    <col min="6675" max="6675" width="13" style="4" customWidth="1"/>
    <col min="6676" max="6676" width="12" style="4" customWidth="1"/>
    <col min="6677" max="6677" width="12.7109375" style="4" customWidth="1"/>
    <col min="6678" max="6678" width="15.42578125" style="4" customWidth="1"/>
    <col min="6679" max="6679" width="12.28515625" style="4" customWidth="1"/>
    <col min="6680" max="6680" width="6.140625" style="4" customWidth="1"/>
    <col min="6681" max="6913" width="9.140625" style="4"/>
    <col min="6914" max="6914" width="3.28515625" style="4" customWidth="1"/>
    <col min="6915" max="6915" width="3.85546875" style="4" customWidth="1"/>
    <col min="6916" max="6916" width="30.42578125" style="4" customWidth="1"/>
    <col min="6917" max="6919" width="11.42578125" style="4" customWidth="1"/>
    <col min="6920" max="6920" width="6.7109375" style="4" customWidth="1"/>
    <col min="6921" max="6921" width="8.42578125" style="4" customWidth="1"/>
    <col min="6922" max="6922" width="11" style="4" customWidth="1"/>
    <col min="6923" max="6923" width="12.7109375" style="4" customWidth="1"/>
    <col min="6924" max="6924" width="10.7109375" style="4" customWidth="1"/>
    <col min="6925" max="6926" width="12.7109375" style="4" customWidth="1"/>
    <col min="6927" max="6927" width="14" style="4" customWidth="1"/>
    <col min="6928" max="6928" width="9.28515625" style="4" customWidth="1"/>
    <col min="6929" max="6929" width="12.28515625" style="4" customWidth="1"/>
    <col min="6930" max="6930" width="13.42578125" style="4" customWidth="1"/>
    <col min="6931" max="6931" width="13" style="4" customWidth="1"/>
    <col min="6932" max="6932" width="12" style="4" customWidth="1"/>
    <col min="6933" max="6933" width="12.7109375" style="4" customWidth="1"/>
    <col min="6934" max="6934" width="15.42578125" style="4" customWidth="1"/>
    <col min="6935" max="6935" width="12.28515625" style="4" customWidth="1"/>
    <col min="6936" max="6936" width="6.140625" style="4" customWidth="1"/>
    <col min="6937" max="7169" width="9.140625" style="4"/>
    <col min="7170" max="7170" width="3.28515625" style="4" customWidth="1"/>
    <col min="7171" max="7171" width="3.85546875" style="4" customWidth="1"/>
    <col min="7172" max="7172" width="30.42578125" style="4" customWidth="1"/>
    <col min="7173" max="7175" width="11.42578125" style="4" customWidth="1"/>
    <col min="7176" max="7176" width="6.7109375" style="4" customWidth="1"/>
    <col min="7177" max="7177" width="8.42578125" style="4" customWidth="1"/>
    <col min="7178" max="7178" width="11" style="4" customWidth="1"/>
    <col min="7179" max="7179" width="12.7109375" style="4" customWidth="1"/>
    <col min="7180" max="7180" width="10.7109375" style="4" customWidth="1"/>
    <col min="7181" max="7182" width="12.7109375" style="4" customWidth="1"/>
    <col min="7183" max="7183" width="14" style="4" customWidth="1"/>
    <col min="7184" max="7184" width="9.28515625" style="4" customWidth="1"/>
    <col min="7185" max="7185" width="12.28515625" style="4" customWidth="1"/>
    <col min="7186" max="7186" width="13.42578125" style="4" customWidth="1"/>
    <col min="7187" max="7187" width="13" style="4" customWidth="1"/>
    <col min="7188" max="7188" width="12" style="4" customWidth="1"/>
    <col min="7189" max="7189" width="12.7109375" style="4" customWidth="1"/>
    <col min="7190" max="7190" width="15.42578125" style="4" customWidth="1"/>
    <col min="7191" max="7191" width="12.28515625" style="4" customWidth="1"/>
    <col min="7192" max="7192" width="6.140625" style="4" customWidth="1"/>
    <col min="7193" max="7425" width="9.140625" style="4"/>
    <col min="7426" max="7426" width="3.28515625" style="4" customWidth="1"/>
    <col min="7427" max="7427" width="3.85546875" style="4" customWidth="1"/>
    <col min="7428" max="7428" width="30.42578125" style="4" customWidth="1"/>
    <col min="7429" max="7431" width="11.42578125" style="4" customWidth="1"/>
    <col min="7432" max="7432" width="6.7109375" style="4" customWidth="1"/>
    <col min="7433" max="7433" width="8.42578125" style="4" customWidth="1"/>
    <col min="7434" max="7434" width="11" style="4" customWidth="1"/>
    <col min="7435" max="7435" width="12.7109375" style="4" customWidth="1"/>
    <col min="7436" max="7436" width="10.7109375" style="4" customWidth="1"/>
    <col min="7437" max="7438" width="12.7109375" style="4" customWidth="1"/>
    <col min="7439" max="7439" width="14" style="4" customWidth="1"/>
    <col min="7440" max="7440" width="9.28515625" style="4" customWidth="1"/>
    <col min="7441" max="7441" width="12.28515625" style="4" customWidth="1"/>
    <col min="7442" max="7442" width="13.42578125" style="4" customWidth="1"/>
    <col min="7443" max="7443" width="13" style="4" customWidth="1"/>
    <col min="7444" max="7444" width="12" style="4" customWidth="1"/>
    <col min="7445" max="7445" width="12.7109375" style="4" customWidth="1"/>
    <col min="7446" max="7446" width="15.42578125" style="4" customWidth="1"/>
    <col min="7447" max="7447" width="12.28515625" style="4" customWidth="1"/>
    <col min="7448" max="7448" width="6.140625" style="4" customWidth="1"/>
    <col min="7449" max="7681" width="9.140625" style="4"/>
    <col min="7682" max="7682" width="3.28515625" style="4" customWidth="1"/>
    <col min="7683" max="7683" width="3.85546875" style="4" customWidth="1"/>
    <col min="7684" max="7684" width="30.42578125" style="4" customWidth="1"/>
    <col min="7685" max="7687" width="11.42578125" style="4" customWidth="1"/>
    <col min="7688" max="7688" width="6.7109375" style="4" customWidth="1"/>
    <col min="7689" max="7689" width="8.42578125" style="4" customWidth="1"/>
    <col min="7690" max="7690" width="11" style="4" customWidth="1"/>
    <col min="7691" max="7691" width="12.7109375" style="4" customWidth="1"/>
    <col min="7692" max="7692" width="10.7109375" style="4" customWidth="1"/>
    <col min="7693" max="7694" width="12.7109375" style="4" customWidth="1"/>
    <col min="7695" max="7695" width="14" style="4" customWidth="1"/>
    <col min="7696" max="7696" width="9.28515625" style="4" customWidth="1"/>
    <col min="7697" max="7697" width="12.28515625" style="4" customWidth="1"/>
    <col min="7698" max="7698" width="13.42578125" style="4" customWidth="1"/>
    <col min="7699" max="7699" width="13" style="4" customWidth="1"/>
    <col min="7700" max="7700" width="12" style="4" customWidth="1"/>
    <col min="7701" max="7701" width="12.7109375" style="4" customWidth="1"/>
    <col min="7702" max="7702" width="15.42578125" style="4" customWidth="1"/>
    <col min="7703" max="7703" width="12.28515625" style="4" customWidth="1"/>
    <col min="7704" max="7704" width="6.140625" style="4" customWidth="1"/>
    <col min="7705" max="7937" width="9.140625" style="4"/>
    <col min="7938" max="7938" width="3.28515625" style="4" customWidth="1"/>
    <col min="7939" max="7939" width="3.85546875" style="4" customWidth="1"/>
    <col min="7940" max="7940" width="30.42578125" style="4" customWidth="1"/>
    <col min="7941" max="7943" width="11.42578125" style="4" customWidth="1"/>
    <col min="7944" max="7944" width="6.7109375" style="4" customWidth="1"/>
    <col min="7945" max="7945" width="8.42578125" style="4" customWidth="1"/>
    <col min="7946" max="7946" width="11" style="4" customWidth="1"/>
    <col min="7947" max="7947" width="12.7109375" style="4" customWidth="1"/>
    <col min="7948" max="7948" width="10.7109375" style="4" customWidth="1"/>
    <col min="7949" max="7950" width="12.7109375" style="4" customWidth="1"/>
    <col min="7951" max="7951" width="14" style="4" customWidth="1"/>
    <col min="7952" max="7952" width="9.28515625" style="4" customWidth="1"/>
    <col min="7953" max="7953" width="12.28515625" style="4" customWidth="1"/>
    <col min="7954" max="7954" width="13.42578125" style="4" customWidth="1"/>
    <col min="7955" max="7955" width="13" style="4" customWidth="1"/>
    <col min="7956" max="7956" width="12" style="4" customWidth="1"/>
    <col min="7957" max="7957" width="12.7109375" style="4" customWidth="1"/>
    <col min="7958" max="7958" width="15.42578125" style="4" customWidth="1"/>
    <col min="7959" max="7959" width="12.28515625" style="4" customWidth="1"/>
    <col min="7960" max="7960" width="6.140625" style="4" customWidth="1"/>
    <col min="7961" max="8193" width="9.140625" style="4"/>
    <col min="8194" max="8194" width="3.28515625" style="4" customWidth="1"/>
    <col min="8195" max="8195" width="3.85546875" style="4" customWidth="1"/>
    <col min="8196" max="8196" width="30.42578125" style="4" customWidth="1"/>
    <col min="8197" max="8199" width="11.42578125" style="4" customWidth="1"/>
    <col min="8200" max="8200" width="6.7109375" style="4" customWidth="1"/>
    <col min="8201" max="8201" width="8.42578125" style="4" customWidth="1"/>
    <col min="8202" max="8202" width="11" style="4" customWidth="1"/>
    <col min="8203" max="8203" width="12.7109375" style="4" customWidth="1"/>
    <col min="8204" max="8204" width="10.7109375" style="4" customWidth="1"/>
    <col min="8205" max="8206" width="12.7109375" style="4" customWidth="1"/>
    <col min="8207" max="8207" width="14" style="4" customWidth="1"/>
    <col min="8208" max="8208" width="9.28515625" style="4" customWidth="1"/>
    <col min="8209" max="8209" width="12.28515625" style="4" customWidth="1"/>
    <col min="8210" max="8210" width="13.42578125" style="4" customWidth="1"/>
    <col min="8211" max="8211" width="13" style="4" customWidth="1"/>
    <col min="8212" max="8212" width="12" style="4" customWidth="1"/>
    <col min="8213" max="8213" width="12.7109375" style="4" customWidth="1"/>
    <col min="8214" max="8214" width="15.42578125" style="4" customWidth="1"/>
    <col min="8215" max="8215" width="12.28515625" style="4" customWidth="1"/>
    <col min="8216" max="8216" width="6.140625" style="4" customWidth="1"/>
    <col min="8217" max="8449" width="9.140625" style="4"/>
    <col min="8450" max="8450" width="3.28515625" style="4" customWidth="1"/>
    <col min="8451" max="8451" width="3.85546875" style="4" customWidth="1"/>
    <col min="8452" max="8452" width="30.42578125" style="4" customWidth="1"/>
    <col min="8453" max="8455" width="11.42578125" style="4" customWidth="1"/>
    <col min="8456" max="8456" width="6.7109375" style="4" customWidth="1"/>
    <col min="8457" max="8457" width="8.42578125" style="4" customWidth="1"/>
    <col min="8458" max="8458" width="11" style="4" customWidth="1"/>
    <col min="8459" max="8459" width="12.7109375" style="4" customWidth="1"/>
    <col min="8460" max="8460" width="10.7109375" style="4" customWidth="1"/>
    <col min="8461" max="8462" width="12.7109375" style="4" customWidth="1"/>
    <col min="8463" max="8463" width="14" style="4" customWidth="1"/>
    <col min="8464" max="8464" width="9.28515625" style="4" customWidth="1"/>
    <col min="8465" max="8465" width="12.28515625" style="4" customWidth="1"/>
    <col min="8466" max="8466" width="13.42578125" style="4" customWidth="1"/>
    <col min="8467" max="8467" width="13" style="4" customWidth="1"/>
    <col min="8468" max="8468" width="12" style="4" customWidth="1"/>
    <col min="8469" max="8469" width="12.7109375" style="4" customWidth="1"/>
    <col min="8470" max="8470" width="15.42578125" style="4" customWidth="1"/>
    <col min="8471" max="8471" width="12.28515625" style="4" customWidth="1"/>
    <col min="8472" max="8472" width="6.140625" style="4" customWidth="1"/>
    <col min="8473" max="8705" width="9.140625" style="4"/>
    <col min="8706" max="8706" width="3.28515625" style="4" customWidth="1"/>
    <col min="8707" max="8707" width="3.85546875" style="4" customWidth="1"/>
    <col min="8708" max="8708" width="30.42578125" style="4" customWidth="1"/>
    <col min="8709" max="8711" width="11.42578125" style="4" customWidth="1"/>
    <col min="8712" max="8712" width="6.7109375" style="4" customWidth="1"/>
    <col min="8713" max="8713" width="8.42578125" style="4" customWidth="1"/>
    <col min="8714" max="8714" width="11" style="4" customWidth="1"/>
    <col min="8715" max="8715" width="12.7109375" style="4" customWidth="1"/>
    <col min="8716" max="8716" width="10.7109375" style="4" customWidth="1"/>
    <col min="8717" max="8718" width="12.7109375" style="4" customWidth="1"/>
    <col min="8719" max="8719" width="14" style="4" customWidth="1"/>
    <col min="8720" max="8720" width="9.28515625" style="4" customWidth="1"/>
    <col min="8721" max="8721" width="12.28515625" style="4" customWidth="1"/>
    <col min="8722" max="8722" width="13.42578125" style="4" customWidth="1"/>
    <col min="8723" max="8723" width="13" style="4" customWidth="1"/>
    <col min="8724" max="8724" width="12" style="4" customWidth="1"/>
    <col min="8725" max="8725" width="12.7109375" style="4" customWidth="1"/>
    <col min="8726" max="8726" width="15.42578125" style="4" customWidth="1"/>
    <col min="8727" max="8727" width="12.28515625" style="4" customWidth="1"/>
    <col min="8728" max="8728" width="6.140625" style="4" customWidth="1"/>
    <col min="8729" max="8961" width="9.140625" style="4"/>
    <col min="8962" max="8962" width="3.28515625" style="4" customWidth="1"/>
    <col min="8963" max="8963" width="3.85546875" style="4" customWidth="1"/>
    <col min="8964" max="8964" width="30.42578125" style="4" customWidth="1"/>
    <col min="8965" max="8967" width="11.42578125" style="4" customWidth="1"/>
    <col min="8968" max="8968" width="6.7109375" style="4" customWidth="1"/>
    <col min="8969" max="8969" width="8.42578125" style="4" customWidth="1"/>
    <col min="8970" max="8970" width="11" style="4" customWidth="1"/>
    <col min="8971" max="8971" width="12.7109375" style="4" customWidth="1"/>
    <col min="8972" max="8972" width="10.7109375" style="4" customWidth="1"/>
    <col min="8973" max="8974" width="12.7109375" style="4" customWidth="1"/>
    <col min="8975" max="8975" width="14" style="4" customWidth="1"/>
    <col min="8976" max="8976" width="9.28515625" style="4" customWidth="1"/>
    <col min="8977" max="8977" width="12.28515625" style="4" customWidth="1"/>
    <col min="8978" max="8978" width="13.42578125" style="4" customWidth="1"/>
    <col min="8979" max="8979" width="13" style="4" customWidth="1"/>
    <col min="8980" max="8980" width="12" style="4" customWidth="1"/>
    <col min="8981" max="8981" width="12.7109375" style="4" customWidth="1"/>
    <col min="8982" max="8982" width="15.42578125" style="4" customWidth="1"/>
    <col min="8983" max="8983" width="12.28515625" style="4" customWidth="1"/>
    <col min="8984" max="8984" width="6.140625" style="4" customWidth="1"/>
    <col min="8985" max="9217" width="9.140625" style="4"/>
    <col min="9218" max="9218" width="3.28515625" style="4" customWidth="1"/>
    <col min="9219" max="9219" width="3.85546875" style="4" customWidth="1"/>
    <col min="9220" max="9220" width="30.42578125" style="4" customWidth="1"/>
    <col min="9221" max="9223" width="11.42578125" style="4" customWidth="1"/>
    <col min="9224" max="9224" width="6.7109375" style="4" customWidth="1"/>
    <col min="9225" max="9225" width="8.42578125" style="4" customWidth="1"/>
    <col min="9226" max="9226" width="11" style="4" customWidth="1"/>
    <col min="9227" max="9227" width="12.7109375" style="4" customWidth="1"/>
    <col min="9228" max="9228" width="10.7109375" style="4" customWidth="1"/>
    <col min="9229" max="9230" width="12.7109375" style="4" customWidth="1"/>
    <col min="9231" max="9231" width="14" style="4" customWidth="1"/>
    <col min="9232" max="9232" width="9.28515625" style="4" customWidth="1"/>
    <col min="9233" max="9233" width="12.28515625" style="4" customWidth="1"/>
    <col min="9234" max="9234" width="13.42578125" style="4" customWidth="1"/>
    <col min="9235" max="9235" width="13" style="4" customWidth="1"/>
    <col min="9236" max="9236" width="12" style="4" customWidth="1"/>
    <col min="9237" max="9237" width="12.7109375" style="4" customWidth="1"/>
    <col min="9238" max="9238" width="15.42578125" style="4" customWidth="1"/>
    <col min="9239" max="9239" width="12.28515625" style="4" customWidth="1"/>
    <col min="9240" max="9240" width="6.140625" style="4" customWidth="1"/>
    <col min="9241" max="9473" width="9.140625" style="4"/>
    <col min="9474" max="9474" width="3.28515625" style="4" customWidth="1"/>
    <col min="9475" max="9475" width="3.85546875" style="4" customWidth="1"/>
    <col min="9476" max="9476" width="30.42578125" style="4" customWidth="1"/>
    <col min="9477" max="9479" width="11.42578125" style="4" customWidth="1"/>
    <col min="9480" max="9480" width="6.7109375" style="4" customWidth="1"/>
    <col min="9481" max="9481" width="8.42578125" style="4" customWidth="1"/>
    <col min="9482" max="9482" width="11" style="4" customWidth="1"/>
    <col min="9483" max="9483" width="12.7109375" style="4" customWidth="1"/>
    <col min="9484" max="9484" width="10.7109375" style="4" customWidth="1"/>
    <col min="9485" max="9486" width="12.7109375" style="4" customWidth="1"/>
    <col min="9487" max="9487" width="14" style="4" customWidth="1"/>
    <col min="9488" max="9488" width="9.28515625" style="4" customWidth="1"/>
    <col min="9489" max="9489" width="12.28515625" style="4" customWidth="1"/>
    <col min="9490" max="9490" width="13.42578125" style="4" customWidth="1"/>
    <col min="9491" max="9491" width="13" style="4" customWidth="1"/>
    <col min="9492" max="9492" width="12" style="4" customWidth="1"/>
    <col min="9493" max="9493" width="12.7109375" style="4" customWidth="1"/>
    <col min="9494" max="9494" width="15.42578125" style="4" customWidth="1"/>
    <col min="9495" max="9495" width="12.28515625" style="4" customWidth="1"/>
    <col min="9496" max="9496" width="6.140625" style="4" customWidth="1"/>
    <col min="9497" max="9729" width="9.140625" style="4"/>
    <col min="9730" max="9730" width="3.28515625" style="4" customWidth="1"/>
    <col min="9731" max="9731" width="3.85546875" style="4" customWidth="1"/>
    <col min="9732" max="9732" width="30.42578125" style="4" customWidth="1"/>
    <col min="9733" max="9735" width="11.42578125" style="4" customWidth="1"/>
    <col min="9736" max="9736" width="6.7109375" style="4" customWidth="1"/>
    <col min="9737" max="9737" width="8.42578125" style="4" customWidth="1"/>
    <col min="9738" max="9738" width="11" style="4" customWidth="1"/>
    <col min="9739" max="9739" width="12.7109375" style="4" customWidth="1"/>
    <col min="9740" max="9740" width="10.7109375" style="4" customWidth="1"/>
    <col min="9741" max="9742" width="12.7109375" style="4" customWidth="1"/>
    <col min="9743" max="9743" width="14" style="4" customWidth="1"/>
    <col min="9744" max="9744" width="9.28515625" style="4" customWidth="1"/>
    <col min="9745" max="9745" width="12.28515625" style="4" customWidth="1"/>
    <col min="9746" max="9746" width="13.42578125" style="4" customWidth="1"/>
    <col min="9747" max="9747" width="13" style="4" customWidth="1"/>
    <col min="9748" max="9748" width="12" style="4" customWidth="1"/>
    <col min="9749" max="9749" width="12.7109375" style="4" customWidth="1"/>
    <col min="9750" max="9750" width="15.42578125" style="4" customWidth="1"/>
    <col min="9751" max="9751" width="12.28515625" style="4" customWidth="1"/>
    <col min="9752" max="9752" width="6.140625" style="4" customWidth="1"/>
    <col min="9753" max="9985" width="9.140625" style="4"/>
    <col min="9986" max="9986" width="3.28515625" style="4" customWidth="1"/>
    <col min="9987" max="9987" width="3.85546875" style="4" customWidth="1"/>
    <col min="9988" max="9988" width="30.42578125" style="4" customWidth="1"/>
    <col min="9989" max="9991" width="11.42578125" style="4" customWidth="1"/>
    <col min="9992" max="9992" width="6.7109375" style="4" customWidth="1"/>
    <col min="9993" max="9993" width="8.42578125" style="4" customWidth="1"/>
    <col min="9994" max="9994" width="11" style="4" customWidth="1"/>
    <col min="9995" max="9995" width="12.7109375" style="4" customWidth="1"/>
    <col min="9996" max="9996" width="10.7109375" style="4" customWidth="1"/>
    <col min="9997" max="9998" width="12.7109375" style="4" customWidth="1"/>
    <col min="9999" max="9999" width="14" style="4" customWidth="1"/>
    <col min="10000" max="10000" width="9.28515625" style="4" customWidth="1"/>
    <col min="10001" max="10001" width="12.28515625" style="4" customWidth="1"/>
    <col min="10002" max="10002" width="13.42578125" style="4" customWidth="1"/>
    <col min="10003" max="10003" width="13" style="4" customWidth="1"/>
    <col min="10004" max="10004" width="12" style="4" customWidth="1"/>
    <col min="10005" max="10005" width="12.7109375" style="4" customWidth="1"/>
    <col min="10006" max="10006" width="15.42578125" style="4" customWidth="1"/>
    <col min="10007" max="10007" width="12.28515625" style="4" customWidth="1"/>
    <col min="10008" max="10008" width="6.140625" style="4" customWidth="1"/>
    <col min="10009" max="10241" width="9.140625" style="4"/>
    <col min="10242" max="10242" width="3.28515625" style="4" customWidth="1"/>
    <col min="10243" max="10243" width="3.85546875" style="4" customWidth="1"/>
    <col min="10244" max="10244" width="30.42578125" style="4" customWidth="1"/>
    <col min="10245" max="10247" width="11.42578125" style="4" customWidth="1"/>
    <col min="10248" max="10248" width="6.7109375" style="4" customWidth="1"/>
    <col min="10249" max="10249" width="8.42578125" style="4" customWidth="1"/>
    <col min="10250" max="10250" width="11" style="4" customWidth="1"/>
    <col min="10251" max="10251" width="12.7109375" style="4" customWidth="1"/>
    <col min="10252" max="10252" width="10.7109375" style="4" customWidth="1"/>
    <col min="10253" max="10254" width="12.7109375" style="4" customWidth="1"/>
    <col min="10255" max="10255" width="14" style="4" customWidth="1"/>
    <col min="10256" max="10256" width="9.28515625" style="4" customWidth="1"/>
    <col min="10257" max="10257" width="12.28515625" style="4" customWidth="1"/>
    <col min="10258" max="10258" width="13.42578125" style="4" customWidth="1"/>
    <col min="10259" max="10259" width="13" style="4" customWidth="1"/>
    <col min="10260" max="10260" width="12" style="4" customWidth="1"/>
    <col min="10261" max="10261" width="12.7109375" style="4" customWidth="1"/>
    <col min="10262" max="10262" width="15.42578125" style="4" customWidth="1"/>
    <col min="10263" max="10263" width="12.28515625" style="4" customWidth="1"/>
    <col min="10264" max="10264" width="6.140625" style="4" customWidth="1"/>
    <col min="10265" max="10497" width="9.140625" style="4"/>
    <col min="10498" max="10498" width="3.28515625" style="4" customWidth="1"/>
    <col min="10499" max="10499" width="3.85546875" style="4" customWidth="1"/>
    <col min="10500" max="10500" width="30.42578125" style="4" customWidth="1"/>
    <col min="10501" max="10503" width="11.42578125" style="4" customWidth="1"/>
    <col min="10504" max="10504" width="6.7109375" style="4" customWidth="1"/>
    <col min="10505" max="10505" width="8.42578125" style="4" customWidth="1"/>
    <col min="10506" max="10506" width="11" style="4" customWidth="1"/>
    <col min="10507" max="10507" width="12.7109375" style="4" customWidth="1"/>
    <col min="10508" max="10508" width="10.7109375" style="4" customWidth="1"/>
    <col min="10509" max="10510" width="12.7109375" style="4" customWidth="1"/>
    <col min="10511" max="10511" width="14" style="4" customWidth="1"/>
    <col min="10512" max="10512" width="9.28515625" style="4" customWidth="1"/>
    <col min="10513" max="10513" width="12.28515625" style="4" customWidth="1"/>
    <col min="10514" max="10514" width="13.42578125" style="4" customWidth="1"/>
    <col min="10515" max="10515" width="13" style="4" customWidth="1"/>
    <col min="10516" max="10516" width="12" style="4" customWidth="1"/>
    <col min="10517" max="10517" width="12.7109375" style="4" customWidth="1"/>
    <col min="10518" max="10518" width="15.42578125" style="4" customWidth="1"/>
    <col min="10519" max="10519" width="12.28515625" style="4" customWidth="1"/>
    <col min="10520" max="10520" width="6.140625" style="4" customWidth="1"/>
    <col min="10521" max="10753" width="9.140625" style="4"/>
    <col min="10754" max="10754" width="3.28515625" style="4" customWidth="1"/>
    <col min="10755" max="10755" width="3.85546875" style="4" customWidth="1"/>
    <col min="10756" max="10756" width="30.42578125" style="4" customWidth="1"/>
    <col min="10757" max="10759" width="11.42578125" style="4" customWidth="1"/>
    <col min="10760" max="10760" width="6.7109375" style="4" customWidth="1"/>
    <col min="10761" max="10761" width="8.42578125" style="4" customWidth="1"/>
    <col min="10762" max="10762" width="11" style="4" customWidth="1"/>
    <col min="10763" max="10763" width="12.7109375" style="4" customWidth="1"/>
    <col min="10764" max="10764" width="10.7109375" style="4" customWidth="1"/>
    <col min="10765" max="10766" width="12.7109375" style="4" customWidth="1"/>
    <col min="10767" max="10767" width="14" style="4" customWidth="1"/>
    <col min="10768" max="10768" width="9.28515625" style="4" customWidth="1"/>
    <col min="10769" max="10769" width="12.28515625" style="4" customWidth="1"/>
    <col min="10770" max="10770" width="13.42578125" style="4" customWidth="1"/>
    <col min="10771" max="10771" width="13" style="4" customWidth="1"/>
    <col min="10772" max="10772" width="12" style="4" customWidth="1"/>
    <col min="10773" max="10773" width="12.7109375" style="4" customWidth="1"/>
    <col min="10774" max="10774" width="15.42578125" style="4" customWidth="1"/>
    <col min="10775" max="10775" width="12.28515625" style="4" customWidth="1"/>
    <col min="10776" max="10776" width="6.140625" style="4" customWidth="1"/>
    <col min="10777" max="11009" width="9.140625" style="4"/>
    <col min="11010" max="11010" width="3.28515625" style="4" customWidth="1"/>
    <col min="11011" max="11011" width="3.85546875" style="4" customWidth="1"/>
    <col min="11012" max="11012" width="30.42578125" style="4" customWidth="1"/>
    <col min="11013" max="11015" width="11.42578125" style="4" customWidth="1"/>
    <col min="11016" max="11016" width="6.7109375" style="4" customWidth="1"/>
    <col min="11017" max="11017" width="8.42578125" style="4" customWidth="1"/>
    <col min="11018" max="11018" width="11" style="4" customWidth="1"/>
    <col min="11019" max="11019" width="12.7109375" style="4" customWidth="1"/>
    <col min="11020" max="11020" width="10.7109375" style="4" customWidth="1"/>
    <col min="11021" max="11022" width="12.7109375" style="4" customWidth="1"/>
    <col min="11023" max="11023" width="14" style="4" customWidth="1"/>
    <col min="11024" max="11024" width="9.28515625" style="4" customWidth="1"/>
    <col min="11025" max="11025" width="12.28515625" style="4" customWidth="1"/>
    <col min="11026" max="11026" width="13.42578125" style="4" customWidth="1"/>
    <col min="11027" max="11027" width="13" style="4" customWidth="1"/>
    <col min="11028" max="11028" width="12" style="4" customWidth="1"/>
    <col min="11029" max="11029" width="12.7109375" style="4" customWidth="1"/>
    <col min="11030" max="11030" width="15.42578125" style="4" customWidth="1"/>
    <col min="11031" max="11031" width="12.28515625" style="4" customWidth="1"/>
    <col min="11032" max="11032" width="6.140625" style="4" customWidth="1"/>
    <col min="11033" max="11265" width="9.140625" style="4"/>
    <col min="11266" max="11266" width="3.28515625" style="4" customWidth="1"/>
    <col min="11267" max="11267" width="3.85546875" style="4" customWidth="1"/>
    <col min="11268" max="11268" width="30.42578125" style="4" customWidth="1"/>
    <col min="11269" max="11271" width="11.42578125" style="4" customWidth="1"/>
    <col min="11272" max="11272" width="6.7109375" style="4" customWidth="1"/>
    <col min="11273" max="11273" width="8.42578125" style="4" customWidth="1"/>
    <col min="11274" max="11274" width="11" style="4" customWidth="1"/>
    <col min="11275" max="11275" width="12.7109375" style="4" customWidth="1"/>
    <col min="11276" max="11276" width="10.7109375" style="4" customWidth="1"/>
    <col min="11277" max="11278" width="12.7109375" style="4" customWidth="1"/>
    <col min="11279" max="11279" width="14" style="4" customWidth="1"/>
    <col min="11280" max="11280" width="9.28515625" style="4" customWidth="1"/>
    <col min="11281" max="11281" width="12.28515625" style="4" customWidth="1"/>
    <col min="11282" max="11282" width="13.42578125" style="4" customWidth="1"/>
    <col min="11283" max="11283" width="13" style="4" customWidth="1"/>
    <col min="11284" max="11284" width="12" style="4" customWidth="1"/>
    <col min="11285" max="11285" width="12.7109375" style="4" customWidth="1"/>
    <col min="11286" max="11286" width="15.42578125" style="4" customWidth="1"/>
    <col min="11287" max="11287" width="12.28515625" style="4" customWidth="1"/>
    <col min="11288" max="11288" width="6.140625" style="4" customWidth="1"/>
    <col min="11289" max="11521" width="9.140625" style="4"/>
    <col min="11522" max="11522" width="3.28515625" style="4" customWidth="1"/>
    <col min="11523" max="11523" width="3.85546875" style="4" customWidth="1"/>
    <col min="11524" max="11524" width="30.42578125" style="4" customWidth="1"/>
    <col min="11525" max="11527" width="11.42578125" style="4" customWidth="1"/>
    <col min="11528" max="11528" width="6.7109375" style="4" customWidth="1"/>
    <col min="11529" max="11529" width="8.42578125" style="4" customWidth="1"/>
    <col min="11530" max="11530" width="11" style="4" customWidth="1"/>
    <col min="11531" max="11531" width="12.7109375" style="4" customWidth="1"/>
    <col min="11532" max="11532" width="10.7109375" style="4" customWidth="1"/>
    <col min="11533" max="11534" width="12.7109375" style="4" customWidth="1"/>
    <col min="11535" max="11535" width="14" style="4" customWidth="1"/>
    <col min="11536" max="11536" width="9.28515625" style="4" customWidth="1"/>
    <col min="11537" max="11537" width="12.28515625" style="4" customWidth="1"/>
    <col min="11538" max="11538" width="13.42578125" style="4" customWidth="1"/>
    <col min="11539" max="11539" width="13" style="4" customWidth="1"/>
    <col min="11540" max="11540" width="12" style="4" customWidth="1"/>
    <col min="11541" max="11541" width="12.7109375" style="4" customWidth="1"/>
    <col min="11542" max="11542" width="15.42578125" style="4" customWidth="1"/>
    <col min="11543" max="11543" width="12.28515625" style="4" customWidth="1"/>
    <col min="11544" max="11544" width="6.140625" style="4" customWidth="1"/>
    <col min="11545" max="11777" width="9.140625" style="4"/>
    <col min="11778" max="11778" width="3.28515625" style="4" customWidth="1"/>
    <col min="11779" max="11779" width="3.85546875" style="4" customWidth="1"/>
    <col min="11780" max="11780" width="30.42578125" style="4" customWidth="1"/>
    <col min="11781" max="11783" width="11.42578125" style="4" customWidth="1"/>
    <col min="11784" max="11784" width="6.7109375" style="4" customWidth="1"/>
    <col min="11785" max="11785" width="8.42578125" style="4" customWidth="1"/>
    <col min="11786" max="11786" width="11" style="4" customWidth="1"/>
    <col min="11787" max="11787" width="12.7109375" style="4" customWidth="1"/>
    <col min="11788" max="11788" width="10.7109375" style="4" customWidth="1"/>
    <col min="11789" max="11790" width="12.7109375" style="4" customWidth="1"/>
    <col min="11791" max="11791" width="14" style="4" customWidth="1"/>
    <col min="11792" max="11792" width="9.28515625" style="4" customWidth="1"/>
    <col min="11793" max="11793" width="12.28515625" style="4" customWidth="1"/>
    <col min="11794" max="11794" width="13.42578125" style="4" customWidth="1"/>
    <col min="11795" max="11795" width="13" style="4" customWidth="1"/>
    <col min="11796" max="11796" width="12" style="4" customWidth="1"/>
    <col min="11797" max="11797" width="12.7109375" style="4" customWidth="1"/>
    <col min="11798" max="11798" width="15.42578125" style="4" customWidth="1"/>
    <col min="11799" max="11799" width="12.28515625" style="4" customWidth="1"/>
    <col min="11800" max="11800" width="6.140625" style="4" customWidth="1"/>
    <col min="11801" max="12033" width="9.140625" style="4"/>
    <col min="12034" max="12034" width="3.28515625" style="4" customWidth="1"/>
    <col min="12035" max="12035" width="3.85546875" style="4" customWidth="1"/>
    <col min="12036" max="12036" width="30.42578125" style="4" customWidth="1"/>
    <col min="12037" max="12039" width="11.42578125" style="4" customWidth="1"/>
    <col min="12040" max="12040" width="6.7109375" style="4" customWidth="1"/>
    <col min="12041" max="12041" width="8.42578125" style="4" customWidth="1"/>
    <col min="12042" max="12042" width="11" style="4" customWidth="1"/>
    <col min="12043" max="12043" width="12.7109375" style="4" customWidth="1"/>
    <col min="12044" max="12044" width="10.7109375" style="4" customWidth="1"/>
    <col min="12045" max="12046" width="12.7109375" style="4" customWidth="1"/>
    <col min="12047" max="12047" width="14" style="4" customWidth="1"/>
    <col min="12048" max="12048" width="9.28515625" style="4" customWidth="1"/>
    <col min="12049" max="12049" width="12.28515625" style="4" customWidth="1"/>
    <col min="12050" max="12050" width="13.42578125" style="4" customWidth="1"/>
    <col min="12051" max="12051" width="13" style="4" customWidth="1"/>
    <col min="12052" max="12052" width="12" style="4" customWidth="1"/>
    <col min="12053" max="12053" width="12.7109375" style="4" customWidth="1"/>
    <col min="12054" max="12054" width="15.42578125" style="4" customWidth="1"/>
    <col min="12055" max="12055" width="12.28515625" style="4" customWidth="1"/>
    <col min="12056" max="12056" width="6.140625" style="4" customWidth="1"/>
    <col min="12057" max="12289" width="9.140625" style="4"/>
    <col min="12290" max="12290" width="3.28515625" style="4" customWidth="1"/>
    <col min="12291" max="12291" width="3.85546875" style="4" customWidth="1"/>
    <col min="12292" max="12292" width="30.42578125" style="4" customWidth="1"/>
    <col min="12293" max="12295" width="11.42578125" style="4" customWidth="1"/>
    <col min="12296" max="12296" width="6.7109375" style="4" customWidth="1"/>
    <col min="12297" max="12297" width="8.42578125" style="4" customWidth="1"/>
    <col min="12298" max="12298" width="11" style="4" customWidth="1"/>
    <col min="12299" max="12299" width="12.7109375" style="4" customWidth="1"/>
    <col min="12300" max="12300" width="10.7109375" style="4" customWidth="1"/>
    <col min="12301" max="12302" width="12.7109375" style="4" customWidth="1"/>
    <col min="12303" max="12303" width="14" style="4" customWidth="1"/>
    <col min="12304" max="12304" width="9.28515625" style="4" customWidth="1"/>
    <col min="12305" max="12305" width="12.28515625" style="4" customWidth="1"/>
    <col min="12306" max="12306" width="13.42578125" style="4" customWidth="1"/>
    <col min="12307" max="12307" width="13" style="4" customWidth="1"/>
    <col min="12308" max="12308" width="12" style="4" customWidth="1"/>
    <col min="12309" max="12309" width="12.7109375" style="4" customWidth="1"/>
    <col min="12310" max="12310" width="15.42578125" style="4" customWidth="1"/>
    <col min="12311" max="12311" width="12.28515625" style="4" customWidth="1"/>
    <col min="12312" max="12312" width="6.140625" style="4" customWidth="1"/>
    <col min="12313" max="12545" width="9.140625" style="4"/>
    <col min="12546" max="12546" width="3.28515625" style="4" customWidth="1"/>
    <col min="12547" max="12547" width="3.85546875" style="4" customWidth="1"/>
    <col min="12548" max="12548" width="30.42578125" style="4" customWidth="1"/>
    <col min="12549" max="12551" width="11.42578125" style="4" customWidth="1"/>
    <col min="12552" max="12552" width="6.7109375" style="4" customWidth="1"/>
    <col min="12553" max="12553" width="8.42578125" style="4" customWidth="1"/>
    <col min="12554" max="12554" width="11" style="4" customWidth="1"/>
    <col min="12555" max="12555" width="12.7109375" style="4" customWidth="1"/>
    <col min="12556" max="12556" width="10.7109375" style="4" customWidth="1"/>
    <col min="12557" max="12558" width="12.7109375" style="4" customWidth="1"/>
    <col min="12559" max="12559" width="14" style="4" customWidth="1"/>
    <col min="12560" max="12560" width="9.28515625" style="4" customWidth="1"/>
    <col min="12561" max="12561" width="12.28515625" style="4" customWidth="1"/>
    <col min="12562" max="12562" width="13.42578125" style="4" customWidth="1"/>
    <col min="12563" max="12563" width="13" style="4" customWidth="1"/>
    <col min="12564" max="12564" width="12" style="4" customWidth="1"/>
    <col min="12565" max="12565" width="12.7109375" style="4" customWidth="1"/>
    <col min="12566" max="12566" width="15.42578125" style="4" customWidth="1"/>
    <col min="12567" max="12567" width="12.28515625" style="4" customWidth="1"/>
    <col min="12568" max="12568" width="6.140625" style="4" customWidth="1"/>
    <col min="12569" max="12801" width="9.140625" style="4"/>
    <col min="12802" max="12802" width="3.28515625" style="4" customWidth="1"/>
    <col min="12803" max="12803" width="3.85546875" style="4" customWidth="1"/>
    <col min="12804" max="12804" width="30.42578125" style="4" customWidth="1"/>
    <col min="12805" max="12807" width="11.42578125" style="4" customWidth="1"/>
    <col min="12808" max="12808" width="6.7109375" style="4" customWidth="1"/>
    <col min="12809" max="12809" width="8.42578125" style="4" customWidth="1"/>
    <col min="12810" max="12810" width="11" style="4" customWidth="1"/>
    <col min="12811" max="12811" width="12.7109375" style="4" customWidth="1"/>
    <col min="12812" max="12812" width="10.7109375" style="4" customWidth="1"/>
    <col min="12813" max="12814" width="12.7109375" style="4" customWidth="1"/>
    <col min="12815" max="12815" width="14" style="4" customWidth="1"/>
    <col min="12816" max="12816" width="9.28515625" style="4" customWidth="1"/>
    <col min="12817" max="12817" width="12.28515625" style="4" customWidth="1"/>
    <col min="12818" max="12818" width="13.42578125" style="4" customWidth="1"/>
    <col min="12819" max="12819" width="13" style="4" customWidth="1"/>
    <col min="12820" max="12820" width="12" style="4" customWidth="1"/>
    <col min="12821" max="12821" width="12.7109375" style="4" customWidth="1"/>
    <col min="12822" max="12822" width="15.42578125" style="4" customWidth="1"/>
    <col min="12823" max="12823" width="12.28515625" style="4" customWidth="1"/>
    <col min="12824" max="12824" width="6.140625" style="4" customWidth="1"/>
    <col min="12825" max="13057" width="9.140625" style="4"/>
    <col min="13058" max="13058" width="3.28515625" style="4" customWidth="1"/>
    <col min="13059" max="13059" width="3.85546875" style="4" customWidth="1"/>
    <col min="13060" max="13060" width="30.42578125" style="4" customWidth="1"/>
    <col min="13061" max="13063" width="11.42578125" style="4" customWidth="1"/>
    <col min="13064" max="13064" width="6.7109375" style="4" customWidth="1"/>
    <col min="13065" max="13065" width="8.42578125" style="4" customWidth="1"/>
    <col min="13066" max="13066" width="11" style="4" customWidth="1"/>
    <col min="13067" max="13067" width="12.7109375" style="4" customWidth="1"/>
    <col min="13068" max="13068" width="10.7109375" style="4" customWidth="1"/>
    <col min="13069" max="13070" width="12.7109375" style="4" customWidth="1"/>
    <col min="13071" max="13071" width="14" style="4" customWidth="1"/>
    <col min="13072" max="13072" width="9.28515625" style="4" customWidth="1"/>
    <col min="13073" max="13073" width="12.28515625" style="4" customWidth="1"/>
    <col min="13074" max="13074" width="13.42578125" style="4" customWidth="1"/>
    <col min="13075" max="13075" width="13" style="4" customWidth="1"/>
    <col min="13076" max="13076" width="12" style="4" customWidth="1"/>
    <col min="13077" max="13077" width="12.7109375" style="4" customWidth="1"/>
    <col min="13078" max="13078" width="15.42578125" style="4" customWidth="1"/>
    <col min="13079" max="13079" width="12.28515625" style="4" customWidth="1"/>
    <col min="13080" max="13080" width="6.140625" style="4" customWidth="1"/>
    <col min="13081" max="13313" width="9.140625" style="4"/>
    <col min="13314" max="13314" width="3.28515625" style="4" customWidth="1"/>
    <col min="13315" max="13315" width="3.85546875" style="4" customWidth="1"/>
    <col min="13316" max="13316" width="30.42578125" style="4" customWidth="1"/>
    <col min="13317" max="13319" width="11.42578125" style="4" customWidth="1"/>
    <col min="13320" max="13320" width="6.7109375" style="4" customWidth="1"/>
    <col min="13321" max="13321" width="8.42578125" style="4" customWidth="1"/>
    <col min="13322" max="13322" width="11" style="4" customWidth="1"/>
    <col min="13323" max="13323" width="12.7109375" style="4" customWidth="1"/>
    <col min="13324" max="13324" width="10.7109375" style="4" customWidth="1"/>
    <col min="13325" max="13326" width="12.7109375" style="4" customWidth="1"/>
    <col min="13327" max="13327" width="14" style="4" customWidth="1"/>
    <col min="13328" max="13328" width="9.28515625" style="4" customWidth="1"/>
    <col min="13329" max="13329" width="12.28515625" style="4" customWidth="1"/>
    <col min="13330" max="13330" width="13.42578125" style="4" customWidth="1"/>
    <col min="13331" max="13331" width="13" style="4" customWidth="1"/>
    <col min="13332" max="13332" width="12" style="4" customWidth="1"/>
    <col min="13333" max="13333" width="12.7109375" style="4" customWidth="1"/>
    <col min="13334" max="13334" width="15.42578125" style="4" customWidth="1"/>
    <col min="13335" max="13335" width="12.28515625" style="4" customWidth="1"/>
    <col min="13336" max="13336" width="6.140625" style="4" customWidth="1"/>
    <col min="13337" max="13569" width="9.140625" style="4"/>
    <col min="13570" max="13570" width="3.28515625" style="4" customWidth="1"/>
    <col min="13571" max="13571" width="3.85546875" style="4" customWidth="1"/>
    <col min="13572" max="13572" width="30.42578125" style="4" customWidth="1"/>
    <col min="13573" max="13575" width="11.42578125" style="4" customWidth="1"/>
    <col min="13576" max="13576" width="6.7109375" style="4" customWidth="1"/>
    <col min="13577" max="13577" width="8.42578125" style="4" customWidth="1"/>
    <col min="13578" max="13578" width="11" style="4" customWidth="1"/>
    <col min="13579" max="13579" width="12.7109375" style="4" customWidth="1"/>
    <col min="13580" max="13580" width="10.7109375" style="4" customWidth="1"/>
    <col min="13581" max="13582" width="12.7109375" style="4" customWidth="1"/>
    <col min="13583" max="13583" width="14" style="4" customWidth="1"/>
    <col min="13584" max="13584" width="9.28515625" style="4" customWidth="1"/>
    <col min="13585" max="13585" width="12.28515625" style="4" customWidth="1"/>
    <col min="13586" max="13586" width="13.42578125" style="4" customWidth="1"/>
    <col min="13587" max="13587" width="13" style="4" customWidth="1"/>
    <col min="13588" max="13588" width="12" style="4" customWidth="1"/>
    <col min="13589" max="13589" width="12.7109375" style="4" customWidth="1"/>
    <col min="13590" max="13590" width="15.42578125" style="4" customWidth="1"/>
    <col min="13591" max="13591" width="12.28515625" style="4" customWidth="1"/>
    <col min="13592" max="13592" width="6.140625" style="4" customWidth="1"/>
    <col min="13593" max="13825" width="9.140625" style="4"/>
    <col min="13826" max="13826" width="3.28515625" style="4" customWidth="1"/>
    <col min="13827" max="13827" width="3.85546875" style="4" customWidth="1"/>
    <col min="13828" max="13828" width="30.42578125" style="4" customWidth="1"/>
    <col min="13829" max="13831" width="11.42578125" style="4" customWidth="1"/>
    <col min="13832" max="13832" width="6.7109375" style="4" customWidth="1"/>
    <col min="13833" max="13833" width="8.42578125" style="4" customWidth="1"/>
    <col min="13834" max="13834" width="11" style="4" customWidth="1"/>
    <col min="13835" max="13835" width="12.7109375" style="4" customWidth="1"/>
    <col min="13836" max="13836" width="10.7109375" style="4" customWidth="1"/>
    <col min="13837" max="13838" width="12.7109375" style="4" customWidth="1"/>
    <col min="13839" max="13839" width="14" style="4" customWidth="1"/>
    <col min="13840" max="13840" width="9.28515625" style="4" customWidth="1"/>
    <col min="13841" max="13841" width="12.28515625" style="4" customWidth="1"/>
    <col min="13842" max="13842" width="13.42578125" style="4" customWidth="1"/>
    <col min="13843" max="13843" width="13" style="4" customWidth="1"/>
    <col min="13844" max="13844" width="12" style="4" customWidth="1"/>
    <col min="13845" max="13845" width="12.7109375" style="4" customWidth="1"/>
    <col min="13846" max="13846" width="15.42578125" style="4" customWidth="1"/>
    <col min="13847" max="13847" width="12.28515625" style="4" customWidth="1"/>
    <col min="13848" max="13848" width="6.140625" style="4" customWidth="1"/>
    <col min="13849" max="14081" width="9.140625" style="4"/>
    <col min="14082" max="14082" width="3.28515625" style="4" customWidth="1"/>
    <col min="14083" max="14083" width="3.85546875" style="4" customWidth="1"/>
    <col min="14084" max="14084" width="30.42578125" style="4" customWidth="1"/>
    <col min="14085" max="14087" width="11.42578125" style="4" customWidth="1"/>
    <col min="14088" max="14088" width="6.7109375" style="4" customWidth="1"/>
    <col min="14089" max="14089" width="8.42578125" style="4" customWidth="1"/>
    <col min="14090" max="14090" width="11" style="4" customWidth="1"/>
    <col min="14091" max="14091" width="12.7109375" style="4" customWidth="1"/>
    <col min="14092" max="14092" width="10.7109375" style="4" customWidth="1"/>
    <col min="14093" max="14094" width="12.7109375" style="4" customWidth="1"/>
    <col min="14095" max="14095" width="14" style="4" customWidth="1"/>
    <col min="14096" max="14096" width="9.28515625" style="4" customWidth="1"/>
    <col min="14097" max="14097" width="12.28515625" style="4" customWidth="1"/>
    <col min="14098" max="14098" width="13.42578125" style="4" customWidth="1"/>
    <col min="14099" max="14099" width="13" style="4" customWidth="1"/>
    <col min="14100" max="14100" width="12" style="4" customWidth="1"/>
    <col min="14101" max="14101" width="12.7109375" style="4" customWidth="1"/>
    <col min="14102" max="14102" width="15.42578125" style="4" customWidth="1"/>
    <col min="14103" max="14103" width="12.28515625" style="4" customWidth="1"/>
    <col min="14104" max="14104" width="6.140625" style="4" customWidth="1"/>
    <col min="14105" max="14337" width="9.140625" style="4"/>
    <col min="14338" max="14338" width="3.28515625" style="4" customWidth="1"/>
    <col min="14339" max="14339" width="3.85546875" style="4" customWidth="1"/>
    <col min="14340" max="14340" width="30.42578125" style="4" customWidth="1"/>
    <col min="14341" max="14343" width="11.42578125" style="4" customWidth="1"/>
    <col min="14344" max="14344" width="6.7109375" style="4" customWidth="1"/>
    <col min="14345" max="14345" width="8.42578125" style="4" customWidth="1"/>
    <col min="14346" max="14346" width="11" style="4" customWidth="1"/>
    <col min="14347" max="14347" width="12.7109375" style="4" customWidth="1"/>
    <col min="14348" max="14348" width="10.7109375" style="4" customWidth="1"/>
    <col min="14349" max="14350" width="12.7109375" style="4" customWidth="1"/>
    <col min="14351" max="14351" width="14" style="4" customWidth="1"/>
    <col min="14352" max="14352" width="9.28515625" style="4" customWidth="1"/>
    <col min="14353" max="14353" width="12.28515625" style="4" customWidth="1"/>
    <col min="14354" max="14354" width="13.42578125" style="4" customWidth="1"/>
    <col min="14355" max="14355" width="13" style="4" customWidth="1"/>
    <col min="14356" max="14356" width="12" style="4" customWidth="1"/>
    <col min="14357" max="14357" width="12.7109375" style="4" customWidth="1"/>
    <col min="14358" max="14358" width="15.42578125" style="4" customWidth="1"/>
    <col min="14359" max="14359" width="12.28515625" style="4" customWidth="1"/>
    <col min="14360" max="14360" width="6.140625" style="4" customWidth="1"/>
    <col min="14361" max="14593" width="9.140625" style="4"/>
    <col min="14594" max="14594" width="3.28515625" style="4" customWidth="1"/>
    <col min="14595" max="14595" width="3.85546875" style="4" customWidth="1"/>
    <col min="14596" max="14596" width="30.42578125" style="4" customWidth="1"/>
    <col min="14597" max="14599" width="11.42578125" style="4" customWidth="1"/>
    <col min="14600" max="14600" width="6.7109375" style="4" customWidth="1"/>
    <col min="14601" max="14601" width="8.42578125" style="4" customWidth="1"/>
    <col min="14602" max="14602" width="11" style="4" customWidth="1"/>
    <col min="14603" max="14603" width="12.7109375" style="4" customWidth="1"/>
    <col min="14604" max="14604" width="10.7109375" style="4" customWidth="1"/>
    <col min="14605" max="14606" width="12.7109375" style="4" customWidth="1"/>
    <col min="14607" max="14607" width="14" style="4" customWidth="1"/>
    <col min="14608" max="14608" width="9.28515625" style="4" customWidth="1"/>
    <col min="14609" max="14609" width="12.28515625" style="4" customWidth="1"/>
    <col min="14610" max="14610" width="13.42578125" style="4" customWidth="1"/>
    <col min="14611" max="14611" width="13" style="4" customWidth="1"/>
    <col min="14612" max="14612" width="12" style="4" customWidth="1"/>
    <col min="14613" max="14613" width="12.7109375" style="4" customWidth="1"/>
    <col min="14614" max="14614" width="15.42578125" style="4" customWidth="1"/>
    <col min="14615" max="14615" width="12.28515625" style="4" customWidth="1"/>
    <col min="14616" max="14616" width="6.140625" style="4" customWidth="1"/>
    <col min="14617" max="14849" width="9.140625" style="4"/>
    <col min="14850" max="14850" width="3.28515625" style="4" customWidth="1"/>
    <col min="14851" max="14851" width="3.85546875" style="4" customWidth="1"/>
    <col min="14852" max="14852" width="30.42578125" style="4" customWidth="1"/>
    <col min="14853" max="14855" width="11.42578125" style="4" customWidth="1"/>
    <col min="14856" max="14856" width="6.7109375" style="4" customWidth="1"/>
    <col min="14857" max="14857" width="8.42578125" style="4" customWidth="1"/>
    <col min="14858" max="14858" width="11" style="4" customWidth="1"/>
    <col min="14859" max="14859" width="12.7109375" style="4" customWidth="1"/>
    <col min="14860" max="14860" width="10.7109375" style="4" customWidth="1"/>
    <col min="14861" max="14862" width="12.7109375" style="4" customWidth="1"/>
    <col min="14863" max="14863" width="14" style="4" customWidth="1"/>
    <col min="14864" max="14864" width="9.28515625" style="4" customWidth="1"/>
    <col min="14865" max="14865" width="12.28515625" style="4" customWidth="1"/>
    <col min="14866" max="14866" width="13.42578125" style="4" customWidth="1"/>
    <col min="14867" max="14867" width="13" style="4" customWidth="1"/>
    <col min="14868" max="14868" width="12" style="4" customWidth="1"/>
    <col min="14869" max="14869" width="12.7109375" style="4" customWidth="1"/>
    <col min="14870" max="14870" width="15.42578125" style="4" customWidth="1"/>
    <col min="14871" max="14871" width="12.28515625" style="4" customWidth="1"/>
    <col min="14872" max="14872" width="6.140625" style="4" customWidth="1"/>
    <col min="14873" max="15105" width="9.140625" style="4"/>
    <col min="15106" max="15106" width="3.28515625" style="4" customWidth="1"/>
    <col min="15107" max="15107" width="3.85546875" style="4" customWidth="1"/>
    <col min="15108" max="15108" width="30.42578125" style="4" customWidth="1"/>
    <col min="15109" max="15111" width="11.42578125" style="4" customWidth="1"/>
    <col min="15112" max="15112" width="6.7109375" style="4" customWidth="1"/>
    <col min="15113" max="15113" width="8.42578125" style="4" customWidth="1"/>
    <col min="15114" max="15114" width="11" style="4" customWidth="1"/>
    <col min="15115" max="15115" width="12.7109375" style="4" customWidth="1"/>
    <col min="15116" max="15116" width="10.7109375" style="4" customWidth="1"/>
    <col min="15117" max="15118" width="12.7109375" style="4" customWidth="1"/>
    <col min="15119" max="15119" width="14" style="4" customWidth="1"/>
    <col min="15120" max="15120" width="9.28515625" style="4" customWidth="1"/>
    <col min="15121" max="15121" width="12.28515625" style="4" customWidth="1"/>
    <col min="15122" max="15122" width="13.42578125" style="4" customWidth="1"/>
    <col min="15123" max="15123" width="13" style="4" customWidth="1"/>
    <col min="15124" max="15124" width="12" style="4" customWidth="1"/>
    <col min="15125" max="15125" width="12.7109375" style="4" customWidth="1"/>
    <col min="15126" max="15126" width="15.42578125" style="4" customWidth="1"/>
    <col min="15127" max="15127" width="12.28515625" style="4" customWidth="1"/>
    <col min="15128" max="15128" width="6.140625" style="4" customWidth="1"/>
    <col min="15129" max="15361" width="9.140625" style="4"/>
    <col min="15362" max="15362" width="3.28515625" style="4" customWidth="1"/>
    <col min="15363" max="15363" width="3.85546875" style="4" customWidth="1"/>
    <col min="15364" max="15364" width="30.42578125" style="4" customWidth="1"/>
    <col min="15365" max="15367" width="11.42578125" style="4" customWidth="1"/>
    <col min="15368" max="15368" width="6.7109375" style="4" customWidth="1"/>
    <col min="15369" max="15369" width="8.42578125" style="4" customWidth="1"/>
    <col min="15370" max="15370" width="11" style="4" customWidth="1"/>
    <col min="15371" max="15371" width="12.7109375" style="4" customWidth="1"/>
    <col min="15372" max="15372" width="10.7109375" style="4" customWidth="1"/>
    <col min="15373" max="15374" width="12.7109375" style="4" customWidth="1"/>
    <col min="15375" max="15375" width="14" style="4" customWidth="1"/>
    <col min="15376" max="15376" width="9.28515625" style="4" customWidth="1"/>
    <col min="15377" max="15377" width="12.28515625" style="4" customWidth="1"/>
    <col min="15378" max="15378" width="13.42578125" style="4" customWidth="1"/>
    <col min="15379" max="15379" width="13" style="4" customWidth="1"/>
    <col min="15380" max="15380" width="12" style="4" customWidth="1"/>
    <col min="15381" max="15381" width="12.7109375" style="4" customWidth="1"/>
    <col min="15382" max="15382" width="15.42578125" style="4" customWidth="1"/>
    <col min="15383" max="15383" width="12.28515625" style="4" customWidth="1"/>
    <col min="15384" max="15384" width="6.140625" style="4" customWidth="1"/>
    <col min="15385" max="15617" width="9.140625" style="4"/>
    <col min="15618" max="15618" width="3.28515625" style="4" customWidth="1"/>
    <col min="15619" max="15619" width="3.85546875" style="4" customWidth="1"/>
    <col min="15620" max="15620" width="30.42578125" style="4" customWidth="1"/>
    <col min="15621" max="15623" width="11.42578125" style="4" customWidth="1"/>
    <col min="15624" max="15624" width="6.7109375" style="4" customWidth="1"/>
    <col min="15625" max="15625" width="8.42578125" style="4" customWidth="1"/>
    <col min="15626" max="15626" width="11" style="4" customWidth="1"/>
    <col min="15627" max="15627" width="12.7109375" style="4" customWidth="1"/>
    <col min="15628" max="15628" width="10.7109375" style="4" customWidth="1"/>
    <col min="15629" max="15630" width="12.7109375" style="4" customWidth="1"/>
    <col min="15631" max="15631" width="14" style="4" customWidth="1"/>
    <col min="15632" max="15632" width="9.28515625" style="4" customWidth="1"/>
    <col min="15633" max="15633" width="12.28515625" style="4" customWidth="1"/>
    <col min="15634" max="15634" width="13.42578125" style="4" customWidth="1"/>
    <col min="15635" max="15635" width="13" style="4" customWidth="1"/>
    <col min="15636" max="15636" width="12" style="4" customWidth="1"/>
    <col min="15637" max="15637" width="12.7109375" style="4" customWidth="1"/>
    <col min="15638" max="15638" width="15.42578125" style="4" customWidth="1"/>
    <col min="15639" max="15639" width="12.28515625" style="4" customWidth="1"/>
    <col min="15640" max="15640" width="6.140625" style="4" customWidth="1"/>
    <col min="15641" max="15873" width="9.140625" style="4"/>
    <col min="15874" max="15874" width="3.28515625" style="4" customWidth="1"/>
    <col min="15875" max="15875" width="3.85546875" style="4" customWidth="1"/>
    <col min="15876" max="15876" width="30.42578125" style="4" customWidth="1"/>
    <col min="15877" max="15879" width="11.42578125" style="4" customWidth="1"/>
    <col min="15880" max="15880" width="6.7109375" style="4" customWidth="1"/>
    <col min="15881" max="15881" width="8.42578125" style="4" customWidth="1"/>
    <col min="15882" max="15882" width="11" style="4" customWidth="1"/>
    <col min="15883" max="15883" width="12.7109375" style="4" customWidth="1"/>
    <col min="15884" max="15884" width="10.7109375" style="4" customWidth="1"/>
    <col min="15885" max="15886" width="12.7109375" style="4" customWidth="1"/>
    <col min="15887" max="15887" width="14" style="4" customWidth="1"/>
    <col min="15888" max="15888" width="9.28515625" style="4" customWidth="1"/>
    <col min="15889" max="15889" width="12.28515625" style="4" customWidth="1"/>
    <col min="15890" max="15890" width="13.42578125" style="4" customWidth="1"/>
    <col min="15891" max="15891" width="13" style="4" customWidth="1"/>
    <col min="15892" max="15892" width="12" style="4" customWidth="1"/>
    <col min="15893" max="15893" width="12.7109375" style="4" customWidth="1"/>
    <col min="15894" max="15894" width="15.42578125" style="4" customWidth="1"/>
    <col min="15895" max="15895" width="12.28515625" style="4" customWidth="1"/>
    <col min="15896" max="15896" width="6.140625" style="4" customWidth="1"/>
    <col min="15897" max="16129" width="9.140625" style="4"/>
    <col min="16130" max="16130" width="3.28515625" style="4" customWidth="1"/>
    <col min="16131" max="16131" width="3.85546875" style="4" customWidth="1"/>
    <col min="16132" max="16132" width="30.42578125" style="4" customWidth="1"/>
    <col min="16133" max="16135" width="11.42578125" style="4" customWidth="1"/>
    <col min="16136" max="16136" width="6.7109375" style="4" customWidth="1"/>
    <col min="16137" max="16137" width="8.42578125" style="4" customWidth="1"/>
    <col min="16138" max="16138" width="11" style="4" customWidth="1"/>
    <col min="16139" max="16139" width="12.7109375" style="4" customWidth="1"/>
    <col min="16140" max="16140" width="10.7109375" style="4" customWidth="1"/>
    <col min="16141" max="16142" width="12.7109375" style="4" customWidth="1"/>
    <col min="16143" max="16143" width="14" style="4" customWidth="1"/>
    <col min="16144" max="16144" width="9.28515625" style="4" customWidth="1"/>
    <col min="16145" max="16145" width="12.28515625" style="4" customWidth="1"/>
    <col min="16146" max="16146" width="13.42578125" style="4" customWidth="1"/>
    <col min="16147" max="16147" width="13" style="4" customWidth="1"/>
    <col min="16148" max="16148" width="12" style="4" customWidth="1"/>
    <col min="16149" max="16149" width="12.7109375" style="4" customWidth="1"/>
    <col min="16150" max="16150" width="15.42578125" style="4" customWidth="1"/>
    <col min="16151" max="16151" width="12.28515625" style="4" customWidth="1"/>
    <col min="16152" max="16152" width="6.140625" style="4" customWidth="1"/>
    <col min="16153" max="16384" width="9.140625" style="4"/>
  </cols>
  <sheetData>
    <row r="1" spans="1:24" s="421" customFormat="1" ht="15.75" x14ac:dyDescent="0.25">
      <c r="A1" s="184"/>
      <c r="B1" s="417" t="s">
        <v>330</v>
      </c>
      <c r="C1" s="418"/>
      <c r="D1" s="419"/>
      <c r="E1" s="184"/>
      <c r="F1" s="184"/>
      <c r="G1" s="184"/>
      <c r="H1" s="184"/>
      <c r="I1" s="184"/>
      <c r="J1" s="184"/>
      <c r="K1" s="184"/>
      <c r="L1" s="184"/>
      <c r="M1" s="184"/>
      <c r="N1" s="184"/>
      <c r="O1" s="185"/>
      <c r="P1" s="185"/>
      <c r="Q1" s="185"/>
      <c r="R1" s="649"/>
      <c r="S1" s="650"/>
      <c r="T1" s="649"/>
      <c r="U1" s="649"/>
      <c r="V1" s="649"/>
      <c r="W1" s="649"/>
      <c r="X1" s="649"/>
    </row>
    <row r="2" spans="1:24" s="421" customFormat="1" ht="14.1" customHeight="1" x14ac:dyDescent="0.25">
      <c r="A2" s="184"/>
      <c r="B2" s="420" t="s">
        <v>11</v>
      </c>
      <c r="C2" s="4"/>
      <c r="D2" s="4"/>
      <c r="E2" s="4"/>
      <c r="F2" s="1397">
        <f>'II. Invested Assets'!B2</f>
        <v>0</v>
      </c>
      <c r="G2" s="1397"/>
      <c r="H2" s="184"/>
      <c r="I2" s="184"/>
      <c r="J2" s="184"/>
      <c r="K2" s="184"/>
      <c r="L2" s="184"/>
      <c r="M2" s="184"/>
      <c r="N2" s="184"/>
      <c r="O2" s="185"/>
      <c r="P2" s="185"/>
      <c r="Q2" s="185"/>
      <c r="R2" s="651"/>
      <c r="S2" s="652"/>
      <c r="T2" s="651"/>
      <c r="U2" s="651"/>
      <c r="V2" s="651"/>
      <c r="W2" s="651"/>
      <c r="X2" s="651"/>
    </row>
    <row r="3" spans="1:24" s="421" customFormat="1" ht="14.1" customHeight="1" x14ac:dyDescent="0.25">
      <c r="A3" s="184"/>
      <c r="B3" s="424" t="str">
        <f>SPUCRI!$B$3</f>
        <v>AS OF DATE _______</v>
      </c>
      <c r="C3" s="4"/>
      <c r="D3" s="4"/>
      <c r="E3" s="4"/>
      <c r="F3" s="1398">
        <f>'I. Financial Condition'!$C$3</f>
        <v>0</v>
      </c>
      <c r="G3" s="1398"/>
      <c r="H3" s="184"/>
      <c r="I3" s="184"/>
      <c r="J3" s="184"/>
      <c r="K3" s="184"/>
      <c r="L3" s="184"/>
      <c r="M3" s="184"/>
      <c r="N3" s="184"/>
      <c r="O3" s="185"/>
      <c r="P3" s="185"/>
      <c r="Q3" s="185"/>
      <c r="R3" s="651"/>
      <c r="S3" s="652"/>
      <c r="T3" s="651"/>
      <c r="U3" s="651"/>
      <c r="V3" s="651"/>
      <c r="W3" s="651"/>
      <c r="X3" s="651"/>
    </row>
    <row r="4" spans="1:24" s="421" customFormat="1" ht="14.1" customHeight="1" thickBot="1" x14ac:dyDescent="0.25">
      <c r="A4" s="598"/>
      <c r="B4" s="598"/>
      <c r="C4" s="598"/>
      <c r="D4" s="599"/>
      <c r="E4" s="599"/>
      <c r="F4" s="599"/>
      <c r="G4" s="598"/>
      <c r="H4" s="598"/>
      <c r="I4" s="598"/>
      <c r="J4" s="598"/>
      <c r="K4" s="598"/>
      <c r="L4" s="600"/>
      <c r="M4" s="600"/>
      <c r="N4" s="600"/>
      <c r="O4" s="599"/>
      <c r="P4" s="599"/>
      <c r="Q4" s="599"/>
      <c r="R4" s="598"/>
      <c r="S4" s="599"/>
      <c r="T4" s="599"/>
      <c r="U4" s="599"/>
      <c r="V4" s="598"/>
      <c r="W4" s="598"/>
      <c r="X4" s="598"/>
    </row>
    <row r="5" spans="1:24" s="15" customFormat="1" ht="12.75" customHeight="1" x14ac:dyDescent="0.2">
      <c r="A5" s="1515" t="s">
        <v>609</v>
      </c>
      <c r="B5" s="1539"/>
      <c r="C5" s="1540"/>
      <c r="D5" s="1490" t="s">
        <v>610</v>
      </c>
      <c r="E5" s="1542"/>
      <c r="F5" s="1491"/>
      <c r="G5" s="1530" t="s">
        <v>689</v>
      </c>
      <c r="H5" s="1471" t="s">
        <v>647</v>
      </c>
      <c r="I5" s="1445" t="s">
        <v>648</v>
      </c>
      <c r="J5" s="1445" t="s">
        <v>628</v>
      </c>
      <c r="K5" s="1402" t="s">
        <v>632</v>
      </c>
      <c r="L5" s="1526" t="s">
        <v>649</v>
      </c>
      <c r="M5" s="1526"/>
      <c r="N5" s="1526"/>
      <c r="O5" s="1524" t="s">
        <v>650</v>
      </c>
      <c r="P5" s="1524" t="s">
        <v>611</v>
      </c>
      <c r="Q5" s="1524" t="s">
        <v>652</v>
      </c>
      <c r="R5" s="1539" t="s">
        <v>690</v>
      </c>
      <c r="S5" s="1524" t="s">
        <v>653</v>
      </c>
      <c r="T5" s="1535" t="s">
        <v>668</v>
      </c>
      <c r="U5" s="1524" t="s">
        <v>637</v>
      </c>
      <c r="V5" s="1445" t="s">
        <v>638</v>
      </c>
      <c r="W5" s="1445" t="s">
        <v>655</v>
      </c>
      <c r="X5" s="1545" t="s">
        <v>616</v>
      </c>
    </row>
    <row r="6" spans="1:24" s="15" customFormat="1" ht="12.75" customHeight="1" x14ac:dyDescent="0.2">
      <c r="A6" s="1541"/>
      <c r="B6" s="1486"/>
      <c r="C6" s="1487"/>
      <c r="D6" s="1492"/>
      <c r="E6" s="1543"/>
      <c r="F6" s="1493"/>
      <c r="G6" s="1472"/>
      <c r="H6" s="1472"/>
      <c r="I6" s="1403"/>
      <c r="J6" s="1403"/>
      <c r="K6" s="1403"/>
      <c r="L6" s="1481"/>
      <c r="M6" s="1481"/>
      <c r="N6" s="1481"/>
      <c r="O6" s="1430"/>
      <c r="P6" s="1430"/>
      <c r="Q6" s="1430"/>
      <c r="R6" s="1486"/>
      <c r="S6" s="1430"/>
      <c r="T6" s="1489"/>
      <c r="U6" s="1430"/>
      <c r="V6" s="1403"/>
      <c r="W6" s="1403"/>
      <c r="X6" s="1546"/>
    </row>
    <row r="7" spans="1:24" s="15" customFormat="1" ht="12.75" customHeight="1" x14ac:dyDescent="0.2">
      <c r="A7" s="1541"/>
      <c r="B7" s="1486"/>
      <c r="C7" s="1487"/>
      <c r="D7" s="1492"/>
      <c r="E7" s="1543"/>
      <c r="F7" s="1493"/>
      <c r="G7" s="1472"/>
      <c r="H7" s="1472"/>
      <c r="I7" s="1403"/>
      <c r="J7" s="1403"/>
      <c r="K7" s="1403"/>
      <c r="L7" s="1481" t="s">
        <v>656</v>
      </c>
      <c r="M7" s="1481" t="s">
        <v>657</v>
      </c>
      <c r="N7" s="1481" t="s">
        <v>618</v>
      </c>
      <c r="O7" s="1430"/>
      <c r="P7" s="1430"/>
      <c r="Q7" s="1430"/>
      <c r="R7" s="1486"/>
      <c r="S7" s="1430"/>
      <c r="T7" s="1489"/>
      <c r="U7" s="1430"/>
      <c r="V7" s="1403"/>
      <c r="W7" s="1403"/>
      <c r="X7" s="1546"/>
    </row>
    <row r="8" spans="1:24" s="15" customFormat="1" ht="12.75" customHeight="1" x14ac:dyDescent="0.2">
      <c r="A8" s="1541"/>
      <c r="B8" s="1486"/>
      <c r="C8" s="1487"/>
      <c r="D8" s="1492"/>
      <c r="E8" s="1544"/>
      <c r="F8" s="1495"/>
      <c r="G8" s="1473"/>
      <c r="H8" s="1473"/>
      <c r="I8" s="1404"/>
      <c r="J8" s="1404"/>
      <c r="K8" s="1404"/>
      <c r="L8" s="1481"/>
      <c r="M8" s="1481"/>
      <c r="N8" s="1481"/>
      <c r="O8" s="1548"/>
      <c r="P8" s="1548"/>
      <c r="Q8" s="1548"/>
      <c r="R8" s="1486"/>
      <c r="S8" s="1431"/>
      <c r="T8" s="1489"/>
      <c r="U8" s="1431"/>
      <c r="V8" s="1404"/>
      <c r="W8" s="1404"/>
      <c r="X8" s="1547"/>
    </row>
    <row r="9" spans="1:24" s="422" customFormat="1" ht="12.75" customHeight="1" thickBot="1" x14ac:dyDescent="0.25">
      <c r="A9" s="1537"/>
      <c r="B9" s="1479"/>
      <c r="C9" s="1538"/>
      <c r="D9" s="60" t="s">
        <v>691</v>
      </c>
      <c r="E9" s="654" t="s">
        <v>622</v>
      </c>
      <c r="F9" s="655" t="s">
        <v>623</v>
      </c>
      <c r="G9" s="656"/>
      <c r="H9" s="656"/>
      <c r="I9" s="432"/>
      <c r="J9" s="656"/>
      <c r="K9" s="656"/>
      <c r="L9" s="657"/>
      <c r="M9" s="657"/>
      <c r="N9" s="657"/>
      <c r="O9" s="658"/>
      <c r="P9" s="658"/>
      <c r="Q9" s="658"/>
      <c r="R9" s="432"/>
      <c r="S9" s="659"/>
      <c r="T9" s="659"/>
      <c r="U9" s="659"/>
      <c r="V9" s="432"/>
      <c r="W9" s="653"/>
      <c r="X9" s="433"/>
    </row>
    <row r="10" spans="1:24" ht="12.75" customHeight="1" x14ac:dyDescent="0.2">
      <c r="A10" s="24"/>
      <c r="B10" s="25">
        <v>1</v>
      </c>
      <c r="C10" s="107"/>
      <c r="D10" s="660"/>
      <c r="E10" s="491"/>
      <c r="F10" s="492"/>
      <c r="G10" s="446"/>
      <c r="H10" s="446"/>
      <c r="I10" s="114"/>
      <c r="J10" s="30"/>
      <c r="K10" s="30"/>
      <c r="L10" s="26"/>
      <c r="M10" s="26"/>
      <c r="N10" s="26"/>
      <c r="O10" s="27"/>
      <c r="P10" s="27"/>
      <c r="Q10" s="27"/>
      <c r="R10" s="27"/>
      <c r="S10" s="27"/>
      <c r="T10" s="27"/>
      <c r="U10" s="27"/>
      <c r="V10" s="114"/>
      <c r="W10" s="661"/>
      <c r="X10" s="449"/>
    </row>
    <row r="11" spans="1:24" ht="12.75" customHeight="1" x14ac:dyDescent="0.2">
      <c r="A11" s="28"/>
      <c r="B11" s="17">
        <v>2</v>
      </c>
      <c r="C11" s="108"/>
      <c r="D11" s="35"/>
      <c r="E11" s="497"/>
      <c r="F11" s="36"/>
      <c r="G11" s="451"/>
      <c r="H11" s="451"/>
      <c r="I11" s="115"/>
      <c r="J11" s="31"/>
      <c r="K11" s="31"/>
      <c r="L11" s="19"/>
      <c r="M11" s="19"/>
      <c r="N11" s="19"/>
      <c r="O11" s="20"/>
      <c r="P11" s="20"/>
      <c r="Q11" s="20"/>
      <c r="R11" s="20"/>
      <c r="S11" s="20"/>
      <c r="T11" s="20"/>
      <c r="U11" s="20"/>
      <c r="V11" s="115"/>
      <c r="W11" s="197"/>
      <c r="X11" s="200"/>
    </row>
    <row r="12" spans="1:24" ht="12.75" customHeight="1" x14ac:dyDescent="0.2">
      <c r="A12" s="28"/>
      <c r="B12" s="17">
        <v>3</v>
      </c>
      <c r="C12" s="108"/>
      <c r="D12" s="35"/>
      <c r="E12" s="497"/>
      <c r="F12" s="36"/>
      <c r="G12" s="451"/>
      <c r="H12" s="451"/>
      <c r="I12" s="115"/>
      <c r="J12" s="31"/>
      <c r="K12" s="31"/>
      <c r="L12" s="19"/>
      <c r="M12" s="19"/>
      <c r="N12" s="19"/>
      <c r="O12" s="20"/>
      <c r="P12" s="20"/>
      <c r="Q12" s="20"/>
      <c r="R12" s="20"/>
      <c r="S12" s="20"/>
      <c r="T12" s="20"/>
      <c r="U12" s="20"/>
      <c r="V12" s="115"/>
      <c r="W12" s="197"/>
      <c r="X12" s="200"/>
    </row>
    <row r="13" spans="1:24" ht="12.75" customHeight="1" x14ac:dyDescent="0.2">
      <c r="A13" s="28"/>
      <c r="B13" s="17">
        <v>4</v>
      </c>
      <c r="C13" s="108"/>
      <c r="D13" s="35"/>
      <c r="E13" s="497"/>
      <c r="F13" s="36"/>
      <c r="G13" s="451"/>
      <c r="H13" s="451"/>
      <c r="I13" s="115"/>
      <c r="J13" s="31"/>
      <c r="K13" s="31"/>
      <c r="L13" s="19"/>
      <c r="M13" s="19"/>
      <c r="N13" s="19"/>
      <c r="O13" s="20"/>
      <c r="P13" s="20"/>
      <c r="Q13" s="20"/>
      <c r="R13" s="20"/>
      <c r="S13" s="20"/>
      <c r="T13" s="20"/>
      <c r="U13" s="20"/>
      <c r="V13" s="115"/>
      <c r="W13" s="197"/>
      <c r="X13" s="200"/>
    </row>
    <row r="14" spans="1:24" ht="12.75" customHeight="1" x14ac:dyDescent="0.2">
      <c r="A14" s="28"/>
      <c r="B14" s="17">
        <v>5</v>
      </c>
      <c r="C14" s="108"/>
      <c r="D14" s="35"/>
      <c r="E14" s="497"/>
      <c r="F14" s="36"/>
      <c r="G14" s="451"/>
      <c r="H14" s="451"/>
      <c r="I14" s="115"/>
      <c r="J14" s="31"/>
      <c r="K14" s="31"/>
      <c r="L14" s="19"/>
      <c r="M14" s="19"/>
      <c r="N14" s="19"/>
      <c r="O14" s="20"/>
      <c r="P14" s="20"/>
      <c r="Q14" s="20"/>
      <c r="R14" s="20"/>
      <c r="S14" s="20"/>
      <c r="T14" s="20"/>
      <c r="U14" s="20"/>
      <c r="V14" s="115"/>
      <c r="W14" s="197"/>
      <c r="X14" s="200"/>
    </row>
    <row r="15" spans="1:24" ht="12.75" customHeight="1" x14ac:dyDescent="0.2">
      <c r="A15" s="28"/>
      <c r="B15" s="17">
        <v>6</v>
      </c>
      <c r="C15" s="108"/>
      <c r="D15" s="35"/>
      <c r="E15" s="497"/>
      <c r="F15" s="36"/>
      <c r="G15" s="451"/>
      <c r="H15" s="451"/>
      <c r="I15" s="115"/>
      <c r="J15" s="31"/>
      <c r="K15" s="31"/>
      <c r="L15" s="19"/>
      <c r="M15" s="19"/>
      <c r="N15" s="19"/>
      <c r="O15" s="20"/>
      <c r="P15" s="20"/>
      <c r="Q15" s="20"/>
      <c r="R15" s="20"/>
      <c r="S15" s="20"/>
      <c r="T15" s="20"/>
      <c r="U15" s="20"/>
      <c r="V15" s="115"/>
      <c r="W15" s="197"/>
      <c r="X15" s="200"/>
    </row>
    <row r="16" spans="1:24" ht="12.75" customHeight="1" x14ac:dyDescent="0.2">
      <c r="A16" s="28"/>
      <c r="B16" s="17">
        <v>7</v>
      </c>
      <c r="C16" s="108"/>
      <c r="D16" s="35"/>
      <c r="E16" s="497"/>
      <c r="F16" s="36"/>
      <c r="G16" s="451"/>
      <c r="H16" s="451"/>
      <c r="I16" s="115"/>
      <c r="J16" s="31"/>
      <c r="K16" s="31"/>
      <c r="L16" s="19"/>
      <c r="M16" s="19"/>
      <c r="N16" s="19"/>
      <c r="O16" s="20"/>
      <c r="P16" s="20"/>
      <c r="Q16" s="20"/>
      <c r="R16" s="20"/>
      <c r="S16" s="20"/>
      <c r="T16" s="20"/>
      <c r="U16" s="20"/>
      <c r="V16" s="115"/>
      <c r="W16" s="197"/>
      <c r="X16" s="200"/>
    </row>
    <row r="17" spans="1:24" ht="12.75" customHeight="1" x14ac:dyDescent="0.2">
      <c r="A17" s="28"/>
      <c r="B17" s="17">
        <v>8</v>
      </c>
      <c r="C17" s="108"/>
      <c r="D17" s="35"/>
      <c r="E17" s="497"/>
      <c r="F17" s="36"/>
      <c r="G17" s="451"/>
      <c r="H17" s="451"/>
      <c r="I17" s="115"/>
      <c r="J17" s="31"/>
      <c r="K17" s="31"/>
      <c r="L17" s="19"/>
      <c r="M17" s="19"/>
      <c r="N17" s="19"/>
      <c r="O17" s="20"/>
      <c r="P17" s="20"/>
      <c r="Q17" s="20"/>
      <c r="R17" s="20"/>
      <c r="S17" s="20"/>
      <c r="T17" s="20"/>
      <c r="U17" s="20"/>
      <c r="V17" s="115"/>
      <c r="W17" s="197"/>
      <c r="X17" s="200"/>
    </row>
    <row r="18" spans="1:24" ht="12.75" customHeight="1" x14ac:dyDescent="0.2">
      <c r="A18" s="28"/>
      <c r="B18" s="17">
        <v>9</v>
      </c>
      <c r="C18" s="108"/>
      <c r="D18" s="35"/>
      <c r="E18" s="497"/>
      <c r="F18" s="36"/>
      <c r="G18" s="451"/>
      <c r="H18" s="451"/>
      <c r="I18" s="115"/>
      <c r="J18" s="31"/>
      <c r="K18" s="31"/>
      <c r="L18" s="19"/>
      <c r="M18" s="19"/>
      <c r="N18" s="19"/>
      <c r="O18" s="20"/>
      <c r="P18" s="20"/>
      <c r="Q18" s="20"/>
      <c r="R18" s="20"/>
      <c r="S18" s="20"/>
      <c r="T18" s="20"/>
      <c r="U18" s="20"/>
      <c r="V18" s="115"/>
      <c r="W18" s="197"/>
      <c r="X18" s="200"/>
    </row>
    <row r="19" spans="1:24" ht="12.75" customHeight="1" x14ac:dyDescent="0.2">
      <c r="A19" s="28"/>
      <c r="B19" s="17">
        <v>10</v>
      </c>
      <c r="C19" s="108"/>
      <c r="D19" s="35"/>
      <c r="E19" s="497"/>
      <c r="F19" s="36"/>
      <c r="G19" s="451"/>
      <c r="H19" s="451"/>
      <c r="I19" s="115"/>
      <c r="J19" s="31"/>
      <c r="K19" s="31"/>
      <c r="L19" s="19"/>
      <c r="M19" s="19"/>
      <c r="N19" s="19"/>
      <c r="O19" s="20"/>
      <c r="P19" s="20"/>
      <c r="Q19" s="20"/>
      <c r="R19" s="20"/>
      <c r="S19" s="20"/>
      <c r="T19" s="20"/>
      <c r="U19" s="20"/>
      <c r="V19" s="115"/>
      <c r="W19" s="197"/>
      <c r="X19" s="200"/>
    </row>
    <row r="20" spans="1:24" ht="12.75" customHeight="1" x14ac:dyDescent="0.2">
      <c r="A20" s="28"/>
      <c r="B20" s="17">
        <v>11</v>
      </c>
      <c r="C20" s="108"/>
      <c r="D20" s="35"/>
      <c r="E20" s="497"/>
      <c r="F20" s="36"/>
      <c r="G20" s="451"/>
      <c r="H20" s="451"/>
      <c r="I20" s="115"/>
      <c r="J20" s="31"/>
      <c r="K20" s="31"/>
      <c r="L20" s="19"/>
      <c r="M20" s="19"/>
      <c r="N20" s="19"/>
      <c r="O20" s="20"/>
      <c r="P20" s="20"/>
      <c r="Q20" s="20"/>
      <c r="R20" s="20"/>
      <c r="S20" s="20"/>
      <c r="T20" s="20"/>
      <c r="U20" s="20"/>
      <c r="V20" s="115"/>
      <c r="W20" s="197"/>
      <c r="X20" s="200"/>
    </row>
    <row r="21" spans="1:24" ht="12.75" customHeight="1" x14ac:dyDescent="0.2">
      <c r="A21" s="28"/>
      <c r="B21" s="17">
        <v>12</v>
      </c>
      <c r="C21" s="108"/>
      <c r="D21" s="35"/>
      <c r="E21" s="497"/>
      <c r="F21" s="36"/>
      <c r="G21" s="451"/>
      <c r="H21" s="451"/>
      <c r="I21" s="115"/>
      <c r="J21" s="31"/>
      <c r="K21" s="31"/>
      <c r="L21" s="19"/>
      <c r="M21" s="19"/>
      <c r="N21" s="19"/>
      <c r="O21" s="20"/>
      <c r="P21" s="20"/>
      <c r="Q21" s="20"/>
      <c r="R21" s="20"/>
      <c r="S21" s="20"/>
      <c r="T21" s="20"/>
      <c r="U21" s="20"/>
      <c r="V21" s="115"/>
      <c r="W21" s="197"/>
      <c r="X21" s="200"/>
    </row>
    <row r="22" spans="1:24" ht="12.75" customHeight="1" x14ac:dyDescent="0.2">
      <c r="A22" s="28"/>
      <c r="B22" s="17">
        <v>13</v>
      </c>
      <c r="C22" s="108"/>
      <c r="D22" s="35"/>
      <c r="E22" s="497"/>
      <c r="F22" s="36"/>
      <c r="G22" s="451"/>
      <c r="H22" s="451"/>
      <c r="I22" s="115"/>
      <c r="J22" s="31"/>
      <c r="K22" s="31"/>
      <c r="L22" s="19"/>
      <c r="M22" s="19"/>
      <c r="N22" s="19"/>
      <c r="O22" s="20"/>
      <c r="P22" s="20"/>
      <c r="Q22" s="20"/>
      <c r="R22" s="20"/>
      <c r="S22" s="20"/>
      <c r="T22" s="20"/>
      <c r="U22" s="20"/>
      <c r="V22" s="115"/>
      <c r="W22" s="197"/>
      <c r="X22" s="200"/>
    </row>
    <row r="23" spans="1:24" ht="12.75" customHeight="1" x14ac:dyDescent="0.2">
      <c r="A23" s="28"/>
      <c r="B23" s="17">
        <v>14</v>
      </c>
      <c r="C23" s="108"/>
      <c r="D23" s="35"/>
      <c r="E23" s="497"/>
      <c r="F23" s="36"/>
      <c r="G23" s="451"/>
      <c r="H23" s="451"/>
      <c r="I23" s="115"/>
      <c r="J23" s="31"/>
      <c r="K23" s="31"/>
      <c r="L23" s="19"/>
      <c r="M23" s="19"/>
      <c r="N23" s="19"/>
      <c r="O23" s="20"/>
      <c r="P23" s="20"/>
      <c r="Q23" s="20"/>
      <c r="R23" s="20"/>
      <c r="S23" s="20"/>
      <c r="T23" s="20"/>
      <c r="U23" s="20"/>
      <c r="V23" s="115"/>
      <c r="W23" s="197"/>
      <c r="X23" s="200"/>
    </row>
    <row r="24" spans="1:24" ht="12.75" customHeight="1" x14ac:dyDescent="0.2">
      <c r="A24" s="28"/>
      <c r="B24" s="17">
        <v>15</v>
      </c>
      <c r="C24" s="108"/>
      <c r="D24" s="35"/>
      <c r="E24" s="497"/>
      <c r="F24" s="36"/>
      <c r="G24" s="451"/>
      <c r="H24" s="451"/>
      <c r="I24" s="115"/>
      <c r="J24" s="31"/>
      <c r="K24" s="31"/>
      <c r="L24" s="19"/>
      <c r="M24" s="19"/>
      <c r="N24" s="19"/>
      <c r="O24" s="20"/>
      <c r="P24" s="20"/>
      <c r="Q24" s="20"/>
      <c r="R24" s="20"/>
      <c r="S24" s="20"/>
      <c r="T24" s="20"/>
      <c r="U24" s="20"/>
      <c r="V24" s="115"/>
      <c r="W24" s="197"/>
      <c r="X24" s="200"/>
    </row>
    <row r="25" spans="1:24" ht="12.75" customHeight="1" x14ac:dyDescent="0.2">
      <c r="A25" s="28"/>
      <c r="B25" s="17">
        <v>16</v>
      </c>
      <c r="C25" s="108"/>
      <c r="D25" s="35"/>
      <c r="E25" s="497"/>
      <c r="F25" s="36"/>
      <c r="G25" s="451"/>
      <c r="H25" s="451"/>
      <c r="I25" s="115"/>
      <c r="J25" s="31"/>
      <c r="K25" s="31"/>
      <c r="L25" s="19"/>
      <c r="M25" s="19"/>
      <c r="N25" s="19"/>
      <c r="O25" s="20"/>
      <c r="P25" s="20"/>
      <c r="Q25" s="20"/>
      <c r="R25" s="20"/>
      <c r="S25" s="20"/>
      <c r="T25" s="20"/>
      <c r="U25" s="20"/>
      <c r="V25" s="115"/>
      <c r="W25" s="197"/>
      <c r="X25" s="200"/>
    </row>
    <row r="26" spans="1:24" ht="12.75" customHeight="1" x14ac:dyDescent="0.2">
      <c r="A26" s="28"/>
      <c r="B26" s="17">
        <v>17</v>
      </c>
      <c r="C26" s="108"/>
      <c r="D26" s="35"/>
      <c r="E26" s="497"/>
      <c r="F26" s="36"/>
      <c r="G26" s="451"/>
      <c r="H26" s="451"/>
      <c r="I26" s="115"/>
      <c r="J26" s="31"/>
      <c r="K26" s="31"/>
      <c r="L26" s="19"/>
      <c r="M26" s="19"/>
      <c r="N26" s="19"/>
      <c r="O26" s="20"/>
      <c r="P26" s="20"/>
      <c r="Q26" s="20"/>
      <c r="R26" s="20"/>
      <c r="S26" s="20"/>
      <c r="T26" s="20"/>
      <c r="U26" s="20"/>
      <c r="V26" s="115"/>
      <c r="W26" s="197"/>
      <c r="X26" s="200"/>
    </row>
    <row r="27" spans="1:24" ht="12.75" customHeight="1" x14ac:dyDescent="0.2">
      <c r="A27" s="28"/>
      <c r="B27" s="17">
        <v>18</v>
      </c>
      <c r="C27" s="108"/>
      <c r="D27" s="35"/>
      <c r="E27" s="497"/>
      <c r="F27" s="36"/>
      <c r="G27" s="451"/>
      <c r="H27" s="451"/>
      <c r="I27" s="115"/>
      <c r="J27" s="31"/>
      <c r="K27" s="31"/>
      <c r="L27" s="19"/>
      <c r="M27" s="19"/>
      <c r="N27" s="19"/>
      <c r="O27" s="20"/>
      <c r="P27" s="20"/>
      <c r="Q27" s="20"/>
      <c r="R27" s="20"/>
      <c r="S27" s="20"/>
      <c r="T27" s="20"/>
      <c r="U27" s="20"/>
      <c r="V27" s="115"/>
      <c r="W27" s="197"/>
      <c r="X27" s="200"/>
    </row>
    <row r="28" spans="1:24" ht="12.75" customHeight="1" x14ac:dyDescent="0.2">
      <c r="A28" s="28"/>
      <c r="B28" s="17">
        <v>19</v>
      </c>
      <c r="C28" s="108"/>
      <c r="D28" s="35"/>
      <c r="E28" s="497"/>
      <c r="F28" s="36"/>
      <c r="G28" s="451"/>
      <c r="H28" s="451"/>
      <c r="I28" s="115"/>
      <c r="J28" s="31"/>
      <c r="K28" s="31"/>
      <c r="L28" s="19"/>
      <c r="M28" s="19"/>
      <c r="N28" s="19"/>
      <c r="O28" s="20"/>
      <c r="P28" s="20"/>
      <c r="Q28" s="20"/>
      <c r="R28" s="20"/>
      <c r="S28" s="20"/>
      <c r="T28" s="20"/>
      <c r="U28" s="20"/>
      <c r="V28" s="115"/>
      <c r="W28" s="197"/>
      <c r="X28" s="200"/>
    </row>
    <row r="29" spans="1:24" ht="12.75" customHeight="1" x14ac:dyDescent="0.2">
      <c r="A29" s="28"/>
      <c r="B29" s="17">
        <v>20</v>
      </c>
      <c r="C29" s="108"/>
      <c r="D29" s="35"/>
      <c r="E29" s="497"/>
      <c r="F29" s="36"/>
      <c r="G29" s="451"/>
      <c r="H29" s="451"/>
      <c r="I29" s="115"/>
      <c r="J29" s="31"/>
      <c r="K29" s="31"/>
      <c r="L29" s="19"/>
      <c r="M29" s="19"/>
      <c r="N29" s="19"/>
      <c r="O29" s="20"/>
      <c r="P29" s="20"/>
      <c r="Q29" s="20"/>
      <c r="R29" s="20"/>
      <c r="S29" s="20"/>
      <c r="T29" s="20"/>
      <c r="U29" s="20"/>
      <c r="V29" s="115"/>
      <c r="W29" s="197"/>
      <c r="X29" s="200"/>
    </row>
    <row r="30" spans="1:24" ht="12.75" customHeight="1" x14ac:dyDescent="0.2">
      <c r="A30" s="28"/>
      <c r="B30" s="17"/>
      <c r="C30" s="197"/>
      <c r="D30" s="35"/>
      <c r="E30" s="497"/>
      <c r="F30" s="36"/>
      <c r="G30" s="451"/>
      <c r="H30" s="608"/>
      <c r="I30" s="115"/>
      <c r="J30" s="31"/>
      <c r="K30" s="31"/>
      <c r="L30" s="19"/>
      <c r="M30" s="19"/>
      <c r="N30" s="19"/>
      <c r="O30" s="20"/>
      <c r="P30" s="20"/>
      <c r="Q30" s="20"/>
      <c r="R30" s="20"/>
      <c r="S30" s="20"/>
      <c r="T30" s="20"/>
      <c r="U30" s="20"/>
      <c r="V30" s="115"/>
      <c r="W30" s="197"/>
      <c r="X30" s="200"/>
    </row>
    <row r="31" spans="1:24" ht="12.75" customHeight="1" x14ac:dyDescent="0.2">
      <c r="A31" s="28"/>
      <c r="B31" s="17"/>
      <c r="C31" s="194" t="s">
        <v>384</v>
      </c>
      <c r="D31" s="57">
        <f>SUMIFS(R10:R1048576,G10:G1048576,"Government")</f>
        <v>0</v>
      </c>
      <c r="E31" s="690">
        <f>SUMIFS(T10:T1048576,G10:G1048576,"Government")</f>
        <v>0</v>
      </c>
      <c r="F31" s="58">
        <f>SUMIFS(U10:U1048576,G10:G1048576,"Government")</f>
        <v>0</v>
      </c>
      <c r="G31" s="609"/>
      <c r="H31" s="609"/>
      <c r="I31" s="17"/>
      <c r="J31" s="32"/>
      <c r="K31" s="32"/>
      <c r="L31" s="23"/>
      <c r="M31" s="23"/>
      <c r="N31" s="23"/>
      <c r="O31" s="18"/>
      <c r="P31" s="18"/>
      <c r="Q31" s="18"/>
      <c r="R31" s="18"/>
      <c r="S31" s="18"/>
      <c r="T31" s="18"/>
      <c r="U31" s="18"/>
      <c r="V31" s="17"/>
      <c r="W31" s="29"/>
      <c r="X31" s="662"/>
    </row>
    <row r="32" spans="1:24" ht="12.75" customHeight="1" x14ac:dyDescent="0.2">
      <c r="A32" s="28"/>
      <c r="B32" s="17"/>
      <c r="C32" s="194"/>
      <c r="D32" s="35"/>
      <c r="E32" s="497"/>
      <c r="F32" s="36"/>
      <c r="G32" s="609"/>
      <c r="H32" s="609"/>
      <c r="I32" s="17"/>
      <c r="J32" s="32"/>
      <c r="K32" s="32"/>
      <c r="L32" s="23"/>
      <c r="M32" s="23"/>
      <c r="N32" s="23"/>
      <c r="O32" s="18"/>
      <c r="P32" s="18"/>
      <c r="Q32" s="18"/>
      <c r="R32" s="18"/>
      <c r="S32" s="18"/>
      <c r="T32" s="18"/>
      <c r="U32" s="18"/>
      <c r="V32" s="17"/>
      <c r="W32" s="29"/>
      <c r="X32" s="662"/>
    </row>
    <row r="33" spans="1:24" ht="12.75" customHeight="1" x14ac:dyDescent="0.2">
      <c r="A33" s="28"/>
      <c r="B33" s="17"/>
      <c r="C33" s="194" t="s">
        <v>400</v>
      </c>
      <c r="D33" s="57">
        <f>SUMIFS(R10:R1048576,G10:G1048576,"Private")</f>
        <v>0</v>
      </c>
      <c r="E33" s="690">
        <f>SUMIFS(T10:T1048576,G10:G1048576,"Private")</f>
        <v>0</v>
      </c>
      <c r="F33" s="58">
        <f>SUMIFS(U10:U1048576,G10:G1048576,"Private")</f>
        <v>0</v>
      </c>
      <c r="G33" s="609"/>
      <c r="H33" s="609"/>
      <c r="I33" s="17"/>
      <c r="J33" s="32"/>
      <c r="K33" s="32"/>
      <c r="L33" s="23"/>
      <c r="M33" s="23"/>
      <c r="N33" s="23"/>
      <c r="O33" s="18"/>
      <c r="P33" s="18"/>
      <c r="Q33" s="18"/>
      <c r="R33" s="18"/>
      <c r="S33" s="18"/>
      <c r="T33" s="18"/>
      <c r="U33" s="18"/>
      <c r="V33" s="17"/>
      <c r="W33" s="29"/>
      <c r="X33" s="662"/>
    </row>
    <row r="34" spans="1:24" s="184" customFormat="1" ht="12.75" customHeight="1" x14ac:dyDescent="0.2">
      <c r="A34" s="663"/>
      <c r="B34" s="612"/>
      <c r="C34" s="620"/>
      <c r="D34" s="621"/>
      <c r="E34" s="664"/>
      <c r="F34" s="622"/>
      <c r="G34" s="623"/>
      <c r="H34" s="623"/>
      <c r="I34" s="21"/>
      <c r="J34" s="623"/>
      <c r="K34" s="623"/>
      <c r="L34" s="616"/>
      <c r="M34" s="616"/>
      <c r="N34" s="616"/>
      <c r="O34" s="624"/>
      <c r="P34" s="624"/>
      <c r="Q34" s="624"/>
      <c r="R34" s="530"/>
      <c r="S34" s="530"/>
      <c r="T34" s="530"/>
      <c r="U34" s="530"/>
      <c r="V34" s="665"/>
      <c r="W34" s="666"/>
      <c r="X34" s="667"/>
    </row>
    <row r="35" spans="1:24" s="478" customFormat="1" ht="12.75" customHeight="1" x14ac:dyDescent="0.2">
      <c r="A35" s="668"/>
      <c r="B35" s="21"/>
      <c r="C35" s="194" t="s">
        <v>692</v>
      </c>
      <c r="D35" s="646">
        <f>D31+D33</f>
        <v>0</v>
      </c>
      <c r="E35" s="691">
        <f>E31+E33</f>
        <v>0</v>
      </c>
      <c r="F35" s="647">
        <f>F31+F33</f>
        <v>0</v>
      </c>
      <c r="G35" s="589"/>
      <c r="H35" s="589"/>
      <c r="I35" s="21"/>
      <c r="J35" s="623"/>
      <c r="K35" s="623"/>
      <c r="L35" s="616"/>
      <c r="M35" s="616"/>
      <c r="N35" s="616"/>
      <c r="O35" s="624"/>
      <c r="P35" s="624"/>
      <c r="Q35" s="624"/>
      <c r="R35" s="530"/>
      <c r="S35" s="530"/>
      <c r="T35" s="530"/>
      <c r="U35" s="530"/>
      <c r="V35" s="665"/>
      <c r="W35" s="666"/>
      <c r="X35" s="667"/>
    </row>
    <row r="36" spans="1:24" s="15" customFormat="1" ht="12.75" customHeight="1" x14ac:dyDescent="0.2">
      <c r="A36" s="668"/>
      <c r="B36" s="21"/>
      <c r="C36" s="194" t="s">
        <v>693</v>
      </c>
      <c r="D36" s="669"/>
      <c r="E36" s="670"/>
      <c r="F36" s="671"/>
      <c r="G36" s="589"/>
      <c r="H36" s="589"/>
      <c r="I36" s="22"/>
      <c r="J36" s="623"/>
      <c r="K36" s="623"/>
      <c r="L36" s="459"/>
      <c r="M36" s="459"/>
      <c r="N36" s="459"/>
      <c r="O36" s="79"/>
      <c r="P36" s="79"/>
      <c r="Q36" s="79"/>
      <c r="R36" s="530"/>
      <c r="S36" s="530"/>
      <c r="T36" s="530"/>
      <c r="U36" s="530"/>
      <c r="V36" s="672"/>
      <c r="W36" s="673"/>
      <c r="X36" s="674"/>
    </row>
    <row r="37" spans="1:24" s="15" customFormat="1" ht="12.75" customHeight="1" thickBot="1" x14ac:dyDescent="0.25">
      <c r="A37" s="632"/>
      <c r="B37" s="8"/>
      <c r="C37" s="8"/>
      <c r="D37" s="675"/>
      <c r="E37" s="675"/>
      <c r="F37" s="675"/>
      <c r="G37" s="8"/>
      <c r="H37" s="8"/>
      <c r="I37" s="13"/>
      <c r="J37" s="8"/>
      <c r="K37" s="8"/>
      <c r="L37" s="464"/>
      <c r="M37" s="464"/>
      <c r="N37" s="464"/>
      <c r="O37" s="465"/>
      <c r="P37" s="465"/>
      <c r="Q37" s="465"/>
      <c r="R37" s="676"/>
      <c r="S37" s="675"/>
      <c r="T37" s="675"/>
      <c r="U37" s="675"/>
      <c r="V37" s="677"/>
      <c r="W37" s="677"/>
      <c r="X37" s="468"/>
    </row>
    <row r="38" spans="1:24" s="684" customFormat="1" ht="27" customHeight="1" thickBot="1" x14ac:dyDescent="0.25">
      <c r="A38" s="678"/>
      <c r="B38" s="679"/>
      <c r="C38" s="680" t="s">
        <v>694</v>
      </c>
      <c r="D38" s="692">
        <f>D35-D36</f>
        <v>0</v>
      </c>
      <c r="E38" s="692">
        <f>E35-E36</f>
        <v>0</v>
      </c>
      <c r="F38" s="692">
        <f>F35-F36</f>
        <v>0</v>
      </c>
      <c r="G38" s="680"/>
      <c r="H38" s="680"/>
      <c r="I38" s="53"/>
      <c r="J38" s="680"/>
      <c r="K38" s="680"/>
      <c r="L38" s="472"/>
      <c r="M38" s="472"/>
      <c r="N38" s="472"/>
      <c r="O38" s="473"/>
      <c r="P38" s="473"/>
      <c r="Q38" s="473"/>
      <c r="R38" s="681"/>
      <c r="S38" s="474"/>
      <c r="T38" s="474"/>
      <c r="U38" s="474"/>
      <c r="V38" s="682"/>
      <c r="W38" s="683"/>
      <c r="X38" s="477"/>
    </row>
    <row r="39" spans="1:24" ht="12.75" customHeight="1" x14ac:dyDescent="0.2">
      <c r="D39" s="685"/>
      <c r="E39" s="685"/>
      <c r="F39" s="685"/>
      <c r="O39" s="685"/>
      <c r="P39" s="685"/>
      <c r="Q39" s="685"/>
      <c r="R39" s="686"/>
      <c r="S39" s="685"/>
      <c r="T39" s="685"/>
      <c r="U39" s="685"/>
    </row>
    <row r="40" spans="1:24" ht="12.75" customHeight="1" x14ac:dyDescent="0.2">
      <c r="C40" s="184" t="s">
        <v>695</v>
      </c>
      <c r="D40" s="201"/>
      <c r="E40" s="201"/>
      <c r="F40" s="201"/>
      <c r="O40" s="685"/>
      <c r="P40" s="685"/>
      <c r="Q40" s="685"/>
      <c r="R40" s="686"/>
      <c r="S40" s="685"/>
      <c r="T40" s="685"/>
      <c r="U40" s="685"/>
    </row>
    <row r="41" spans="1:24" ht="12.75" customHeight="1" x14ac:dyDescent="0.2">
      <c r="C41" s="184" t="s">
        <v>696</v>
      </c>
      <c r="D41" s="201"/>
      <c r="E41" s="201"/>
      <c r="F41" s="201"/>
      <c r="O41" s="685"/>
      <c r="P41" s="685"/>
      <c r="Q41" s="685"/>
      <c r="R41" s="686"/>
      <c r="S41" s="685"/>
      <c r="T41" s="685"/>
      <c r="U41" s="685"/>
    </row>
    <row r="42" spans="1:24" ht="12.75" customHeight="1" thickBot="1" x14ac:dyDescent="0.25">
      <c r="C42" s="184" t="s">
        <v>697</v>
      </c>
      <c r="D42" s="201"/>
      <c r="E42" s="201"/>
      <c r="F42" s="687"/>
      <c r="O42" s="685"/>
      <c r="P42" s="685"/>
      <c r="Q42" s="685"/>
      <c r="R42" s="686"/>
      <c r="S42" s="685"/>
      <c r="T42" s="685"/>
      <c r="U42" s="685"/>
    </row>
    <row r="43" spans="1:24" ht="12.75" customHeight="1" thickTop="1" x14ac:dyDescent="0.2">
      <c r="D43" s="685"/>
      <c r="E43" s="685"/>
      <c r="F43" s="685"/>
      <c r="O43" s="685"/>
      <c r="P43" s="685"/>
      <c r="Q43" s="685"/>
      <c r="R43" s="686"/>
      <c r="S43" s="685"/>
      <c r="T43" s="685"/>
      <c r="U43" s="685"/>
    </row>
    <row r="44" spans="1:24" ht="12.75" customHeight="1" x14ac:dyDescent="0.2">
      <c r="D44" s="685"/>
      <c r="E44" s="685"/>
      <c r="F44" s="685"/>
      <c r="O44" s="685"/>
      <c r="P44" s="685"/>
      <c r="Q44" s="685"/>
      <c r="R44" s="686"/>
      <c r="S44" s="685"/>
      <c r="T44" s="685"/>
      <c r="U44" s="685"/>
    </row>
    <row r="45" spans="1:24" ht="12.75" customHeight="1" x14ac:dyDescent="0.2">
      <c r="D45" s="685"/>
      <c r="E45" s="685"/>
      <c r="F45" s="685"/>
      <c r="O45" s="685"/>
      <c r="P45" s="685"/>
      <c r="Q45" s="685"/>
      <c r="R45" s="686"/>
      <c r="S45" s="685"/>
      <c r="T45" s="685"/>
      <c r="U45" s="685"/>
    </row>
    <row r="46" spans="1:24" ht="12.75" customHeight="1" x14ac:dyDescent="0.2">
      <c r="A46" s="104" t="s">
        <v>698</v>
      </c>
      <c r="D46" s="685"/>
      <c r="E46" s="685"/>
      <c r="F46" s="685"/>
      <c r="O46" s="685"/>
      <c r="P46" s="685"/>
      <c r="Q46" s="685"/>
      <c r="R46" s="688"/>
      <c r="S46" s="689"/>
      <c r="T46" s="688"/>
      <c r="U46" s="201"/>
    </row>
    <row r="47" spans="1:24" ht="12.75" customHeight="1" x14ac:dyDescent="0.2">
      <c r="A47" s="15">
        <v>1</v>
      </c>
      <c r="B47" s="4" t="s">
        <v>699</v>
      </c>
      <c r="D47" s="685"/>
      <c r="E47" s="685"/>
      <c r="F47" s="685"/>
      <c r="O47" s="685"/>
      <c r="P47" s="685"/>
      <c r="Q47" s="685"/>
      <c r="R47" s="688"/>
      <c r="S47" s="689"/>
      <c r="T47" s="688"/>
      <c r="U47" s="201"/>
    </row>
    <row r="48" spans="1:24" ht="12.75" customHeight="1" x14ac:dyDescent="0.2">
      <c r="A48" s="15">
        <v>2</v>
      </c>
      <c r="B48" s="4" t="s">
        <v>700</v>
      </c>
      <c r="D48" s="685"/>
      <c r="E48" s="685"/>
      <c r="F48" s="685"/>
      <c r="O48" s="685"/>
      <c r="P48" s="685"/>
      <c r="Q48" s="685"/>
      <c r="R48" s="688"/>
      <c r="S48" s="689"/>
      <c r="T48" s="688"/>
      <c r="U48" s="201"/>
    </row>
    <row r="49" spans="1:21" ht="12.75" customHeight="1" x14ac:dyDescent="0.2">
      <c r="A49" s="15">
        <v>3</v>
      </c>
      <c r="B49" s="4" t="s">
        <v>701</v>
      </c>
      <c r="D49" s="685"/>
      <c r="E49" s="685"/>
      <c r="F49" s="685"/>
      <c r="O49" s="685"/>
      <c r="P49" s="685"/>
      <c r="Q49" s="685"/>
      <c r="S49" s="685"/>
      <c r="T49" s="685"/>
      <c r="U49" s="685"/>
    </row>
  </sheetData>
  <sheetProtection algorithmName="SHA-512" hashValue="YU1WbPo6PCbJ1EOxqphL+MxGkJj6954eMWJT1G7v6kLiGIrogxgrGvzJ7qlq2rA+vmm/p+7T7jT5xjMrODlagA==" saltValue="Vjm4nYO/lcKrOkC46hjM8A==" spinCount="100000" sheet="1" objects="1" scenarios="1" formatCells="0" formatColumns="0" formatRows="0" insertColumns="0" insertRows="0" insertHyperlinks="0" deleteColumns="0" deleteRows="0" sort="0" autoFilter="0" pivotTables="0"/>
  <protectedRanges>
    <protectedRange sqref="B3" name="Company Details_1_4_1_1"/>
    <protectedRange sqref="F3:G3" name="Company Details_1_4_2"/>
  </protectedRanges>
  <mergeCells count="24">
    <mergeCell ref="O5:O8"/>
    <mergeCell ref="P5:P8"/>
    <mergeCell ref="Q5:Q8"/>
    <mergeCell ref="S5:S8"/>
    <mergeCell ref="I5:I8"/>
    <mergeCell ref="N7:N8"/>
    <mergeCell ref="T5:T8"/>
    <mergeCell ref="U5:U8"/>
    <mergeCell ref="V5:V8"/>
    <mergeCell ref="X5:X8"/>
    <mergeCell ref="R5:R8"/>
    <mergeCell ref="W5:W8"/>
    <mergeCell ref="F2:G2"/>
    <mergeCell ref="F3:G3"/>
    <mergeCell ref="A9:C9"/>
    <mergeCell ref="L7:L8"/>
    <mergeCell ref="M7:M8"/>
    <mergeCell ref="G5:G8"/>
    <mergeCell ref="K5:K8"/>
    <mergeCell ref="A5:C8"/>
    <mergeCell ref="L5:N6"/>
    <mergeCell ref="D5:F8"/>
    <mergeCell ref="J5:J8"/>
    <mergeCell ref="H5:H8"/>
  </mergeCells>
  <pageMargins left="0.5" right="0.5" top="1" bottom="0.5" header="0.2" footer="0.1"/>
  <pageSetup paperSize="5" scale="63" fitToHeight="0" orientation="landscape" r:id="rId1"/>
  <headerFooter>
    <oddFooter>&amp;R&amp;"Arial,Bold"&amp;10Page 45</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000-000000000000}">
          <x14:formula1>
            <xm:f>List!$C$2:$C$3</xm:f>
          </x14:formula1>
          <xm:sqref>G10:G30</xm:sqref>
        </x14:dataValidation>
        <x14:dataValidation type="list" allowBlank="1" showInputMessage="1" showErrorMessage="1" xr:uid="{00000000-0002-0000-1000-000001000000}">
          <x14:formula1>
            <xm:f>List!$A$2:$A$167</xm:f>
          </x14:formula1>
          <xm:sqref>J10:J30</xm:sqref>
        </x14:dataValidation>
        <x14:dataValidation type="list" allowBlank="1" showInputMessage="1" showErrorMessage="1" xr:uid="{00000000-0002-0000-1000-000002000000}">
          <x14:formula1>
            <xm:f>List!$F$2:$F$3</xm:f>
          </x14:formula1>
          <xm:sqref>H10:H30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tabColor theme="9" tint="0.39997558519241921"/>
    <pageSetUpPr fitToPage="1"/>
  </sheetPr>
  <dimension ref="A1:S164"/>
  <sheetViews>
    <sheetView showGridLines="0" zoomScale="85" zoomScaleNormal="85" zoomScaleSheetLayoutView="80" zoomScalePageLayoutView="40" workbookViewId="0"/>
  </sheetViews>
  <sheetFormatPr defaultColWidth="8.85546875" defaultRowHeight="12.75" customHeight="1" x14ac:dyDescent="0.2"/>
  <cols>
    <col min="1" max="1" width="4" style="15" customWidth="1"/>
    <col min="2" max="2" width="69.140625" style="4" customWidth="1"/>
    <col min="3" max="4" width="18.7109375" style="4" customWidth="1"/>
    <col min="5" max="11" width="19.42578125" style="4" customWidth="1"/>
    <col min="12" max="13" width="9.42578125" style="4" customWidth="1"/>
    <col min="14" max="14" width="15.42578125" style="4" customWidth="1"/>
    <col min="15" max="16" width="24.42578125" style="6" customWidth="1"/>
    <col min="17" max="17" width="16" style="6" customWidth="1"/>
    <col min="18" max="18" width="22.42578125" style="4" customWidth="1"/>
    <col min="19" max="19" width="6.42578125" style="4" customWidth="1"/>
    <col min="20" max="254" width="9.140625" style="4"/>
    <col min="255" max="255" width="4" style="4" customWidth="1"/>
    <col min="256" max="256" width="36" style="4" customWidth="1"/>
    <col min="257" max="257" width="8.7109375" style="4" customWidth="1"/>
    <col min="258" max="258" width="10" style="4" customWidth="1"/>
    <col min="259" max="259" width="10.7109375" style="4" customWidth="1"/>
    <col min="260" max="260" width="6.140625" style="4" customWidth="1"/>
    <col min="261" max="261" width="5.85546875" style="4" customWidth="1"/>
    <col min="262" max="263" width="12.28515625" style="4" customWidth="1"/>
    <col min="264" max="267" width="15.42578125" style="4" customWidth="1"/>
    <col min="268" max="271" width="11.28515625" style="4" customWidth="1"/>
    <col min="272" max="272" width="15.140625" style="4" customWidth="1"/>
    <col min="273" max="273" width="16" style="4" customWidth="1"/>
    <col min="274" max="274" width="10.140625" style="4" customWidth="1"/>
    <col min="275" max="275" width="6.42578125" style="4" customWidth="1"/>
    <col min="276" max="510" width="9.140625" style="4"/>
    <col min="511" max="511" width="4" style="4" customWidth="1"/>
    <col min="512" max="512" width="36" style="4" customWidth="1"/>
    <col min="513" max="513" width="8.7109375" style="4" customWidth="1"/>
    <col min="514" max="514" width="10" style="4" customWidth="1"/>
    <col min="515" max="515" width="10.7109375" style="4" customWidth="1"/>
    <col min="516" max="516" width="6.140625" style="4" customWidth="1"/>
    <col min="517" max="517" width="5.85546875" style="4" customWidth="1"/>
    <col min="518" max="519" width="12.28515625" style="4" customWidth="1"/>
    <col min="520" max="523" width="15.42578125" style="4" customWidth="1"/>
    <col min="524" max="527" width="11.28515625" style="4" customWidth="1"/>
    <col min="528" max="528" width="15.140625" style="4" customWidth="1"/>
    <col min="529" max="529" width="16" style="4" customWidth="1"/>
    <col min="530" max="530" width="10.140625" style="4" customWidth="1"/>
    <col min="531" max="531" width="6.42578125" style="4" customWidth="1"/>
    <col min="532" max="766" width="9.140625" style="4"/>
    <col min="767" max="767" width="4" style="4" customWidth="1"/>
    <col min="768" max="768" width="36" style="4" customWidth="1"/>
    <col min="769" max="769" width="8.7109375" style="4" customWidth="1"/>
    <col min="770" max="770" width="10" style="4" customWidth="1"/>
    <col min="771" max="771" width="10.7109375" style="4" customWidth="1"/>
    <col min="772" max="772" width="6.140625" style="4" customWidth="1"/>
    <col min="773" max="773" width="5.85546875" style="4" customWidth="1"/>
    <col min="774" max="775" width="12.28515625" style="4" customWidth="1"/>
    <col min="776" max="779" width="15.42578125" style="4" customWidth="1"/>
    <col min="780" max="783" width="11.28515625" style="4" customWidth="1"/>
    <col min="784" max="784" width="15.140625" style="4" customWidth="1"/>
    <col min="785" max="785" width="16" style="4" customWidth="1"/>
    <col min="786" max="786" width="10.140625" style="4" customWidth="1"/>
    <col min="787" max="787" width="6.42578125" style="4" customWidth="1"/>
    <col min="788" max="1022" width="9.140625" style="4"/>
    <col min="1023" max="1023" width="4" style="4" customWidth="1"/>
    <col min="1024" max="1024" width="36" style="4" customWidth="1"/>
    <col min="1025" max="1025" width="8.7109375" style="4" customWidth="1"/>
    <col min="1026" max="1026" width="10" style="4" customWidth="1"/>
    <col min="1027" max="1027" width="10.7109375" style="4" customWidth="1"/>
    <col min="1028" max="1028" width="6.140625" style="4" customWidth="1"/>
    <col min="1029" max="1029" width="5.85546875" style="4" customWidth="1"/>
    <col min="1030" max="1031" width="12.28515625" style="4" customWidth="1"/>
    <col min="1032" max="1035" width="15.42578125" style="4" customWidth="1"/>
    <col min="1036" max="1039" width="11.28515625" style="4" customWidth="1"/>
    <col min="1040" max="1040" width="15.140625" style="4" customWidth="1"/>
    <col min="1041" max="1041" width="16" style="4" customWidth="1"/>
    <col min="1042" max="1042" width="10.140625" style="4" customWidth="1"/>
    <col min="1043" max="1043" width="6.42578125" style="4" customWidth="1"/>
    <col min="1044" max="1278" width="9.140625" style="4"/>
    <col min="1279" max="1279" width="4" style="4" customWidth="1"/>
    <col min="1280" max="1280" width="36" style="4" customWidth="1"/>
    <col min="1281" max="1281" width="8.7109375" style="4" customWidth="1"/>
    <col min="1282" max="1282" width="10" style="4" customWidth="1"/>
    <col min="1283" max="1283" width="10.7109375" style="4" customWidth="1"/>
    <col min="1284" max="1284" width="6.140625" style="4" customWidth="1"/>
    <col min="1285" max="1285" width="5.85546875" style="4" customWidth="1"/>
    <col min="1286" max="1287" width="12.28515625" style="4" customWidth="1"/>
    <col min="1288" max="1291" width="15.42578125" style="4" customWidth="1"/>
    <col min="1292" max="1295" width="11.28515625" style="4" customWidth="1"/>
    <col min="1296" max="1296" width="15.140625" style="4" customWidth="1"/>
    <col min="1297" max="1297" width="16" style="4" customWidth="1"/>
    <col min="1298" max="1298" width="10.140625" style="4" customWidth="1"/>
    <col min="1299" max="1299" width="6.42578125" style="4" customWidth="1"/>
    <col min="1300" max="1534" width="9.140625" style="4"/>
    <col min="1535" max="1535" width="4" style="4" customWidth="1"/>
    <col min="1536" max="1536" width="36" style="4" customWidth="1"/>
    <col min="1537" max="1537" width="8.7109375" style="4" customWidth="1"/>
    <col min="1538" max="1538" width="10" style="4" customWidth="1"/>
    <col min="1539" max="1539" width="10.7109375" style="4" customWidth="1"/>
    <col min="1540" max="1540" width="6.140625" style="4" customWidth="1"/>
    <col min="1541" max="1541" width="5.85546875" style="4" customWidth="1"/>
    <col min="1542" max="1543" width="12.28515625" style="4" customWidth="1"/>
    <col min="1544" max="1547" width="15.42578125" style="4" customWidth="1"/>
    <col min="1548" max="1551" width="11.28515625" style="4" customWidth="1"/>
    <col min="1552" max="1552" width="15.140625" style="4" customWidth="1"/>
    <col min="1553" max="1553" width="16" style="4" customWidth="1"/>
    <col min="1554" max="1554" width="10.140625" style="4" customWidth="1"/>
    <col min="1555" max="1555" width="6.42578125" style="4" customWidth="1"/>
    <col min="1556" max="1790" width="9.140625" style="4"/>
    <col min="1791" max="1791" width="4" style="4" customWidth="1"/>
    <col min="1792" max="1792" width="36" style="4" customWidth="1"/>
    <col min="1793" max="1793" width="8.7109375" style="4" customWidth="1"/>
    <col min="1794" max="1794" width="10" style="4" customWidth="1"/>
    <col min="1795" max="1795" width="10.7109375" style="4" customWidth="1"/>
    <col min="1796" max="1796" width="6.140625" style="4" customWidth="1"/>
    <col min="1797" max="1797" width="5.85546875" style="4" customWidth="1"/>
    <col min="1798" max="1799" width="12.28515625" style="4" customWidth="1"/>
    <col min="1800" max="1803" width="15.42578125" style="4" customWidth="1"/>
    <col min="1804" max="1807" width="11.28515625" style="4" customWidth="1"/>
    <col min="1808" max="1808" width="15.140625" style="4" customWidth="1"/>
    <col min="1809" max="1809" width="16" style="4" customWidth="1"/>
    <col min="1810" max="1810" width="10.140625" style="4" customWidth="1"/>
    <col min="1811" max="1811" width="6.42578125" style="4" customWidth="1"/>
    <col min="1812" max="2046" width="9.140625" style="4"/>
    <col min="2047" max="2047" width="4" style="4" customWidth="1"/>
    <col min="2048" max="2048" width="36" style="4" customWidth="1"/>
    <col min="2049" max="2049" width="8.7109375" style="4" customWidth="1"/>
    <col min="2050" max="2050" width="10" style="4" customWidth="1"/>
    <col min="2051" max="2051" width="10.7109375" style="4" customWidth="1"/>
    <col min="2052" max="2052" width="6.140625" style="4" customWidth="1"/>
    <col min="2053" max="2053" width="5.85546875" style="4" customWidth="1"/>
    <col min="2054" max="2055" width="12.28515625" style="4" customWidth="1"/>
    <col min="2056" max="2059" width="15.42578125" style="4" customWidth="1"/>
    <col min="2060" max="2063" width="11.28515625" style="4" customWidth="1"/>
    <col min="2064" max="2064" width="15.140625" style="4" customWidth="1"/>
    <col min="2065" max="2065" width="16" style="4" customWidth="1"/>
    <col min="2066" max="2066" width="10.140625" style="4" customWidth="1"/>
    <col min="2067" max="2067" width="6.42578125" style="4" customWidth="1"/>
    <col min="2068" max="2302" width="9.140625" style="4"/>
    <col min="2303" max="2303" width="4" style="4" customWidth="1"/>
    <col min="2304" max="2304" width="36" style="4" customWidth="1"/>
    <col min="2305" max="2305" width="8.7109375" style="4" customWidth="1"/>
    <col min="2306" max="2306" width="10" style="4" customWidth="1"/>
    <col min="2307" max="2307" width="10.7109375" style="4" customWidth="1"/>
    <col min="2308" max="2308" width="6.140625" style="4" customWidth="1"/>
    <col min="2309" max="2309" width="5.85546875" style="4" customWidth="1"/>
    <col min="2310" max="2311" width="12.28515625" style="4" customWidth="1"/>
    <col min="2312" max="2315" width="15.42578125" style="4" customWidth="1"/>
    <col min="2316" max="2319" width="11.28515625" style="4" customWidth="1"/>
    <col min="2320" max="2320" width="15.140625" style="4" customWidth="1"/>
    <col min="2321" max="2321" width="16" style="4" customWidth="1"/>
    <col min="2322" max="2322" width="10.140625" style="4" customWidth="1"/>
    <col min="2323" max="2323" width="6.42578125" style="4" customWidth="1"/>
    <col min="2324" max="2558" width="9.140625" style="4"/>
    <col min="2559" max="2559" width="4" style="4" customWidth="1"/>
    <col min="2560" max="2560" width="36" style="4" customWidth="1"/>
    <col min="2561" max="2561" width="8.7109375" style="4" customWidth="1"/>
    <col min="2562" max="2562" width="10" style="4" customWidth="1"/>
    <col min="2563" max="2563" width="10.7109375" style="4" customWidth="1"/>
    <col min="2564" max="2564" width="6.140625" style="4" customWidth="1"/>
    <col min="2565" max="2565" width="5.85546875" style="4" customWidth="1"/>
    <col min="2566" max="2567" width="12.28515625" style="4" customWidth="1"/>
    <col min="2568" max="2571" width="15.42578125" style="4" customWidth="1"/>
    <col min="2572" max="2575" width="11.28515625" style="4" customWidth="1"/>
    <col min="2576" max="2576" width="15.140625" style="4" customWidth="1"/>
    <col min="2577" max="2577" width="16" style="4" customWidth="1"/>
    <col min="2578" max="2578" width="10.140625" style="4" customWidth="1"/>
    <col min="2579" max="2579" width="6.42578125" style="4" customWidth="1"/>
    <col min="2580" max="2814" width="9.140625" style="4"/>
    <col min="2815" max="2815" width="4" style="4" customWidth="1"/>
    <col min="2816" max="2816" width="36" style="4" customWidth="1"/>
    <col min="2817" max="2817" width="8.7109375" style="4" customWidth="1"/>
    <col min="2818" max="2818" width="10" style="4" customWidth="1"/>
    <col min="2819" max="2819" width="10.7109375" style="4" customWidth="1"/>
    <col min="2820" max="2820" width="6.140625" style="4" customWidth="1"/>
    <col min="2821" max="2821" width="5.85546875" style="4" customWidth="1"/>
    <col min="2822" max="2823" width="12.28515625" style="4" customWidth="1"/>
    <col min="2824" max="2827" width="15.42578125" style="4" customWidth="1"/>
    <col min="2828" max="2831" width="11.28515625" style="4" customWidth="1"/>
    <col min="2832" max="2832" width="15.140625" style="4" customWidth="1"/>
    <col min="2833" max="2833" width="16" style="4" customWidth="1"/>
    <col min="2834" max="2834" width="10.140625" style="4" customWidth="1"/>
    <col min="2835" max="2835" width="6.42578125" style="4" customWidth="1"/>
    <col min="2836" max="3070" width="9.140625" style="4"/>
    <col min="3071" max="3071" width="4" style="4" customWidth="1"/>
    <col min="3072" max="3072" width="36" style="4" customWidth="1"/>
    <col min="3073" max="3073" width="8.7109375" style="4" customWidth="1"/>
    <col min="3074" max="3074" width="10" style="4" customWidth="1"/>
    <col min="3075" max="3075" width="10.7109375" style="4" customWidth="1"/>
    <col min="3076" max="3076" width="6.140625" style="4" customWidth="1"/>
    <col min="3077" max="3077" width="5.85546875" style="4" customWidth="1"/>
    <col min="3078" max="3079" width="12.28515625" style="4" customWidth="1"/>
    <col min="3080" max="3083" width="15.42578125" style="4" customWidth="1"/>
    <col min="3084" max="3087" width="11.28515625" style="4" customWidth="1"/>
    <col min="3088" max="3088" width="15.140625" style="4" customWidth="1"/>
    <col min="3089" max="3089" width="16" style="4" customWidth="1"/>
    <col min="3090" max="3090" width="10.140625" style="4" customWidth="1"/>
    <col min="3091" max="3091" width="6.42578125" style="4" customWidth="1"/>
    <col min="3092" max="3326" width="9.140625" style="4"/>
    <col min="3327" max="3327" width="4" style="4" customWidth="1"/>
    <col min="3328" max="3328" width="36" style="4" customWidth="1"/>
    <col min="3329" max="3329" width="8.7109375" style="4" customWidth="1"/>
    <col min="3330" max="3330" width="10" style="4" customWidth="1"/>
    <col min="3331" max="3331" width="10.7109375" style="4" customWidth="1"/>
    <col min="3332" max="3332" width="6.140625" style="4" customWidth="1"/>
    <col min="3333" max="3333" width="5.85546875" style="4" customWidth="1"/>
    <col min="3334" max="3335" width="12.28515625" style="4" customWidth="1"/>
    <col min="3336" max="3339" width="15.42578125" style="4" customWidth="1"/>
    <col min="3340" max="3343" width="11.28515625" style="4" customWidth="1"/>
    <col min="3344" max="3344" width="15.140625" style="4" customWidth="1"/>
    <col min="3345" max="3345" width="16" style="4" customWidth="1"/>
    <col min="3346" max="3346" width="10.140625" style="4" customWidth="1"/>
    <col min="3347" max="3347" width="6.42578125" style="4" customWidth="1"/>
    <col min="3348" max="3582" width="9.140625" style="4"/>
    <col min="3583" max="3583" width="4" style="4" customWidth="1"/>
    <col min="3584" max="3584" width="36" style="4" customWidth="1"/>
    <col min="3585" max="3585" width="8.7109375" style="4" customWidth="1"/>
    <col min="3586" max="3586" width="10" style="4" customWidth="1"/>
    <col min="3587" max="3587" width="10.7109375" style="4" customWidth="1"/>
    <col min="3588" max="3588" width="6.140625" style="4" customWidth="1"/>
    <col min="3589" max="3589" width="5.85546875" style="4" customWidth="1"/>
    <col min="3590" max="3591" width="12.28515625" style="4" customWidth="1"/>
    <col min="3592" max="3595" width="15.42578125" style="4" customWidth="1"/>
    <col min="3596" max="3599" width="11.28515625" style="4" customWidth="1"/>
    <col min="3600" max="3600" width="15.140625" style="4" customWidth="1"/>
    <col min="3601" max="3601" width="16" style="4" customWidth="1"/>
    <col min="3602" max="3602" width="10.140625" style="4" customWidth="1"/>
    <col min="3603" max="3603" width="6.42578125" style="4" customWidth="1"/>
    <col min="3604" max="3838" width="9.140625" style="4"/>
    <col min="3839" max="3839" width="4" style="4" customWidth="1"/>
    <col min="3840" max="3840" width="36" style="4" customWidth="1"/>
    <col min="3841" max="3841" width="8.7109375" style="4" customWidth="1"/>
    <col min="3842" max="3842" width="10" style="4" customWidth="1"/>
    <col min="3843" max="3843" width="10.7109375" style="4" customWidth="1"/>
    <col min="3844" max="3844" width="6.140625" style="4" customWidth="1"/>
    <col min="3845" max="3845" width="5.85546875" style="4" customWidth="1"/>
    <col min="3846" max="3847" width="12.28515625" style="4" customWidth="1"/>
    <col min="3848" max="3851" width="15.42578125" style="4" customWidth="1"/>
    <col min="3852" max="3855" width="11.28515625" style="4" customWidth="1"/>
    <col min="3856" max="3856" width="15.140625" style="4" customWidth="1"/>
    <col min="3857" max="3857" width="16" style="4" customWidth="1"/>
    <col min="3858" max="3858" width="10.140625" style="4" customWidth="1"/>
    <col min="3859" max="3859" width="6.42578125" style="4" customWidth="1"/>
    <col min="3860" max="4094" width="9.140625" style="4"/>
    <col min="4095" max="4095" width="4" style="4" customWidth="1"/>
    <col min="4096" max="4096" width="36" style="4" customWidth="1"/>
    <col min="4097" max="4097" width="8.7109375" style="4" customWidth="1"/>
    <col min="4098" max="4098" width="10" style="4" customWidth="1"/>
    <col min="4099" max="4099" width="10.7109375" style="4" customWidth="1"/>
    <col min="4100" max="4100" width="6.140625" style="4" customWidth="1"/>
    <col min="4101" max="4101" width="5.85546875" style="4" customWidth="1"/>
    <col min="4102" max="4103" width="12.28515625" style="4" customWidth="1"/>
    <col min="4104" max="4107" width="15.42578125" style="4" customWidth="1"/>
    <col min="4108" max="4111" width="11.28515625" style="4" customWidth="1"/>
    <col min="4112" max="4112" width="15.140625" style="4" customWidth="1"/>
    <col min="4113" max="4113" width="16" style="4" customWidth="1"/>
    <col min="4114" max="4114" width="10.140625" style="4" customWidth="1"/>
    <col min="4115" max="4115" width="6.42578125" style="4" customWidth="1"/>
    <col min="4116" max="4350" width="9.140625" style="4"/>
    <col min="4351" max="4351" width="4" style="4" customWidth="1"/>
    <col min="4352" max="4352" width="36" style="4" customWidth="1"/>
    <col min="4353" max="4353" width="8.7109375" style="4" customWidth="1"/>
    <col min="4354" max="4354" width="10" style="4" customWidth="1"/>
    <col min="4355" max="4355" width="10.7109375" style="4" customWidth="1"/>
    <col min="4356" max="4356" width="6.140625" style="4" customWidth="1"/>
    <col min="4357" max="4357" width="5.85546875" style="4" customWidth="1"/>
    <col min="4358" max="4359" width="12.28515625" style="4" customWidth="1"/>
    <col min="4360" max="4363" width="15.42578125" style="4" customWidth="1"/>
    <col min="4364" max="4367" width="11.28515625" style="4" customWidth="1"/>
    <col min="4368" max="4368" width="15.140625" style="4" customWidth="1"/>
    <col min="4369" max="4369" width="16" style="4" customWidth="1"/>
    <col min="4370" max="4370" width="10.140625" style="4" customWidth="1"/>
    <col min="4371" max="4371" width="6.42578125" style="4" customWidth="1"/>
    <col min="4372" max="4606" width="9.140625" style="4"/>
    <col min="4607" max="4607" width="4" style="4" customWidth="1"/>
    <col min="4608" max="4608" width="36" style="4" customWidth="1"/>
    <col min="4609" max="4609" width="8.7109375" style="4" customWidth="1"/>
    <col min="4610" max="4610" width="10" style="4" customWidth="1"/>
    <col min="4611" max="4611" width="10.7109375" style="4" customWidth="1"/>
    <col min="4612" max="4612" width="6.140625" style="4" customWidth="1"/>
    <col min="4613" max="4613" width="5.85546875" style="4" customWidth="1"/>
    <col min="4614" max="4615" width="12.28515625" style="4" customWidth="1"/>
    <col min="4616" max="4619" width="15.42578125" style="4" customWidth="1"/>
    <col min="4620" max="4623" width="11.28515625" style="4" customWidth="1"/>
    <col min="4624" max="4624" width="15.140625" style="4" customWidth="1"/>
    <col min="4625" max="4625" width="16" style="4" customWidth="1"/>
    <col min="4626" max="4626" width="10.140625" style="4" customWidth="1"/>
    <col min="4627" max="4627" width="6.42578125" style="4" customWidth="1"/>
    <col min="4628" max="4862" width="9.140625" style="4"/>
    <col min="4863" max="4863" width="4" style="4" customWidth="1"/>
    <col min="4864" max="4864" width="36" style="4" customWidth="1"/>
    <col min="4865" max="4865" width="8.7109375" style="4" customWidth="1"/>
    <col min="4866" max="4866" width="10" style="4" customWidth="1"/>
    <col min="4867" max="4867" width="10.7109375" style="4" customWidth="1"/>
    <col min="4868" max="4868" width="6.140625" style="4" customWidth="1"/>
    <col min="4869" max="4869" width="5.85546875" style="4" customWidth="1"/>
    <col min="4870" max="4871" width="12.28515625" style="4" customWidth="1"/>
    <col min="4872" max="4875" width="15.42578125" style="4" customWidth="1"/>
    <col min="4876" max="4879" width="11.28515625" style="4" customWidth="1"/>
    <col min="4880" max="4880" width="15.140625" style="4" customWidth="1"/>
    <col min="4881" max="4881" width="16" style="4" customWidth="1"/>
    <col min="4882" max="4882" width="10.140625" style="4" customWidth="1"/>
    <col min="4883" max="4883" width="6.42578125" style="4" customWidth="1"/>
    <col min="4884" max="5118" width="9.140625" style="4"/>
    <col min="5119" max="5119" width="4" style="4" customWidth="1"/>
    <col min="5120" max="5120" width="36" style="4" customWidth="1"/>
    <col min="5121" max="5121" width="8.7109375" style="4" customWidth="1"/>
    <col min="5122" max="5122" width="10" style="4" customWidth="1"/>
    <col min="5123" max="5123" width="10.7109375" style="4" customWidth="1"/>
    <col min="5124" max="5124" width="6.140625" style="4" customWidth="1"/>
    <col min="5125" max="5125" width="5.85546875" style="4" customWidth="1"/>
    <col min="5126" max="5127" width="12.28515625" style="4" customWidth="1"/>
    <col min="5128" max="5131" width="15.42578125" style="4" customWidth="1"/>
    <col min="5132" max="5135" width="11.28515625" style="4" customWidth="1"/>
    <col min="5136" max="5136" width="15.140625" style="4" customWidth="1"/>
    <col min="5137" max="5137" width="16" style="4" customWidth="1"/>
    <col min="5138" max="5138" width="10.140625" style="4" customWidth="1"/>
    <col min="5139" max="5139" width="6.42578125" style="4" customWidth="1"/>
    <col min="5140" max="5374" width="9.140625" style="4"/>
    <col min="5375" max="5375" width="4" style="4" customWidth="1"/>
    <col min="5376" max="5376" width="36" style="4" customWidth="1"/>
    <col min="5377" max="5377" width="8.7109375" style="4" customWidth="1"/>
    <col min="5378" max="5378" width="10" style="4" customWidth="1"/>
    <col min="5379" max="5379" width="10.7109375" style="4" customWidth="1"/>
    <col min="5380" max="5380" width="6.140625" style="4" customWidth="1"/>
    <col min="5381" max="5381" width="5.85546875" style="4" customWidth="1"/>
    <col min="5382" max="5383" width="12.28515625" style="4" customWidth="1"/>
    <col min="5384" max="5387" width="15.42578125" style="4" customWidth="1"/>
    <col min="5388" max="5391" width="11.28515625" style="4" customWidth="1"/>
    <col min="5392" max="5392" width="15.140625" style="4" customWidth="1"/>
    <col min="5393" max="5393" width="16" style="4" customWidth="1"/>
    <col min="5394" max="5394" width="10.140625" style="4" customWidth="1"/>
    <col min="5395" max="5395" width="6.42578125" style="4" customWidth="1"/>
    <col min="5396" max="5630" width="9.140625" style="4"/>
    <col min="5631" max="5631" width="4" style="4" customWidth="1"/>
    <col min="5632" max="5632" width="36" style="4" customWidth="1"/>
    <col min="5633" max="5633" width="8.7109375" style="4" customWidth="1"/>
    <col min="5634" max="5634" width="10" style="4" customWidth="1"/>
    <col min="5635" max="5635" width="10.7109375" style="4" customWidth="1"/>
    <col min="5636" max="5636" width="6.140625" style="4" customWidth="1"/>
    <col min="5637" max="5637" width="5.85546875" style="4" customWidth="1"/>
    <col min="5638" max="5639" width="12.28515625" style="4" customWidth="1"/>
    <col min="5640" max="5643" width="15.42578125" style="4" customWidth="1"/>
    <col min="5644" max="5647" width="11.28515625" style="4" customWidth="1"/>
    <col min="5648" max="5648" width="15.140625" style="4" customWidth="1"/>
    <col min="5649" max="5649" width="16" style="4" customWidth="1"/>
    <col min="5650" max="5650" width="10.140625" style="4" customWidth="1"/>
    <col min="5651" max="5651" width="6.42578125" style="4" customWidth="1"/>
    <col min="5652" max="5886" width="9.140625" style="4"/>
    <col min="5887" max="5887" width="4" style="4" customWidth="1"/>
    <col min="5888" max="5888" width="36" style="4" customWidth="1"/>
    <col min="5889" max="5889" width="8.7109375" style="4" customWidth="1"/>
    <col min="5890" max="5890" width="10" style="4" customWidth="1"/>
    <col min="5891" max="5891" width="10.7109375" style="4" customWidth="1"/>
    <col min="5892" max="5892" width="6.140625" style="4" customWidth="1"/>
    <col min="5893" max="5893" width="5.85546875" style="4" customWidth="1"/>
    <col min="5894" max="5895" width="12.28515625" style="4" customWidth="1"/>
    <col min="5896" max="5899" width="15.42578125" style="4" customWidth="1"/>
    <col min="5900" max="5903" width="11.28515625" style="4" customWidth="1"/>
    <col min="5904" max="5904" width="15.140625" style="4" customWidth="1"/>
    <col min="5905" max="5905" width="16" style="4" customWidth="1"/>
    <col min="5906" max="5906" width="10.140625" style="4" customWidth="1"/>
    <col min="5907" max="5907" width="6.42578125" style="4" customWidth="1"/>
    <col min="5908" max="6142" width="9.140625" style="4"/>
    <col min="6143" max="6143" width="4" style="4" customWidth="1"/>
    <col min="6144" max="6144" width="36" style="4" customWidth="1"/>
    <col min="6145" max="6145" width="8.7109375" style="4" customWidth="1"/>
    <col min="6146" max="6146" width="10" style="4" customWidth="1"/>
    <col min="6147" max="6147" width="10.7109375" style="4" customWidth="1"/>
    <col min="6148" max="6148" width="6.140625" style="4" customWidth="1"/>
    <col min="6149" max="6149" width="5.85546875" style="4" customWidth="1"/>
    <col min="6150" max="6151" width="12.28515625" style="4" customWidth="1"/>
    <col min="6152" max="6155" width="15.42578125" style="4" customWidth="1"/>
    <col min="6156" max="6159" width="11.28515625" style="4" customWidth="1"/>
    <col min="6160" max="6160" width="15.140625" style="4" customWidth="1"/>
    <col min="6161" max="6161" width="16" style="4" customWidth="1"/>
    <col min="6162" max="6162" width="10.140625" style="4" customWidth="1"/>
    <col min="6163" max="6163" width="6.42578125" style="4" customWidth="1"/>
    <col min="6164" max="6398" width="9.140625" style="4"/>
    <col min="6399" max="6399" width="4" style="4" customWidth="1"/>
    <col min="6400" max="6400" width="36" style="4" customWidth="1"/>
    <col min="6401" max="6401" width="8.7109375" style="4" customWidth="1"/>
    <col min="6402" max="6402" width="10" style="4" customWidth="1"/>
    <col min="6403" max="6403" width="10.7109375" style="4" customWidth="1"/>
    <col min="6404" max="6404" width="6.140625" style="4" customWidth="1"/>
    <col min="6405" max="6405" width="5.85546875" style="4" customWidth="1"/>
    <col min="6406" max="6407" width="12.28515625" style="4" customWidth="1"/>
    <col min="6408" max="6411" width="15.42578125" style="4" customWidth="1"/>
    <col min="6412" max="6415" width="11.28515625" style="4" customWidth="1"/>
    <col min="6416" max="6416" width="15.140625" style="4" customWidth="1"/>
    <col min="6417" max="6417" width="16" style="4" customWidth="1"/>
    <col min="6418" max="6418" width="10.140625" style="4" customWidth="1"/>
    <col min="6419" max="6419" width="6.42578125" style="4" customWidth="1"/>
    <col min="6420" max="6654" width="9.140625" style="4"/>
    <col min="6655" max="6655" width="4" style="4" customWidth="1"/>
    <col min="6656" max="6656" width="36" style="4" customWidth="1"/>
    <col min="6657" max="6657" width="8.7109375" style="4" customWidth="1"/>
    <col min="6658" max="6658" width="10" style="4" customWidth="1"/>
    <col min="6659" max="6659" width="10.7109375" style="4" customWidth="1"/>
    <col min="6660" max="6660" width="6.140625" style="4" customWidth="1"/>
    <col min="6661" max="6661" width="5.85546875" style="4" customWidth="1"/>
    <col min="6662" max="6663" width="12.28515625" style="4" customWidth="1"/>
    <col min="6664" max="6667" width="15.42578125" style="4" customWidth="1"/>
    <col min="6668" max="6671" width="11.28515625" style="4" customWidth="1"/>
    <col min="6672" max="6672" width="15.140625" style="4" customWidth="1"/>
    <col min="6673" max="6673" width="16" style="4" customWidth="1"/>
    <col min="6674" max="6674" width="10.140625" style="4" customWidth="1"/>
    <col min="6675" max="6675" width="6.42578125" style="4" customWidth="1"/>
    <col min="6676" max="6910" width="9.140625" style="4"/>
    <col min="6911" max="6911" width="4" style="4" customWidth="1"/>
    <col min="6912" max="6912" width="36" style="4" customWidth="1"/>
    <col min="6913" max="6913" width="8.7109375" style="4" customWidth="1"/>
    <col min="6914" max="6914" width="10" style="4" customWidth="1"/>
    <col min="6915" max="6915" width="10.7109375" style="4" customWidth="1"/>
    <col min="6916" max="6916" width="6.140625" style="4" customWidth="1"/>
    <col min="6917" max="6917" width="5.85546875" style="4" customWidth="1"/>
    <col min="6918" max="6919" width="12.28515625" style="4" customWidth="1"/>
    <col min="6920" max="6923" width="15.42578125" style="4" customWidth="1"/>
    <col min="6924" max="6927" width="11.28515625" style="4" customWidth="1"/>
    <col min="6928" max="6928" width="15.140625" style="4" customWidth="1"/>
    <col min="6929" max="6929" width="16" style="4" customWidth="1"/>
    <col min="6930" max="6930" width="10.140625" style="4" customWidth="1"/>
    <col min="6931" max="6931" width="6.42578125" style="4" customWidth="1"/>
    <col min="6932" max="7166" width="9.140625" style="4"/>
    <col min="7167" max="7167" width="4" style="4" customWidth="1"/>
    <col min="7168" max="7168" width="36" style="4" customWidth="1"/>
    <col min="7169" max="7169" width="8.7109375" style="4" customWidth="1"/>
    <col min="7170" max="7170" width="10" style="4" customWidth="1"/>
    <col min="7171" max="7171" width="10.7109375" style="4" customWidth="1"/>
    <col min="7172" max="7172" width="6.140625" style="4" customWidth="1"/>
    <col min="7173" max="7173" width="5.85546875" style="4" customWidth="1"/>
    <col min="7174" max="7175" width="12.28515625" style="4" customWidth="1"/>
    <col min="7176" max="7179" width="15.42578125" style="4" customWidth="1"/>
    <col min="7180" max="7183" width="11.28515625" style="4" customWidth="1"/>
    <col min="7184" max="7184" width="15.140625" style="4" customWidth="1"/>
    <col min="7185" max="7185" width="16" style="4" customWidth="1"/>
    <col min="7186" max="7186" width="10.140625" style="4" customWidth="1"/>
    <col min="7187" max="7187" width="6.42578125" style="4" customWidth="1"/>
    <col min="7188" max="7422" width="9.140625" style="4"/>
    <col min="7423" max="7423" width="4" style="4" customWidth="1"/>
    <col min="7424" max="7424" width="36" style="4" customWidth="1"/>
    <col min="7425" max="7425" width="8.7109375" style="4" customWidth="1"/>
    <col min="7426" max="7426" width="10" style="4" customWidth="1"/>
    <col min="7427" max="7427" width="10.7109375" style="4" customWidth="1"/>
    <col min="7428" max="7428" width="6.140625" style="4" customWidth="1"/>
    <col min="7429" max="7429" width="5.85546875" style="4" customWidth="1"/>
    <col min="7430" max="7431" width="12.28515625" style="4" customWidth="1"/>
    <col min="7432" max="7435" width="15.42578125" style="4" customWidth="1"/>
    <col min="7436" max="7439" width="11.28515625" style="4" customWidth="1"/>
    <col min="7440" max="7440" width="15.140625" style="4" customWidth="1"/>
    <col min="7441" max="7441" width="16" style="4" customWidth="1"/>
    <col min="7442" max="7442" width="10.140625" style="4" customWidth="1"/>
    <col min="7443" max="7443" width="6.42578125" style="4" customWidth="1"/>
    <col min="7444" max="7678" width="9.140625" style="4"/>
    <col min="7679" max="7679" width="4" style="4" customWidth="1"/>
    <col min="7680" max="7680" width="36" style="4" customWidth="1"/>
    <col min="7681" max="7681" width="8.7109375" style="4" customWidth="1"/>
    <col min="7682" max="7682" width="10" style="4" customWidth="1"/>
    <col min="7683" max="7683" width="10.7109375" style="4" customWidth="1"/>
    <col min="7684" max="7684" width="6.140625" style="4" customWidth="1"/>
    <col min="7685" max="7685" width="5.85546875" style="4" customWidth="1"/>
    <col min="7686" max="7687" width="12.28515625" style="4" customWidth="1"/>
    <col min="7688" max="7691" width="15.42578125" style="4" customWidth="1"/>
    <col min="7692" max="7695" width="11.28515625" style="4" customWidth="1"/>
    <col min="7696" max="7696" width="15.140625" style="4" customWidth="1"/>
    <col min="7697" max="7697" width="16" style="4" customWidth="1"/>
    <col min="7698" max="7698" width="10.140625" style="4" customWidth="1"/>
    <col min="7699" max="7699" width="6.42578125" style="4" customWidth="1"/>
    <col min="7700" max="7934" width="9.140625" style="4"/>
    <col min="7935" max="7935" width="4" style="4" customWidth="1"/>
    <col min="7936" max="7936" width="36" style="4" customWidth="1"/>
    <col min="7937" max="7937" width="8.7109375" style="4" customWidth="1"/>
    <col min="7938" max="7938" width="10" style="4" customWidth="1"/>
    <col min="7939" max="7939" width="10.7109375" style="4" customWidth="1"/>
    <col min="7940" max="7940" width="6.140625" style="4" customWidth="1"/>
    <col min="7941" max="7941" width="5.85546875" style="4" customWidth="1"/>
    <col min="7942" max="7943" width="12.28515625" style="4" customWidth="1"/>
    <col min="7944" max="7947" width="15.42578125" style="4" customWidth="1"/>
    <col min="7948" max="7951" width="11.28515625" style="4" customWidth="1"/>
    <col min="7952" max="7952" width="15.140625" style="4" customWidth="1"/>
    <col min="7953" max="7953" width="16" style="4" customWidth="1"/>
    <col min="7954" max="7954" width="10.140625" style="4" customWidth="1"/>
    <col min="7955" max="7955" width="6.42578125" style="4" customWidth="1"/>
    <col min="7956" max="8190" width="9.140625" style="4"/>
    <col min="8191" max="8191" width="4" style="4" customWidth="1"/>
    <col min="8192" max="8192" width="36" style="4" customWidth="1"/>
    <col min="8193" max="8193" width="8.7109375" style="4" customWidth="1"/>
    <col min="8194" max="8194" width="10" style="4" customWidth="1"/>
    <col min="8195" max="8195" width="10.7109375" style="4" customWidth="1"/>
    <col min="8196" max="8196" width="6.140625" style="4" customWidth="1"/>
    <col min="8197" max="8197" width="5.85546875" style="4" customWidth="1"/>
    <col min="8198" max="8199" width="12.28515625" style="4" customWidth="1"/>
    <col min="8200" max="8203" width="15.42578125" style="4" customWidth="1"/>
    <col min="8204" max="8207" width="11.28515625" style="4" customWidth="1"/>
    <col min="8208" max="8208" width="15.140625" style="4" customWidth="1"/>
    <col min="8209" max="8209" width="16" style="4" customWidth="1"/>
    <col min="8210" max="8210" width="10.140625" style="4" customWidth="1"/>
    <col min="8211" max="8211" width="6.42578125" style="4" customWidth="1"/>
    <col min="8212" max="8446" width="9.140625" style="4"/>
    <col min="8447" max="8447" width="4" style="4" customWidth="1"/>
    <col min="8448" max="8448" width="36" style="4" customWidth="1"/>
    <col min="8449" max="8449" width="8.7109375" style="4" customWidth="1"/>
    <col min="8450" max="8450" width="10" style="4" customWidth="1"/>
    <col min="8451" max="8451" width="10.7109375" style="4" customWidth="1"/>
    <col min="8452" max="8452" width="6.140625" style="4" customWidth="1"/>
    <col min="8453" max="8453" width="5.85546875" style="4" customWidth="1"/>
    <col min="8454" max="8455" width="12.28515625" style="4" customWidth="1"/>
    <col min="8456" max="8459" width="15.42578125" style="4" customWidth="1"/>
    <col min="8460" max="8463" width="11.28515625" style="4" customWidth="1"/>
    <col min="8464" max="8464" width="15.140625" style="4" customWidth="1"/>
    <col min="8465" max="8465" width="16" style="4" customWidth="1"/>
    <col min="8466" max="8466" width="10.140625" style="4" customWidth="1"/>
    <col min="8467" max="8467" width="6.42578125" style="4" customWidth="1"/>
    <col min="8468" max="8702" width="9.140625" style="4"/>
    <col min="8703" max="8703" width="4" style="4" customWidth="1"/>
    <col min="8704" max="8704" width="36" style="4" customWidth="1"/>
    <col min="8705" max="8705" width="8.7109375" style="4" customWidth="1"/>
    <col min="8706" max="8706" width="10" style="4" customWidth="1"/>
    <col min="8707" max="8707" width="10.7109375" style="4" customWidth="1"/>
    <col min="8708" max="8708" width="6.140625" style="4" customWidth="1"/>
    <col min="8709" max="8709" width="5.85546875" style="4" customWidth="1"/>
    <col min="8710" max="8711" width="12.28515625" style="4" customWidth="1"/>
    <col min="8712" max="8715" width="15.42578125" style="4" customWidth="1"/>
    <col min="8716" max="8719" width="11.28515625" style="4" customWidth="1"/>
    <col min="8720" max="8720" width="15.140625" style="4" customWidth="1"/>
    <col min="8721" max="8721" width="16" style="4" customWidth="1"/>
    <col min="8722" max="8722" width="10.140625" style="4" customWidth="1"/>
    <col min="8723" max="8723" width="6.42578125" style="4" customWidth="1"/>
    <col min="8724" max="8958" width="9.140625" style="4"/>
    <col min="8959" max="8959" width="4" style="4" customWidth="1"/>
    <col min="8960" max="8960" width="36" style="4" customWidth="1"/>
    <col min="8961" max="8961" width="8.7109375" style="4" customWidth="1"/>
    <col min="8962" max="8962" width="10" style="4" customWidth="1"/>
    <col min="8963" max="8963" width="10.7109375" style="4" customWidth="1"/>
    <col min="8964" max="8964" width="6.140625" style="4" customWidth="1"/>
    <col min="8965" max="8965" width="5.85546875" style="4" customWidth="1"/>
    <col min="8966" max="8967" width="12.28515625" style="4" customWidth="1"/>
    <col min="8968" max="8971" width="15.42578125" style="4" customWidth="1"/>
    <col min="8972" max="8975" width="11.28515625" style="4" customWidth="1"/>
    <col min="8976" max="8976" width="15.140625" style="4" customWidth="1"/>
    <col min="8977" max="8977" width="16" style="4" customWidth="1"/>
    <col min="8978" max="8978" width="10.140625" style="4" customWidth="1"/>
    <col min="8979" max="8979" width="6.42578125" style="4" customWidth="1"/>
    <col min="8980" max="9214" width="9.140625" style="4"/>
    <col min="9215" max="9215" width="4" style="4" customWidth="1"/>
    <col min="9216" max="9216" width="36" style="4" customWidth="1"/>
    <col min="9217" max="9217" width="8.7109375" style="4" customWidth="1"/>
    <col min="9218" max="9218" width="10" style="4" customWidth="1"/>
    <col min="9219" max="9219" width="10.7109375" style="4" customWidth="1"/>
    <col min="9220" max="9220" width="6.140625" style="4" customWidth="1"/>
    <col min="9221" max="9221" width="5.85546875" style="4" customWidth="1"/>
    <col min="9222" max="9223" width="12.28515625" style="4" customWidth="1"/>
    <col min="9224" max="9227" width="15.42578125" style="4" customWidth="1"/>
    <col min="9228" max="9231" width="11.28515625" style="4" customWidth="1"/>
    <col min="9232" max="9232" width="15.140625" style="4" customWidth="1"/>
    <col min="9233" max="9233" width="16" style="4" customWidth="1"/>
    <col min="9234" max="9234" width="10.140625" style="4" customWidth="1"/>
    <col min="9235" max="9235" width="6.42578125" style="4" customWidth="1"/>
    <col min="9236" max="9470" width="9.140625" style="4"/>
    <col min="9471" max="9471" width="4" style="4" customWidth="1"/>
    <col min="9472" max="9472" width="36" style="4" customWidth="1"/>
    <col min="9473" max="9473" width="8.7109375" style="4" customWidth="1"/>
    <col min="9474" max="9474" width="10" style="4" customWidth="1"/>
    <col min="9475" max="9475" width="10.7109375" style="4" customWidth="1"/>
    <col min="9476" max="9476" width="6.140625" style="4" customWidth="1"/>
    <col min="9477" max="9477" width="5.85546875" style="4" customWidth="1"/>
    <col min="9478" max="9479" width="12.28515625" style="4" customWidth="1"/>
    <col min="9480" max="9483" width="15.42578125" style="4" customWidth="1"/>
    <col min="9484" max="9487" width="11.28515625" style="4" customWidth="1"/>
    <col min="9488" max="9488" width="15.140625" style="4" customWidth="1"/>
    <col min="9489" max="9489" width="16" style="4" customWidth="1"/>
    <col min="9490" max="9490" width="10.140625" style="4" customWidth="1"/>
    <col min="9491" max="9491" width="6.42578125" style="4" customWidth="1"/>
    <col min="9492" max="9726" width="9.140625" style="4"/>
    <col min="9727" max="9727" width="4" style="4" customWidth="1"/>
    <col min="9728" max="9728" width="36" style="4" customWidth="1"/>
    <col min="9729" max="9729" width="8.7109375" style="4" customWidth="1"/>
    <col min="9730" max="9730" width="10" style="4" customWidth="1"/>
    <col min="9731" max="9731" width="10.7109375" style="4" customWidth="1"/>
    <col min="9732" max="9732" width="6.140625" style="4" customWidth="1"/>
    <col min="9733" max="9733" width="5.85546875" style="4" customWidth="1"/>
    <col min="9734" max="9735" width="12.28515625" style="4" customWidth="1"/>
    <col min="9736" max="9739" width="15.42578125" style="4" customWidth="1"/>
    <col min="9740" max="9743" width="11.28515625" style="4" customWidth="1"/>
    <col min="9744" max="9744" width="15.140625" style="4" customWidth="1"/>
    <col min="9745" max="9745" width="16" style="4" customWidth="1"/>
    <col min="9746" max="9746" width="10.140625" style="4" customWidth="1"/>
    <col min="9747" max="9747" width="6.42578125" style="4" customWidth="1"/>
    <col min="9748" max="9982" width="9.140625" style="4"/>
    <col min="9983" max="9983" width="4" style="4" customWidth="1"/>
    <col min="9984" max="9984" width="36" style="4" customWidth="1"/>
    <col min="9985" max="9985" width="8.7109375" style="4" customWidth="1"/>
    <col min="9986" max="9986" width="10" style="4" customWidth="1"/>
    <col min="9987" max="9987" width="10.7109375" style="4" customWidth="1"/>
    <col min="9988" max="9988" width="6.140625" style="4" customWidth="1"/>
    <col min="9989" max="9989" width="5.85546875" style="4" customWidth="1"/>
    <col min="9990" max="9991" width="12.28515625" style="4" customWidth="1"/>
    <col min="9992" max="9995" width="15.42578125" style="4" customWidth="1"/>
    <col min="9996" max="9999" width="11.28515625" style="4" customWidth="1"/>
    <col min="10000" max="10000" width="15.140625" style="4" customWidth="1"/>
    <col min="10001" max="10001" width="16" style="4" customWidth="1"/>
    <col min="10002" max="10002" width="10.140625" style="4" customWidth="1"/>
    <col min="10003" max="10003" width="6.42578125" style="4" customWidth="1"/>
    <col min="10004" max="10238" width="9.140625" style="4"/>
    <col min="10239" max="10239" width="4" style="4" customWidth="1"/>
    <col min="10240" max="10240" width="36" style="4" customWidth="1"/>
    <col min="10241" max="10241" width="8.7109375" style="4" customWidth="1"/>
    <col min="10242" max="10242" width="10" style="4" customWidth="1"/>
    <col min="10243" max="10243" width="10.7109375" style="4" customWidth="1"/>
    <col min="10244" max="10244" width="6.140625" style="4" customWidth="1"/>
    <col min="10245" max="10245" width="5.85546875" style="4" customWidth="1"/>
    <col min="10246" max="10247" width="12.28515625" style="4" customWidth="1"/>
    <col min="10248" max="10251" width="15.42578125" style="4" customWidth="1"/>
    <col min="10252" max="10255" width="11.28515625" style="4" customWidth="1"/>
    <col min="10256" max="10256" width="15.140625" style="4" customWidth="1"/>
    <col min="10257" max="10257" width="16" style="4" customWidth="1"/>
    <col min="10258" max="10258" width="10.140625" style="4" customWidth="1"/>
    <col min="10259" max="10259" width="6.42578125" style="4" customWidth="1"/>
    <col min="10260" max="10494" width="9.140625" style="4"/>
    <col min="10495" max="10495" width="4" style="4" customWidth="1"/>
    <col min="10496" max="10496" width="36" style="4" customWidth="1"/>
    <col min="10497" max="10497" width="8.7109375" style="4" customWidth="1"/>
    <col min="10498" max="10498" width="10" style="4" customWidth="1"/>
    <col min="10499" max="10499" width="10.7109375" style="4" customWidth="1"/>
    <col min="10500" max="10500" width="6.140625" style="4" customWidth="1"/>
    <col min="10501" max="10501" width="5.85546875" style="4" customWidth="1"/>
    <col min="10502" max="10503" width="12.28515625" style="4" customWidth="1"/>
    <col min="10504" max="10507" width="15.42578125" style="4" customWidth="1"/>
    <col min="10508" max="10511" width="11.28515625" style="4" customWidth="1"/>
    <col min="10512" max="10512" width="15.140625" style="4" customWidth="1"/>
    <col min="10513" max="10513" width="16" style="4" customWidth="1"/>
    <col min="10514" max="10514" width="10.140625" style="4" customWidth="1"/>
    <col min="10515" max="10515" width="6.42578125" style="4" customWidth="1"/>
    <col min="10516" max="10750" width="9.140625" style="4"/>
    <col min="10751" max="10751" width="4" style="4" customWidth="1"/>
    <col min="10752" max="10752" width="36" style="4" customWidth="1"/>
    <col min="10753" max="10753" width="8.7109375" style="4" customWidth="1"/>
    <col min="10754" max="10754" width="10" style="4" customWidth="1"/>
    <col min="10755" max="10755" width="10.7109375" style="4" customWidth="1"/>
    <col min="10756" max="10756" width="6.140625" style="4" customWidth="1"/>
    <col min="10757" max="10757" width="5.85546875" style="4" customWidth="1"/>
    <col min="10758" max="10759" width="12.28515625" style="4" customWidth="1"/>
    <col min="10760" max="10763" width="15.42578125" style="4" customWidth="1"/>
    <col min="10764" max="10767" width="11.28515625" style="4" customWidth="1"/>
    <col min="10768" max="10768" width="15.140625" style="4" customWidth="1"/>
    <col min="10769" max="10769" width="16" style="4" customWidth="1"/>
    <col min="10770" max="10770" width="10.140625" style="4" customWidth="1"/>
    <col min="10771" max="10771" width="6.42578125" style="4" customWidth="1"/>
    <col min="10772" max="11006" width="9.140625" style="4"/>
    <col min="11007" max="11007" width="4" style="4" customWidth="1"/>
    <col min="11008" max="11008" width="36" style="4" customWidth="1"/>
    <col min="11009" max="11009" width="8.7109375" style="4" customWidth="1"/>
    <col min="11010" max="11010" width="10" style="4" customWidth="1"/>
    <col min="11011" max="11011" width="10.7109375" style="4" customWidth="1"/>
    <col min="11012" max="11012" width="6.140625" style="4" customWidth="1"/>
    <col min="11013" max="11013" width="5.85546875" style="4" customWidth="1"/>
    <col min="11014" max="11015" width="12.28515625" style="4" customWidth="1"/>
    <col min="11016" max="11019" width="15.42578125" style="4" customWidth="1"/>
    <col min="11020" max="11023" width="11.28515625" style="4" customWidth="1"/>
    <col min="11024" max="11024" width="15.140625" style="4" customWidth="1"/>
    <col min="11025" max="11025" width="16" style="4" customWidth="1"/>
    <col min="11026" max="11026" width="10.140625" style="4" customWidth="1"/>
    <col min="11027" max="11027" width="6.42578125" style="4" customWidth="1"/>
    <col min="11028" max="11262" width="9.140625" style="4"/>
    <col min="11263" max="11263" width="4" style="4" customWidth="1"/>
    <col min="11264" max="11264" width="36" style="4" customWidth="1"/>
    <col min="11265" max="11265" width="8.7109375" style="4" customWidth="1"/>
    <col min="11266" max="11266" width="10" style="4" customWidth="1"/>
    <col min="11267" max="11267" width="10.7109375" style="4" customWidth="1"/>
    <col min="11268" max="11268" width="6.140625" style="4" customWidth="1"/>
    <col min="11269" max="11269" width="5.85546875" style="4" customWidth="1"/>
    <col min="11270" max="11271" width="12.28515625" style="4" customWidth="1"/>
    <col min="11272" max="11275" width="15.42578125" style="4" customWidth="1"/>
    <col min="11276" max="11279" width="11.28515625" style="4" customWidth="1"/>
    <col min="11280" max="11280" width="15.140625" style="4" customWidth="1"/>
    <col min="11281" max="11281" width="16" style="4" customWidth="1"/>
    <col min="11282" max="11282" width="10.140625" style="4" customWidth="1"/>
    <col min="11283" max="11283" width="6.42578125" style="4" customWidth="1"/>
    <col min="11284" max="11518" width="9.140625" style="4"/>
    <col min="11519" max="11519" width="4" style="4" customWidth="1"/>
    <col min="11520" max="11520" width="36" style="4" customWidth="1"/>
    <col min="11521" max="11521" width="8.7109375" style="4" customWidth="1"/>
    <col min="11522" max="11522" width="10" style="4" customWidth="1"/>
    <col min="11523" max="11523" width="10.7109375" style="4" customWidth="1"/>
    <col min="11524" max="11524" width="6.140625" style="4" customWidth="1"/>
    <col min="11525" max="11525" width="5.85546875" style="4" customWidth="1"/>
    <col min="11526" max="11527" width="12.28515625" style="4" customWidth="1"/>
    <col min="11528" max="11531" width="15.42578125" style="4" customWidth="1"/>
    <col min="11532" max="11535" width="11.28515625" style="4" customWidth="1"/>
    <col min="11536" max="11536" width="15.140625" style="4" customWidth="1"/>
    <col min="11537" max="11537" width="16" style="4" customWidth="1"/>
    <col min="11538" max="11538" width="10.140625" style="4" customWidth="1"/>
    <col min="11539" max="11539" width="6.42578125" style="4" customWidth="1"/>
    <col min="11540" max="11774" width="9.140625" style="4"/>
    <col min="11775" max="11775" width="4" style="4" customWidth="1"/>
    <col min="11776" max="11776" width="36" style="4" customWidth="1"/>
    <col min="11777" max="11777" width="8.7109375" style="4" customWidth="1"/>
    <col min="11778" max="11778" width="10" style="4" customWidth="1"/>
    <col min="11779" max="11779" width="10.7109375" style="4" customWidth="1"/>
    <col min="11780" max="11780" width="6.140625" style="4" customWidth="1"/>
    <col min="11781" max="11781" width="5.85546875" style="4" customWidth="1"/>
    <col min="11782" max="11783" width="12.28515625" style="4" customWidth="1"/>
    <col min="11784" max="11787" width="15.42578125" style="4" customWidth="1"/>
    <col min="11788" max="11791" width="11.28515625" style="4" customWidth="1"/>
    <col min="11792" max="11792" width="15.140625" style="4" customWidth="1"/>
    <col min="11793" max="11793" width="16" style="4" customWidth="1"/>
    <col min="11794" max="11794" width="10.140625" style="4" customWidth="1"/>
    <col min="11795" max="11795" width="6.42578125" style="4" customWidth="1"/>
    <col min="11796" max="12030" width="9.140625" style="4"/>
    <col min="12031" max="12031" width="4" style="4" customWidth="1"/>
    <col min="12032" max="12032" width="36" style="4" customWidth="1"/>
    <col min="12033" max="12033" width="8.7109375" style="4" customWidth="1"/>
    <col min="12034" max="12034" width="10" style="4" customWidth="1"/>
    <col min="12035" max="12035" width="10.7109375" style="4" customWidth="1"/>
    <col min="12036" max="12036" width="6.140625" style="4" customWidth="1"/>
    <col min="12037" max="12037" width="5.85546875" style="4" customWidth="1"/>
    <col min="12038" max="12039" width="12.28515625" style="4" customWidth="1"/>
    <col min="12040" max="12043" width="15.42578125" style="4" customWidth="1"/>
    <col min="12044" max="12047" width="11.28515625" style="4" customWidth="1"/>
    <col min="12048" max="12048" width="15.140625" style="4" customWidth="1"/>
    <col min="12049" max="12049" width="16" style="4" customWidth="1"/>
    <col min="12050" max="12050" width="10.140625" style="4" customWidth="1"/>
    <col min="12051" max="12051" width="6.42578125" style="4" customWidth="1"/>
    <col min="12052" max="12286" width="9.140625" style="4"/>
    <col min="12287" max="12287" width="4" style="4" customWidth="1"/>
    <col min="12288" max="12288" width="36" style="4" customWidth="1"/>
    <col min="12289" max="12289" width="8.7109375" style="4" customWidth="1"/>
    <col min="12290" max="12290" width="10" style="4" customWidth="1"/>
    <col min="12291" max="12291" width="10.7109375" style="4" customWidth="1"/>
    <col min="12292" max="12292" width="6.140625" style="4" customWidth="1"/>
    <col min="12293" max="12293" width="5.85546875" style="4" customWidth="1"/>
    <col min="12294" max="12295" width="12.28515625" style="4" customWidth="1"/>
    <col min="12296" max="12299" width="15.42578125" style="4" customWidth="1"/>
    <col min="12300" max="12303" width="11.28515625" style="4" customWidth="1"/>
    <col min="12304" max="12304" width="15.140625" style="4" customWidth="1"/>
    <col min="12305" max="12305" width="16" style="4" customWidth="1"/>
    <col min="12306" max="12306" width="10.140625" style="4" customWidth="1"/>
    <col min="12307" max="12307" width="6.42578125" style="4" customWidth="1"/>
    <col min="12308" max="12542" width="9.140625" style="4"/>
    <col min="12543" max="12543" width="4" style="4" customWidth="1"/>
    <col min="12544" max="12544" width="36" style="4" customWidth="1"/>
    <col min="12545" max="12545" width="8.7109375" style="4" customWidth="1"/>
    <col min="12546" max="12546" width="10" style="4" customWidth="1"/>
    <col min="12547" max="12547" width="10.7109375" style="4" customWidth="1"/>
    <col min="12548" max="12548" width="6.140625" style="4" customWidth="1"/>
    <col min="12549" max="12549" width="5.85546875" style="4" customWidth="1"/>
    <col min="12550" max="12551" width="12.28515625" style="4" customWidth="1"/>
    <col min="12552" max="12555" width="15.42578125" style="4" customWidth="1"/>
    <col min="12556" max="12559" width="11.28515625" style="4" customWidth="1"/>
    <col min="12560" max="12560" width="15.140625" style="4" customWidth="1"/>
    <col min="12561" max="12561" width="16" style="4" customWidth="1"/>
    <col min="12562" max="12562" width="10.140625" style="4" customWidth="1"/>
    <col min="12563" max="12563" width="6.42578125" style="4" customWidth="1"/>
    <col min="12564" max="12798" width="9.140625" style="4"/>
    <col min="12799" max="12799" width="4" style="4" customWidth="1"/>
    <col min="12800" max="12800" width="36" style="4" customWidth="1"/>
    <col min="12801" max="12801" width="8.7109375" style="4" customWidth="1"/>
    <col min="12802" max="12802" width="10" style="4" customWidth="1"/>
    <col min="12803" max="12803" width="10.7109375" style="4" customWidth="1"/>
    <col min="12804" max="12804" width="6.140625" style="4" customWidth="1"/>
    <col min="12805" max="12805" width="5.85546875" style="4" customWidth="1"/>
    <col min="12806" max="12807" width="12.28515625" style="4" customWidth="1"/>
    <col min="12808" max="12811" width="15.42578125" style="4" customWidth="1"/>
    <col min="12812" max="12815" width="11.28515625" style="4" customWidth="1"/>
    <col min="12816" max="12816" width="15.140625" style="4" customWidth="1"/>
    <col min="12817" max="12817" width="16" style="4" customWidth="1"/>
    <col min="12818" max="12818" width="10.140625" style="4" customWidth="1"/>
    <col min="12819" max="12819" width="6.42578125" style="4" customWidth="1"/>
    <col min="12820" max="13054" width="9.140625" style="4"/>
    <col min="13055" max="13055" width="4" style="4" customWidth="1"/>
    <col min="13056" max="13056" width="36" style="4" customWidth="1"/>
    <col min="13057" max="13057" width="8.7109375" style="4" customWidth="1"/>
    <col min="13058" max="13058" width="10" style="4" customWidth="1"/>
    <col min="13059" max="13059" width="10.7109375" style="4" customWidth="1"/>
    <col min="13060" max="13060" width="6.140625" style="4" customWidth="1"/>
    <col min="13061" max="13061" width="5.85546875" style="4" customWidth="1"/>
    <col min="13062" max="13063" width="12.28515625" style="4" customWidth="1"/>
    <col min="13064" max="13067" width="15.42578125" style="4" customWidth="1"/>
    <col min="13068" max="13071" width="11.28515625" style="4" customWidth="1"/>
    <col min="13072" max="13072" width="15.140625" style="4" customWidth="1"/>
    <col min="13073" max="13073" width="16" style="4" customWidth="1"/>
    <col min="13074" max="13074" width="10.140625" style="4" customWidth="1"/>
    <col min="13075" max="13075" width="6.42578125" style="4" customWidth="1"/>
    <col min="13076" max="13310" width="9.140625" style="4"/>
    <col min="13311" max="13311" width="4" style="4" customWidth="1"/>
    <col min="13312" max="13312" width="36" style="4" customWidth="1"/>
    <col min="13313" max="13313" width="8.7109375" style="4" customWidth="1"/>
    <col min="13314" max="13314" width="10" style="4" customWidth="1"/>
    <col min="13315" max="13315" width="10.7109375" style="4" customWidth="1"/>
    <col min="13316" max="13316" width="6.140625" style="4" customWidth="1"/>
    <col min="13317" max="13317" width="5.85546875" style="4" customWidth="1"/>
    <col min="13318" max="13319" width="12.28515625" style="4" customWidth="1"/>
    <col min="13320" max="13323" width="15.42578125" style="4" customWidth="1"/>
    <col min="13324" max="13327" width="11.28515625" style="4" customWidth="1"/>
    <col min="13328" max="13328" width="15.140625" style="4" customWidth="1"/>
    <col min="13329" max="13329" width="16" style="4" customWidth="1"/>
    <col min="13330" max="13330" width="10.140625" style="4" customWidth="1"/>
    <col min="13331" max="13331" width="6.42578125" style="4" customWidth="1"/>
    <col min="13332" max="13566" width="9.140625" style="4"/>
    <col min="13567" max="13567" width="4" style="4" customWidth="1"/>
    <col min="13568" max="13568" width="36" style="4" customWidth="1"/>
    <col min="13569" max="13569" width="8.7109375" style="4" customWidth="1"/>
    <col min="13570" max="13570" width="10" style="4" customWidth="1"/>
    <col min="13571" max="13571" width="10.7109375" style="4" customWidth="1"/>
    <col min="13572" max="13572" width="6.140625" style="4" customWidth="1"/>
    <col min="13573" max="13573" width="5.85546875" style="4" customWidth="1"/>
    <col min="13574" max="13575" width="12.28515625" style="4" customWidth="1"/>
    <col min="13576" max="13579" width="15.42578125" style="4" customWidth="1"/>
    <col min="13580" max="13583" width="11.28515625" style="4" customWidth="1"/>
    <col min="13584" max="13584" width="15.140625" style="4" customWidth="1"/>
    <col min="13585" max="13585" width="16" style="4" customWidth="1"/>
    <col min="13586" max="13586" width="10.140625" style="4" customWidth="1"/>
    <col min="13587" max="13587" width="6.42578125" style="4" customWidth="1"/>
    <col min="13588" max="13822" width="9.140625" style="4"/>
    <col min="13823" max="13823" width="4" style="4" customWidth="1"/>
    <col min="13824" max="13824" width="36" style="4" customWidth="1"/>
    <col min="13825" max="13825" width="8.7109375" style="4" customWidth="1"/>
    <col min="13826" max="13826" width="10" style="4" customWidth="1"/>
    <col min="13827" max="13827" width="10.7109375" style="4" customWidth="1"/>
    <col min="13828" max="13828" width="6.140625" style="4" customWidth="1"/>
    <col min="13829" max="13829" width="5.85546875" style="4" customWidth="1"/>
    <col min="13830" max="13831" width="12.28515625" style="4" customWidth="1"/>
    <col min="13832" max="13835" width="15.42578125" style="4" customWidth="1"/>
    <col min="13836" max="13839" width="11.28515625" style="4" customWidth="1"/>
    <col min="13840" max="13840" width="15.140625" style="4" customWidth="1"/>
    <col min="13841" max="13841" width="16" style="4" customWidth="1"/>
    <col min="13842" max="13842" width="10.140625" style="4" customWidth="1"/>
    <col min="13843" max="13843" width="6.42578125" style="4" customWidth="1"/>
    <col min="13844" max="14078" width="9.140625" style="4"/>
    <col min="14079" max="14079" width="4" style="4" customWidth="1"/>
    <col min="14080" max="14080" width="36" style="4" customWidth="1"/>
    <col min="14081" max="14081" width="8.7109375" style="4" customWidth="1"/>
    <col min="14082" max="14082" width="10" style="4" customWidth="1"/>
    <col min="14083" max="14083" width="10.7109375" style="4" customWidth="1"/>
    <col min="14084" max="14084" width="6.140625" style="4" customWidth="1"/>
    <col min="14085" max="14085" width="5.85546875" style="4" customWidth="1"/>
    <col min="14086" max="14087" width="12.28515625" style="4" customWidth="1"/>
    <col min="14088" max="14091" width="15.42578125" style="4" customWidth="1"/>
    <col min="14092" max="14095" width="11.28515625" style="4" customWidth="1"/>
    <col min="14096" max="14096" width="15.140625" style="4" customWidth="1"/>
    <col min="14097" max="14097" width="16" style="4" customWidth="1"/>
    <col min="14098" max="14098" width="10.140625" style="4" customWidth="1"/>
    <col min="14099" max="14099" width="6.42578125" style="4" customWidth="1"/>
    <col min="14100" max="14334" width="9.140625" style="4"/>
    <col min="14335" max="14335" width="4" style="4" customWidth="1"/>
    <col min="14336" max="14336" width="36" style="4" customWidth="1"/>
    <col min="14337" max="14337" width="8.7109375" style="4" customWidth="1"/>
    <col min="14338" max="14338" width="10" style="4" customWidth="1"/>
    <col min="14339" max="14339" width="10.7109375" style="4" customWidth="1"/>
    <col min="14340" max="14340" width="6.140625" style="4" customWidth="1"/>
    <col min="14341" max="14341" width="5.85546875" style="4" customWidth="1"/>
    <col min="14342" max="14343" width="12.28515625" style="4" customWidth="1"/>
    <col min="14344" max="14347" width="15.42578125" style="4" customWidth="1"/>
    <col min="14348" max="14351" width="11.28515625" style="4" customWidth="1"/>
    <col min="14352" max="14352" width="15.140625" style="4" customWidth="1"/>
    <col min="14353" max="14353" width="16" style="4" customWidth="1"/>
    <col min="14354" max="14354" width="10.140625" style="4" customWidth="1"/>
    <col min="14355" max="14355" width="6.42578125" style="4" customWidth="1"/>
    <col min="14356" max="14590" width="9.140625" style="4"/>
    <col min="14591" max="14591" width="4" style="4" customWidth="1"/>
    <col min="14592" max="14592" width="36" style="4" customWidth="1"/>
    <col min="14593" max="14593" width="8.7109375" style="4" customWidth="1"/>
    <col min="14594" max="14594" width="10" style="4" customWidth="1"/>
    <col min="14595" max="14595" width="10.7109375" style="4" customWidth="1"/>
    <col min="14596" max="14596" width="6.140625" style="4" customWidth="1"/>
    <col min="14597" max="14597" width="5.85546875" style="4" customWidth="1"/>
    <col min="14598" max="14599" width="12.28515625" style="4" customWidth="1"/>
    <col min="14600" max="14603" width="15.42578125" style="4" customWidth="1"/>
    <col min="14604" max="14607" width="11.28515625" style="4" customWidth="1"/>
    <col min="14608" max="14608" width="15.140625" style="4" customWidth="1"/>
    <col min="14609" max="14609" width="16" style="4" customWidth="1"/>
    <col min="14610" max="14610" width="10.140625" style="4" customWidth="1"/>
    <col min="14611" max="14611" width="6.42578125" style="4" customWidth="1"/>
    <col min="14612" max="14846" width="9.140625" style="4"/>
    <col min="14847" max="14847" width="4" style="4" customWidth="1"/>
    <col min="14848" max="14848" width="36" style="4" customWidth="1"/>
    <col min="14849" max="14849" width="8.7109375" style="4" customWidth="1"/>
    <col min="14850" max="14850" width="10" style="4" customWidth="1"/>
    <col min="14851" max="14851" width="10.7109375" style="4" customWidth="1"/>
    <col min="14852" max="14852" width="6.140625" style="4" customWidth="1"/>
    <col min="14853" max="14853" width="5.85546875" style="4" customWidth="1"/>
    <col min="14854" max="14855" width="12.28515625" style="4" customWidth="1"/>
    <col min="14856" max="14859" width="15.42578125" style="4" customWidth="1"/>
    <col min="14860" max="14863" width="11.28515625" style="4" customWidth="1"/>
    <col min="14864" max="14864" width="15.140625" style="4" customWidth="1"/>
    <col min="14865" max="14865" width="16" style="4" customWidth="1"/>
    <col min="14866" max="14866" width="10.140625" style="4" customWidth="1"/>
    <col min="14867" max="14867" width="6.42578125" style="4" customWidth="1"/>
    <col min="14868" max="15102" width="9.140625" style="4"/>
    <col min="15103" max="15103" width="4" style="4" customWidth="1"/>
    <col min="15104" max="15104" width="36" style="4" customWidth="1"/>
    <col min="15105" max="15105" width="8.7109375" style="4" customWidth="1"/>
    <col min="15106" max="15106" width="10" style="4" customWidth="1"/>
    <col min="15107" max="15107" width="10.7109375" style="4" customWidth="1"/>
    <col min="15108" max="15108" width="6.140625" style="4" customWidth="1"/>
    <col min="15109" max="15109" width="5.85546875" style="4" customWidth="1"/>
    <col min="15110" max="15111" width="12.28515625" style="4" customWidth="1"/>
    <col min="15112" max="15115" width="15.42578125" style="4" customWidth="1"/>
    <col min="15116" max="15119" width="11.28515625" style="4" customWidth="1"/>
    <col min="15120" max="15120" width="15.140625" style="4" customWidth="1"/>
    <col min="15121" max="15121" width="16" style="4" customWidth="1"/>
    <col min="15122" max="15122" width="10.140625" style="4" customWidth="1"/>
    <col min="15123" max="15123" width="6.42578125" style="4" customWidth="1"/>
    <col min="15124" max="15358" width="9.140625" style="4"/>
    <col min="15359" max="15359" width="4" style="4" customWidth="1"/>
    <col min="15360" max="15360" width="36" style="4" customWidth="1"/>
    <col min="15361" max="15361" width="8.7109375" style="4" customWidth="1"/>
    <col min="15362" max="15362" width="10" style="4" customWidth="1"/>
    <col min="15363" max="15363" width="10.7109375" style="4" customWidth="1"/>
    <col min="15364" max="15364" width="6.140625" style="4" customWidth="1"/>
    <col min="15365" max="15365" width="5.85546875" style="4" customWidth="1"/>
    <col min="15366" max="15367" width="12.28515625" style="4" customWidth="1"/>
    <col min="15368" max="15371" width="15.42578125" style="4" customWidth="1"/>
    <col min="15372" max="15375" width="11.28515625" style="4" customWidth="1"/>
    <col min="15376" max="15376" width="15.140625" style="4" customWidth="1"/>
    <col min="15377" max="15377" width="16" style="4" customWidth="1"/>
    <col min="15378" max="15378" width="10.140625" style="4" customWidth="1"/>
    <col min="15379" max="15379" width="6.42578125" style="4" customWidth="1"/>
    <col min="15380" max="15614" width="9.140625" style="4"/>
    <col min="15615" max="15615" width="4" style="4" customWidth="1"/>
    <col min="15616" max="15616" width="36" style="4" customWidth="1"/>
    <col min="15617" max="15617" width="8.7109375" style="4" customWidth="1"/>
    <col min="15618" max="15618" width="10" style="4" customWidth="1"/>
    <col min="15619" max="15619" width="10.7109375" style="4" customWidth="1"/>
    <col min="15620" max="15620" width="6.140625" style="4" customWidth="1"/>
    <col min="15621" max="15621" width="5.85546875" style="4" customWidth="1"/>
    <col min="15622" max="15623" width="12.28515625" style="4" customWidth="1"/>
    <col min="15624" max="15627" width="15.42578125" style="4" customWidth="1"/>
    <col min="15628" max="15631" width="11.28515625" style="4" customWidth="1"/>
    <col min="15632" max="15632" width="15.140625" style="4" customWidth="1"/>
    <col min="15633" max="15633" width="16" style="4" customWidth="1"/>
    <col min="15634" max="15634" width="10.140625" style="4" customWidth="1"/>
    <col min="15635" max="15635" width="6.42578125" style="4" customWidth="1"/>
    <col min="15636" max="15870" width="9.140625" style="4"/>
    <col min="15871" max="15871" width="4" style="4" customWidth="1"/>
    <col min="15872" max="15872" width="36" style="4" customWidth="1"/>
    <col min="15873" max="15873" width="8.7109375" style="4" customWidth="1"/>
    <col min="15874" max="15874" width="10" style="4" customWidth="1"/>
    <col min="15875" max="15875" width="10.7109375" style="4" customWidth="1"/>
    <col min="15876" max="15876" width="6.140625" style="4" customWidth="1"/>
    <col min="15877" max="15877" width="5.85546875" style="4" customWidth="1"/>
    <col min="15878" max="15879" width="12.28515625" style="4" customWidth="1"/>
    <col min="15880" max="15883" width="15.42578125" style="4" customWidth="1"/>
    <col min="15884" max="15887" width="11.28515625" style="4" customWidth="1"/>
    <col min="15888" max="15888" width="15.140625" style="4" customWidth="1"/>
    <col min="15889" max="15889" width="16" style="4" customWidth="1"/>
    <col min="15890" max="15890" width="10.140625" style="4" customWidth="1"/>
    <col min="15891" max="15891" width="6.42578125" style="4" customWidth="1"/>
    <col min="15892" max="16126" width="9.140625" style="4"/>
    <col min="16127" max="16127" width="4" style="4" customWidth="1"/>
    <col min="16128" max="16128" width="36" style="4" customWidth="1"/>
    <col min="16129" max="16129" width="8.7109375" style="4" customWidth="1"/>
    <col min="16130" max="16130" width="10" style="4" customWidth="1"/>
    <col min="16131" max="16131" width="10.7109375" style="4" customWidth="1"/>
    <col min="16132" max="16132" width="6.140625" style="4" customWidth="1"/>
    <col min="16133" max="16133" width="5.85546875" style="4" customWidth="1"/>
    <col min="16134" max="16135" width="12.28515625" style="4" customWidth="1"/>
    <col min="16136" max="16139" width="15.42578125" style="4" customWidth="1"/>
    <col min="16140" max="16143" width="11.28515625" style="4" customWidth="1"/>
    <col min="16144" max="16144" width="15.140625" style="4" customWidth="1"/>
    <col min="16145" max="16145" width="16" style="4" customWidth="1"/>
    <col min="16146" max="16146" width="10.140625" style="4" customWidth="1"/>
    <col min="16147" max="16147" width="6.42578125" style="4" customWidth="1"/>
    <col min="16148" max="16384" width="9.140625" style="4"/>
  </cols>
  <sheetData>
    <row r="1" spans="1:19" s="421" customFormat="1" ht="15.75" x14ac:dyDescent="0.25">
      <c r="A1" s="184"/>
      <c r="B1" s="417" t="s">
        <v>330</v>
      </c>
      <c r="C1" s="417"/>
      <c r="D1" s="417"/>
      <c r="E1" s="184"/>
      <c r="F1" s="693"/>
      <c r="G1" s="693"/>
      <c r="H1" s="184"/>
      <c r="I1" s="184"/>
      <c r="J1" s="184"/>
      <c r="K1" s="184"/>
      <c r="L1" s="184"/>
      <c r="M1" s="184"/>
      <c r="N1" s="184"/>
      <c r="O1" s="184"/>
      <c r="P1" s="184"/>
      <c r="Q1" s="185"/>
      <c r="R1" s="184"/>
      <c r="S1" s="184"/>
    </row>
    <row r="2" spans="1:19" s="421" customFormat="1" ht="14.1" customHeight="1" x14ac:dyDescent="0.2">
      <c r="A2" s="184"/>
      <c r="B2" s="420" t="s">
        <v>11</v>
      </c>
      <c r="C2" s="4"/>
      <c r="D2" s="4"/>
      <c r="E2" s="4"/>
      <c r="F2" s="1397">
        <f>'II. Invested Assets'!B2</f>
        <v>0</v>
      </c>
      <c r="G2" s="1397"/>
      <c r="J2" s="184"/>
      <c r="K2" s="184"/>
      <c r="L2" s="184"/>
      <c r="M2" s="184"/>
      <c r="N2" s="184"/>
      <c r="O2" s="184"/>
      <c r="P2" s="184"/>
      <c r="Q2" s="185"/>
      <c r="R2" s="184"/>
      <c r="S2" s="184"/>
    </row>
    <row r="3" spans="1:19" s="421" customFormat="1" ht="14.1" customHeight="1" x14ac:dyDescent="0.2">
      <c r="A3" s="184"/>
      <c r="B3" s="424" t="str">
        <f>SPUCRI!$B$3</f>
        <v>AS OF DATE _______</v>
      </c>
      <c r="C3" s="4"/>
      <c r="D3" s="4"/>
      <c r="E3" s="4"/>
      <c r="F3" s="1398">
        <f>'I. Financial Condition'!$C$3</f>
        <v>0</v>
      </c>
      <c r="G3" s="1398"/>
      <c r="J3" s="184"/>
      <c r="K3" s="184"/>
      <c r="L3" s="184"/>
      <c r="M3" s="184"/>
      <c r="N3" s="184"/>
      <c r="O3" s="184"/>
      <c r="P3" s="184"/>
      <c r="Q3" s="185"/>
      <c r="R3" s="184"/>
      <c r="S3" s="184"/>
    </row>
    <row r="4" spans="1:19" s="421" customFormat="1" ht="14.1" customHeight="1" thickBot="1" x14ac:dyDescent="0.25">
      <c r="A4" s="694"/>
      <c r="B4" s="695"/>
      <c r="C4" s="695"/>
      <c r="D4" s="695"/>
      <c r="E4" s="695"/>
      <c r="F4" s="695"/>
      <c r="G4" s="695"/>
      <c r="H4" s="695"/>
      <c r="I4" s="695"/>
      <c r="J4" s="695"/>
      <c r="K4" s="695"/>
      <c r="L4" s="598"/>
      <c r="M4" s="598"/>
      <c r="N4" s="598"/>
      <c r="O4" s="599"/>
      <c r="P4" s="599"/>
      <c r="Q4" s="599"/>
      <c r="R4" s="598"/>
    </row>
    <row r="5" spans="1:19" ht="12.75" customHeight="1" x14ac:dyDescent="0.2">
      <c r="A5" s="1515" t="s">
        <v>702</v>
      </c>
      <c r="B5" s="1540"/>
      <c r="C5" s="1490" t="s">
        <v>610</v>
      </c>
      <c r="D5" s="1491"/>
      <c r="E5" s="1554" t="s">
        <v>627</v>
      </c>
      <c r="F5" s="1445" t="s">
        <v>365</v>
      </c>
      <c r="G5" s="1445" t="s">
        <v>630</v>
      </c>
      <c r="H5" s="1445" t="s">
        <v>703</v>
      </c>
      <c r="I5" s="1549" t="s">
        <v>632</v>
      </c>
      <c r="J5" s="1446" t="s">
        <v>366</v>
      </c>
      <c r="K5" s="1446" t="s">
        <v>633</v>
      </c>
      <c r="L5" s="1441" t="s">
        <v>634</v>
      </c>
      <c r="M5" s="1442"/>
      <c r="N5" s="1445" t="s">
        <v>635</v>
      </c>
      <c r="O5" s="1524" t="s">
        <v>636</v>
      </c>
      <c r="P5" s="1524" t="s">
        <v>704</v>
      </c>
      <c r="Q5" s="1524" t="s">
        <v>638</v>
      </c>
      <c r="R5" s="1545" t="s">
        <v>639</v>
      </c>
    </row>
    <row r="6" spans="1:19" ht="12.75" customHeight="1" x14ac:dyDescent="0.2">
      <c r="A6" s="1541"/>
      <c r="B6" s="1487"/>
      <c r="C6" s="1492"/>
      <c r="D6" s="1493"/>
      <c r="E6" s="1555"/>
      <c r="F6" s="1403"/>
      <c r="G6" s="1403"/>
      <c r="H6" s="1403"/>
      <c r="I6" s="1550"/>
      <c r="J6" s="1447"/>
      <c r="K6" s="1447"/>
      <c r="L6" s="1443"/>
      <c r="M6" s="1444"/>
      <c r="N6" s="1403"/>
      <c r="O6" s="1430"/>
      <c r="P6" s="1430"/>
      <c r="Q6" s="1430"/>
      <c r="R6" s="1546"/>
    </row>
    <row r="7" spans="1:19" ht="12.75" customHeight="1" x14ac:dyDescent="0.2">
      <c r="A7" s="1541"/>
      <c r="B7" s="1487"/>
      <c r="C7" s="1492"/>
      <c r="D7" s="1493"/>
      <c r="E7" s="1555"/>
      <c r="F7" s="1403"/>
      <c r="G7" s="1403"/>
      <c r="H7" s="1403"/>
      <c r="I7" s="1550"/>
      <c r="J7" s="1447"/>
      <c r="K7" s="1447"/>
      <c r="L7" s="1458" t="s">
        <v>640</v>
      </c>
      <c r="M7" s="1461" t="s">
        <v>641</v>
      </c>
      <c r="N7" s="1403"/>
      <c r="O7" s="1430"/>
      <c r="P7" s="1430"/>
      <c r="Q7" s="1430"/>
      <c r="R7" s="1546"/>
    </row>
    <row r="8" spans="1:19" ht="12.75" customHeight="1" x14ac:dyDescent="0.2">
      <c r="A8" s="1541"/>
      <c r="B8" s="1487"/>
      <c r="C8" s="601"/>
      <c r="D8" s="602"/>
      <c r="E8" s="1555"/>
      <c r="F8" s="1403"/>
      <c r="G8" s="1403"/>
      <c r="H8" s="1403"/>
      <c r="I8" s="1551"/>
      <c r="J8" s="1447"/>
      <c r="K8" s="1447"/>
      <c r="L8" s="1459"/>
      <c r="M8" s="1462"/>
      <c r="N8" s="1403"/>
      <c r="O8" s="1430"/>
      <c r="P8" s="1430"/>
      <c r="Q8" s="1430"/>
      <c r="R8" s="1546"/>
    </row>
    <row r="9" spans="1:19" ht="12.75" customHeight="1" thickBot="1" x14ac:dyDescent="0.25">
      <c r="A9" s="1552"/>
      <c r="B9" s="1553"/>
      <c r="C9" s="603" t="s">
        <v>622</v>
      </c>
      <c r="D9" s="604" t="s">
        <v>623</v>
      </c>
      <c r="E9" s="696"/>
      <c r="F9" s="697"/>
      <c r="G9" s="697"/>
      <c r="H9" s="697"/>
      <c r="I9" s="697"/>
      <c r="J9" s="697"/>
      <c r="K9" s="697"/>
      <c r="L9" s="698"/>
      <c r="M9" s="698"/>
      <c r="N9" s="698"/>
      <c r="O9" s="659"/>
      <c r="P9" s="659"/>
      <c r="Q9" s="699"/>
      <c r="R9" s="700"/>
    </row>
    <row r="10" spans="1:19" ht="12.75" customHeight="1" thickBot="1" x14ac:dyDescent="0.25">
      <c r="A10" s="701">
        <v>1</v>
      </c>
      <c r="B10" s="107"/>
      <c r="C10" s="702"/>
      <c r="D10" s="116"/>
      <c r="E10" s="703"/>
      <c r="F10" s="114"/>
      <c r="G10" s="114"/>
      <c r="H10" s="114"/>
      <c r="I10" s="114"/>
      <c r="J10" s="114"/>
      <c r="K10" s="114"/>
      <c r="L10" s="704"/>
      <c r="M10" s="704"/>
      <c r="N10" s="27"/>
      <c r="O10" s="27"/>
      <c r="P10" s="27"/>
      <c r="Q10" s="705"/>
      <c r="R10" s="449"/>
    </row>
    <row r="11" spans="1:19" ht="12.75" customHeight="1" thickBot="1" x14ac:dyDescent="0.25">
      <c r="A11" s="706">
        <v>2</v>
      </c>
      <c r="B11" s="108"/>
      <c r="C11" s="707"/>
      <c r="D11" s="117"/>
      <c r="E11" s="608"/>
      <c r="F11" s="115"/>
      <c r="G11" s="115"/>
      <c r="H11" s="115"/>
      <c r="I11" s="115"/>
      <c r="J11" s="114"/>
      <c r="K11" s="114"/>
      <c r="L11" s="708"/>
      <c r="M11" s="708"/>
      <c r="N11" s="20"/>
      <c r="O11" s="20"/>
      <c r="P11" s="20"/>
      <c r="Q11" s="709"/>
      <c r="R11" s="200"/>
    </row>
    <row r="12" spans="1:19" ht="12.75" customHeight="1" thickBot="1" x14ac:dyDescent="0.25">
      <c r="A12" s="706">
        <v>3</v>
      </c>
      <c r="B12" s="108"/>
      <c r="C12" s="707"/>
      <c r="D12" s="117"/>
      <c r="E12" s="608"/>
      <c r="F12" s="115"/>
      <c r="G12" s="115"/>
      <c r="H12" s="115"/>
      <c r="I12" s="115"/>
      <c r="J12" s="114"/>
      <c r="K12" s="114"/>
      <c r="L12" s="708"/>
      <c r="M12" s="708"/>
      <c r="N12" s="20"/>
      <c r="O12" s="20"/>
      <c r="P12" s="20"/>
      <c r="Q12" s="20"/>
      <c r="R12" s="200"/>
    </row>
    <row r="13" spans="1:19" ht="12.75" customHeight="1" thickBot="1" x14ac:dyDescent="0.25">
      <c r="A13" s="706">
        <v>4</v>
      </c>
      <c r="B13" s="108"/>
      <c r="C13" s="707"/>
      <c r="D13" s="117"/>
      <c r="E13" s="608"/>
      <c r="F13" s="115"/>
      <c r="G13" s="115"/>
      <c r="H13" s="115"/>
      <c r="I13" s="115"/>
      <c r="J13" s="114"/>
      <c r="K13" s="114"/>
      <c r="L13" s="708"/>
      <c r="M13" s="708"/>
      <c r="N13" s="20"/>
      <c r="O13" s="20"/>
      <c r="P13" s="20"/>
      <c r="Q13" s="513"/>
      <c r="R13" s="710"/>
    </row>
    <row r="14" spans="1:19" ht="12.75" customHeight="1" thickBot="1" x14ac:dyDescent="0.25">
      <c r="A14" s="706">
        <v>5</v>
      </c>
      <c r="B14" s="108"/>
      <c r="C14" s="707"/>
      <c r="D14" s="117"/>
      <c r="E14" s="608"/>
      <c r="F14" s="115"/>
      <c r="G14" s="115"/>
      <c r="H14" s="115"/>
      <c r="I14" s="115"/>
      <c r="J14" s="114"/>
      <c r="K14" s="114"/>
      <c r="L14" s="708"/>
      <c r="M14" s="708"/>
      <c r="N14" s="20"/>
      <c r="O14" s="20"/>
      <c r="P14" s="20"/>
      <c r="Q14" s="513"/>
      <c r="R14" s="710"/>
    </row>
    <row r="15" spans="1:19" ht="12.75" customHeight="1" thickBot="1" x14ac:dyDescent="0.25">
      <c r="A15" s="706">
        <v>6</v>
      </c>
      <c r="B15" s="108"/>
      <c r="C15" s="707"/>
      <c r="D15" s="117"/>
      <c r="E15" s="608"/>
      <c r="F15" s="115"/>
      <c r="G15" s="115"/>
      <c r="H15" s="115"/>
      <c r="I15" s="115"/>
      <c r="J15" s="114"/>
      <c r="K15" s="114"/>
      <c r="L15" s="708"/>
      <c r="M15" s="708"/>
      <c r="N15" s="20"/>
      <c r="O15" s="20"/>
      <c r="P15" s="20"/>
      <c r="Q15" s="513"/>
      <c r="R15" s="710"/>
    </row>
    <row r="16" spans="1:19" ht="12.75" customHeight="1" thickBot="1" x14ac:dyDescent="0.25">
      <c r="A16" s="706">
        <v>7</v>
      </c>
      <c r="B16" s="108"/>
      <c r="C16" s="707"/>
      <c r="D16" s="117"/>
      <c r="E16" s="608"/>
      <c r="F16" s="115"/>
      <c r="G16" s="115"/>
      <c r="H16" s="115"/>
      <c r="I16" s="115"/>
      <c r="J16" s="114"/>
      <c r="K16" s="114"/>
      <c r="L16" s="708"/>
      <c r="M16" s="708"/>
      <c r="N16" s="20"/>
      <c r="O16" s="20"/>
      <c r="P16" s="20"/>
      <c r="Q16" s="513"/>
      <c r="R16" s="710"/>
    </row>
    <row r="17" spans="1:18" ht="12.75" customHeight="1" thickBot="1" x14ac:dyDescent="0.25">
      <c r="A17" s="706">
        <v>8</v>
      </c>
      <c r="B17" s="108"/>
      <c r="C17" s="707"/>
      <c r="D17" s="117"/>
      <c r="E17" s="608"/>
      <c r="F17" s="115"/>
      <c r="G17" s="115"/>
      <c r="H17" s="115"/>
      <c r="I17" s="115"/>
      <c r="J17" s="114"/>
      <c r="K17" s="114"/>
      <c r="L17" s="708"/>
      <c r="M17" s="708"/>
      <c r="N17" s="20"/>
      <c r="O17" s="20"/>
      <c r="P17" s="20"/>
      <c r="Q17" s="513"/>
      <c r="R17" s="710"/>
    </row>
    <row r="18" spans="1:18" ht="12.75" customHeight="1" thickBot="1" x14ac:dyDescent="0.25">
      <c r="A18" s="706">
        <v>9</v>
      </c>
      <c r="B18" s="108"/>
      <c r="C18" s="707"/>
      <c r="D18" s="117"/>
      <c r="E18" s="608"/>
      <c r="F18" s="115"/>
      <c r="G18" s="115"/>
      <c r="H18" s="115"/>
      <c r="I18" s="115"/>
      <c r="J18" s="114"/>
      <c r="K18" s="114"/>
      <c r="L18" s="708"/>
      <c r="M18" s="708"/>
      <c r="N18" s="20"/>
      <c r="O18" s="20"/>
      <c r="P18" s="20"/>
      <c r="Q18" s="513"/>
      <c r="R18" s="710"/>
    </row>
    <row r="19" spans="1:18" ht="12.75" customHeight="1" thickBot="1" x14ac:dyDescent="0.25">
      <c r="A19" s="706">
        <v>10</v>
      </c>
      <c r="B19" s="108"/>
      <c r="C19" s="707"/>
      <c r="D19" s="117"/>
      <c r="E19" s="608"/>
      <c r="F19" s="115"/>
      <c r="G19" s="115"/>
      <c r="H19" s="115"/>
      <c r="I19" s="115"/>
      <c r="J19" s="114"/>
      <c r="K19" s="114"/>
      <c r="L19" s="708"/>
      <c r="M19" s="708"/>
      <c r="N19" s="20"/>
      <c r="O19" s="20"/>
      <c r="P19" s="20"/>
      <c r="Q19" s="513"/>
      <c r="R19" s="710"/>
    </row>
    <row r="20" spans="1:18" ht="12.75" customHeight="1" thickBot="1" x14ac:dyDescent="0.25">
      <c r="A20" s="706">
        <v>11</v>
      </c>
      <c r="B20" s="108"/>
      <c r="C20" s="707"/>
      <c r="D20" s="117"/>
      <c r="E20" s="608"/>
      <c r="F20" s="115"/>
      <c r="G20" s="115"/>
      <c r="H20" s="115"/>
      <c r="I20" s="115"/>
      <c r="J20" s="114"/>
      <c r="K20" s="114"/>
      <c r="L20" s="708"/>
      <c r="M20" s="708"/>
      <c r="N20" s="20"/>
      <c r="O20" s="20"/>
      <c r="P20" s="20"/>
      <c r="Q20" s="513"/>
      <c r="R20" s="710"/>
    </row>
    <row r="21" spans="1:18" ht="12.75" customHeight="1" thickBot="1" x14ac:dyDescent="0.25">
      <c r="A21" s="706">
        <v>12</v>
      </c>
      <c r="B21" s="108"/>
      <c r="C21" s="707"/>
      <c r="D21" s="117"/>
      <c r="E21" s="608"/>
      <c r="F21" s="115"/>
      <c r="G21" s="115"/>
      <c r="H21" s="115"/>
      <c r="I21" s="115"/>
      <c r="J21" s="114"/>
      <c r="K21" s="114"/>
      <c r="L21" s="708"/>
      <c r="M21" s="708"/>
      <c r="N21" s="20"/>
      <c r="O21" s="20"/>
      <c r="P21" s="20"/>
      <c r="Q21" s="513"/>
      <c r="R21" s="710"/>
    </row>
    <row r="22" spans="1:18" ht="12.75" customHeight="1" thickBot="1" x14ac:dyDescent="0.25">
      <c r="A22" s="706">
        <v>13</v>
      </c>
      <c r="B22" s="108"/>
      <c r="C22" s="707"/>
      <c r="D22" s="117"/>
      <c r="E22" s="608"/>
      <c r="F22" s="115"/>
      <c r="G22" s="115"/>
      <c r="H22" s="115"/>
      <c r="I22" s="115"/>
      <c r="J22" s="114"/>
      <c r="K22" s="114"/>
      <c r="L22" s="708"/>
      <c r="M22" s="708"/>
      <c r="N22" s="20"/>
      <c r="O22" s="20"/>
      <c r="P22" s="20"/>
      <c r="Q22" s="513"/>
      <c r="R22" s="710"/>
    </row>
    <row r="23" spans="1:18" ht="12.75" customHeight="1" thickBot="1" x14ac:dyDescent="0.25">
      <c r="A23" s="706">
        <v>14</v>
      </c>
      <c r="B23" s="108"/>
      <c r="C23" s="707"/>
      <c r="D23" s="117"/>
      <c r="E23" s="608"/>
      <c r="F23" s="115"/>
      <c r="G23" s="115"/>
      <c r="H23" s="115"/>
      <c r="I23" s="115"/>
      <c r="J23" s="114"/>
      <c r="K23" s="114"/>
      <c r="L23" s="708"/>
      <c r="M23" s="708"/>
      <c r="N23" s="20"/>
      <c r="O23" s="20"/>
      <c r="P23" s="20"/>
      <c r="Q23" s="513"/>
      <c r="R23" s="710"/>
    </row>
    <row r="24" spans="1:18" ht="12.75" customHeight="1" thickBot="1" x14ac:dyDescent="0.25">
      <c r="A24" s="706">
        <v>15</v>
      </c>
      <c r="B24" s="108"/>
      <c r="C24" s="707"/>
      <c r="D24" s="117"/>
      <c r="E24" s="608"/>
      <c r="F24" s="115"/>
      <c r="G24" s="115"/>
      <c r="H24" s="115"/>
      <c r="I24" s="115"/>
      <c r="J24" s="114"/>
      <c r="K24" s="114"/>
      <c r="L24" s="708"/>
      <c r="M24" s="708"/>
      <c r="N24" s="20"/>
      <c r="O24" s="20"/>
      <c r="P24" s="20"/>
      <c r="Q24" s="513"/>
      <c r="R24" s="710"/>
    </row>
    <row r="25" spans="1:18" ht="12.75" customHeight="1" thickBot="1" x14ac:dyDescent="0.25">
      <c r="A25" s="706">
        <v>16</v>
      </c>
      <c r="B25" s="108"/>
      <c r="C25" s="707"/>
      <c r="D25" s="117"/>
      <c r="E25" s="608"/>
      <c r="F25" s="115"/>
      <c r="G25" s="115"/>
      <c r="H25" s="115"/>
      <c r="I25" s="115"/>
      <c r="J25" s="114"/>
      <c r="K25" s="114"/>
      <c r="L25" s="708"/>
      <c r="M25" s="708"/>
      <c r="N25" s="20"/>
      <c r="O25" s="20"/>
      <c r="P25" s="20"/>
      <c r="Q25" s="513"/>
      <c r="R25" s="710"/>
    </row>
    <row r="26" spans="1:18" ht="12.75" customHeight="1" thickBot="1" x14ac:dyDescent="0.25">
      <c r="A26" s="706">
        <v>17</v>
      </c>
      <c r="B26" s="108"/>
      <c r="C26" s="707"/>
      <c r="D26" s="117"/>
      <c r="E26" s="608"/>
      <c r="F26" s="115"/>
      <c r="G26" s="115"/>
      <c r="H26" s="115"/>
      <c r="I26" s="115"/>
      <c r="J26" s="114"/>
      <c r="K26" s="114"/>
      <c r="L26" s="708"/>
      <c r="M26" s="708"/>
      <c r="N26" s="20"/>
      <c r="O26" s="20"/>
      <c r="P26" s="20"/>
      <c r="Q26" s="513"/>
      <c r="R26" s="710"/>
    </row>
    <row r="27" spans="1:18" ht="12.75" customHeight="1" thickBot="1" x14ac:dyDescent="0.25">
      <c r="A27" s="706">
        <v>18</v>
      </c>
      <c r="B27" s="108"/>
      <c r="C27" s="707"/>
      <c r="D27" s="117"/>
      <c r="E27" s="608"/>
      <c r="F27" s="115"/>
      <c r="G27" s="115"/>
      <c r="H27" s="115"/>
      <c r="I27" s="115"/>
      <c r="J27" s="114"/>
      <c r="K27" s="114"/>
      <c r="L27" s="708"/>
      <c r="M27" s="708"/>
      <c r="N27" s="20"/>
      <c r="O27" s="20"/>
      <c r="P27" s="20"/>
      <c r="Q27" s="513"/>
      <c r="R27" s="710"/>
    </row>
    <row r="28" spans="1:18" ht="12.75" customHeight="1" thickBot="1" x14ac:dyDescent="0.25">
      <c r="A28" s="706">
        <v>19</v>
      </c>
      <c r="B28" s="108"/>
      <c r="C28" s="707"/>
      <c r="D28" s="117"/>
      <c r="E28" s="608"/>
      <c r="F28" s="115"/>
      <c r="G28" s="115"/>
      <c r="H28" s="115"/>
      <c r="I28" s="115"/>
      <c r="J28" s="114"/>
      <c r="K28" s="114"/>
      <c r="L28" s="708"/>
      <c r="M28" s="708"/>
      <c r="N28" s="20"/>
      <c r="O28" s="20"/>
      <c r="P28" s="20"/>
      <c r="Q28" s="513"/>
      <c r="R28" s="710"/>
    </row>
    <row r="29" spans="1:18" ht="12.75" customHeight="1" x14ac:dyDescent="0.2">
      <c r="A29" s="706">
        <v>20</v>
      </c>
      <c r="B29" s="108"/>
      <c r="C29" s="707"/>
      <c r="D29" s="117"/>
      <c r="E29" s="608"/>
      <c r="F29" s="115"/>
      <c r="G29" s="115"/>
      <c r="H29" s="115"/>
      <c r="I29" s="115"/>
      <c r="J29" s="114"/>
      <c r="K29" s="114"/>
      <c r="L29" s="708"/>
      <c r="M29" s="708"/>
      <c r="N29" s="20"/>
      <c r="O29" s="20"/>
      <c r="P29" s="20"/>
      <c r="Q29" s="513"/>
      <c r="R29" s="710"/>
    </row>
    <row r="30" spans="1:18" ht="12.75" customHeight="1" thickBot="1" x14ac:dyDescent="0.25">
      <c r="A30" s="711"/>
      <c r="B30" s="712"/>
      <c r="C30" s="84"/>
      <c r="D30" s="84"/>
      <c r="E30" s="712"/>
      <c r="F30" s="712"/>
      <c r="G30" s="712"/>
      <c r="H30" s="712"/>
      <c r="I30" s="712"/>
      <c r="J30" s="712"/>
      <c r="K30" s="712"/>
      <c r="L30" s="713"/>
      <c r="M30" s="713"/>
      <c r="N30" s="714"/>
      <c r="O30" s="714"/>
      <c r="P30" s="714"/>
      <c r="Q30" s="715"/>
      <c r="R30" s="716"/>
    </row>
    <row r="31" spans="1:18" s="719" customFormat="1" ht="12.75" customHeight="1" thickBot="1" x14ac:dyDescent="0.25">
      <c r="A31" s="540"/>
      <c r="B31" s="541" t="s">
        <v>705</v>
      </c>
      <c r="C31" s="725">
        <f>SUM(O10:O1048576)</f>
        <v>0</v>
      </c>
      <c r="D31" s="725">
        <f>SUM(P10:P1048576)</f>
        <v>0</v>
      </c>
      <c r="E31" s="541"/>
      <c r="F31" s="541"/>
      <c r="G31" s="541"/>
      <c r="H31" s="541"/>
      <c r="I31" s="541"/>
      <c r="J31" s="541"/>
      <c r="K31" s="541"/>
      <c r="L31" s="717"/>
      <c r="M31" s="717"/>
      <c r="N31" s="717"/>
      <c r="O31" s="717"/>
      <c r="P31" s="717"/>
      <c r="Q31" s="717"/>
      <c r="R31" s="718"/>
    </row>
    <row r="32" spans="1:18" ht="12.75" customHeight="1" x14ac:dyDescent="0.2">
      <c r="A32" s="14"/>
      <c r="B32" s="98"/>
      <c r="C32" s="98"/>
      <c r="D32" s="98"/>
      <c r="E32" s="98"/>
      <c r="F32" s="98"/>
      <c r="G32" s="98"/>
      <c r="H32" s="98"/>
      <c r="I32" s="98"/>
      <c r="J32" s="98"/>
      <c r="K32" s="98"/>
      <c r="L32" s="720"/>
      <c r="M32" s="720"/>
      <c r="N32" s="720"/>
      <c r="O32" s="99"/>
      <c r="P32" s="99"/>
      <c r="Q32" s="99"/>
      <c r="R32" s="98"/>
    </row>
    <row r="33" spans="1:19" ht="12.75" customHeight="1" x14ac:dyDescent="0.2">
      <c r="A33" s="14"/>
      <c r="B33" s="98"/>
      <c r="C33" s="98"/>
      <c r="D33" s="98"/>
      <c r="E33" s="98"/>
      <c r="F33" s="98"/>
      <c r="G33" s="98"/>
      <c r="H33" s="98"/>
      <c r="I33" s="98"/>
      <c r="J33" s="98"/>
      <c r="K33" s="98"/>
      <c r="L33" s="720"/>
      <c r="M33" s="720"/>
      <c r="N33" s="720"/>
      <c r="O33" s="99"/>
      <c r="P33" s="99"/>
      <c r="Q33" s="99"/>
      <c r="R33" s="98"/>
    </row>
    <row r="34" spans="1:19" ht="12.75" customHeight="1" x14ac:dyDescent="0.2">
      <c r="A34" s="721" t="s">
        <v>698</v>
      </c>
      <c r="B34" s="722"/>
      <c r="C34" s="722"/>
      <c r="D34" s="722"/>
      <c r="E34" s="722"/>
      <c r="F34" s="722"/>
      <c r="G34" s="722"/>
      <c r="H34" s="722"/>
      <c r="I34" s="722"/>
      <c r="J34" s="722"/>
      <c r="K34" s="722"/>
      <c r="L34" s="722"/>
      <c r="M34" s="722"/>
      <c r="N34" s="723"/>
      <c r="O34" s="723"/>
      <c r="P34" s="723"/>
      <c r="Q34" s="724"/>
      <c r="R34" s="722"/>
    </row>
    <row r="35" spans="1:19" ht="12.75" customHeight="1" x14ac:dyDescent="0.2">
      <c r="A35" s="550">
        <v>1</v>
      </c>
      <c r="B35" s="551" t="s">
        <v>699</v>
      </c>
      <c r="C35" s="551"/>
      <c r="D35" s="551"/>
      <c r="E35" s="551"/>
      <c r="F35" s="551"/>
      <c r="G35" s="551"/>
      <c r="H35" s="551"/>
      <c r="I35" s="551"/>
      <c r="J35" s="551"/>
      <c r="K35" s="551"/>
      <c r="L35" s="722"/>
      <c r="M35" s="722"/>
      <c r="N35" s="723"/>
      <c r="O35" s="723"/>
      <c r="P35" s="723"/>
      <c r="Q35" s="724"/>
      <c r="R35" s="722"/>
    </row>
    <row r="36" spans="1:19" ht="12.75" customHeight="1" x14ac:dyDescent="0.2">
      <c r="A36" s="550">
        <v>2</v>
      </c>
      <c r="B36" s="551" t="s">
        <v>700</v>
      </c>
      <c r="C36" s="551"/>
      <c r="D36" s="551"/>
      <c r="E36" s="551"/>
      <c r="F36" s="551"/>
      <c r="G36" s="551"/>
      <c r="H36" s="551"/>
      <c r="I36" s="551"/>
      <c r="J36" s="551"/>
      <c r="K36" s="551"/>
      <c r="L36" s="722"/>
      <c r="M36" s="722"/>
      <c r="N36" s="723"/>
      <c r="O36" s="723"/>
      <c r="P36" s="723"/>
      <c r="Q36" s="724"/>
      <c r="R36" s="722"/>
    </row>
    <row r="37" spans="1:19" ht="12.75" customHeight="1" x14ac:dyDescent="0.2">
      <c r="A37" s="550">
        <v>3</v>
      </c>
      <c r="B37" s="551" t="s">
        <v>701</v>
      </c>
      <c r="C37" s="551"/>
      <c r="D37" s="551"/>
      <c r="E37" s="551"/>
      <c r="F37" s="551"/>
      <c r="G37" s="551"/>
      <c r="H37" s="551"/>
      <c r="I37" s="551"/>
      <c r="J37" s="551"/>
      <c r="K37" s="551"/>
      <c r="L37" s="722"/>
      <c r="M37" s="722"/>
      <c r="N37" s="724"/>
      <c r="O37" s="724"/>
      <c r="P37" s="724"/>
      <c r="Q37" s="724"/>
      <c r="R37" s="722"/>
    </row>
    <row r="38" spans="1:19" ht="12.75" customHeight="1" x14ac:dyDescent="0.2">
      <c r="N38" s="6"/>
    </row>
    <row r="39" spans="1:19" ht="12.75" customHeight="1" x14ac:dyDescent="0.2">
      <c r="N39" s="6"/>
      <c r="S39" s="427"/>
    </row>
    <row r="40" spans="1:19" ht="12.75" customHeight="1" x14ac:dyDescent="0.2">
      <c r="N40" s="6"/>
    </row>
    <row r="41" spans="1:19" ht="12.75" customHeight="1" x14ac:dyDescent="0.2">
      <c r="N41" s="6"/>
    </row>
    <row r="42" spans="1:19" ht="12.75" customHeight="1" x14ac:dyDescent="0.2">
      <c r="N42" s="6"/>
    </row>
    <row r="43" spans="1:19" ht="12.75" customHeight="1" x14ac:dyDescent="0.2">
      <c r="N43" s="6"/>
    </row>
    <row r="44" spans="1:19" ht="12.75" customHeight="1" x14ac:dyDescent="0.2">
      <c r="N44" s="6"/>
    </row>
    <row r="45" spans="1:19" ht="12.75" customHeight="1" x14ac:dyDescent="0.2">
      <c r="N45" s="6"/>
    </row>
    <row r="46" spans="1:19" ht="12.75" customHeight="1" x14ac:dyDescent="0.2">
      <c r="N46" s="6"/>
    </row>
    <row r="47" spans="1:19" ht="12.75" customHeight="1" x14ac:dyDescent="0.2">
      <c r="N47" s="6"/>
    </row>
    <row r="48" spans="1:19" ht="12.75" customHeight="1" x14ac:dyDescent="0.2">
      <c r="N48" s="6"/>
    </row>
    <row r="49" spans="14:14" ht="12.75" customHeight="1" x14ac:dyDescent="0.2">
      <c r="N49" s="6"/>
    </row>
    <row r="50" spans="14:14" ht="12.75" customHeight="1" x14ac:dyDescent="0.2">
      <c r="N50" s="6"/>
    </row>
    <row r="51" spans="14:14" ht="12.75" customHeight="1" x14ac:dyDescent="0.2">
      <c r="N51" s="6"/>
    </row>
    <row r="52" spans="14:14" ht="12.75" customHeight="1" x14ac:dyDescent="0.2">
      <c r="N52" s="6"/>
    </row>
    <row r="53" spans="14:14" ht="12.75" customHeight="1" x14ac:dyDescent="0.2">
      <c r="N53" s="6"/>
    </row>
    <row r="54" spans="14:14" ht="12.75" customHeight="1" x14ac:dyDescent="0.2">
      <c r="N54" s="6"/>
    </row>
    <row r="55" spans="14:14" ht="12.75" customHeight="1" x14ac:dyDescent="0.2">
      <c r="N55" s="6"/>
    </row>
    <row r="56" spans="14:14" ht="12.75" customHeight="1" x14ac:dyDescent="0.2">
      <c r="N56" s="6"/>
    </row>
    <row r="57" spans="14:14" ht="12.75" customHeight="1" x14ac:dyDescent="0.2">
      <c r="N57" s="6"/>
    </row>
    <row r="58" spans="14:14" ht="12.75" customHeight="1" x14ac:dyDescent="0.2">
      <c r="N58" s="6"/>
    </row>
    <row r="59" spans="14:14" ht="12.75" customHeight="1" x14ac:dyDescent="0.2">
      <c r="N59" s="6"/>
    </row>
    <row r="60" spans="14:14" ht="12.75" customHeight="1" x14ac:dyDescent="0.2">
      <c r="N60" s="6"/>
    </row>
    <row r="61" spans="14:14" ht="12.75" customHeight="1" x14ac:dyDescent="0.2">
      <c r="N61" s="6"/>
    </row>
    <row r="62" spans="14:14" ht="12.75" customHeight="1" x14ac:dyDescent="0.2">
      <c r="N62" s="6"/>
    </row>
    <row r="63" spans="14:14" ht="12.75" customHeight="1" x14ac:dyDescent="0.2">
      <c r="N63" s="6"/>
    </row>
    <row r="64" spans="14:14" ht="12.75" customHeight="1" x14ac:dyDescent="0.2">
      <c r="N64" s="6"/>
    </row>
    <row r="65" spans="14:14" ht="12.75" customHeight="1" x14ac:dyDescent="0.2">
      <c r="N65" s="6"/>
    </row>
    <row r="66" spans="14:14" ht="12.75" customHeight="1" x14ac:dyDescent="0.2">
      <c r="N66" s="6"/>
    </row>
    <row r="67" spans="14:14" ht="12.75" customHeight="1" x14ac:dyDescent="0.2">
      <c r="N67" s="6"/>
    </row>
    <row r="68" spans="14:14" ht="12.75" customHeight="1" x14ac:dyDescent="0.2">
      <c r="N68" s="6"/>
    </row>
    <row r="69" spans="14:14" ht="12.75" customHeight="1" x14ac:dyDescent="0.2">
      <c r="N69" s="6"/>
    </row>
    <row r="70" spans="14:14" ht="12.75" customHeight="1" x14ac:dyDescent="0.2">
      <c r="N70" s="6"/>
    </row>
    <row r="71" spans="14:14" ht="12.75" customHeight="1" x14ac:dyDescent="0.2">
      <c r="N71" s="6"/>
    </row>
    <row r="72" spans="14:14" ht="12.75" customHeight="1" x14ac:dyDescent="0.2">
      <c r="N72" s="6"/>
    </row>
    <row r="73" spans="14:14" ht="12.75" customHeight="1" x14ac:dyDescent="0.2">
      <c r="N73" s="6"/>
    </row>
    <row r="74" spans="14:14" ht="12.75" customHeight="1" x14ac:dyDescent="0.2">
      <c r="N74" s="6"/>
    </row>
    <row r="75" spans="14:14" ht="12.75" customHeight="1" x14ac:dyDescent="0.2">
      <c r="N75" s="6"/>
    </row>
    <row r="76" spans="14:14" ht="12.75" customHeight="1" x14ac:dyDescent="0.2">
      <c r="N76" s="6"/>
    </row>
    <row r="77" spans="14:14" ht="12.75" customHeight="1" x14ac:dyDescent="0.2">
      <c r="N77" s="6"/>
    </row>
    <row r="78" spans="14:14" ht="12.75" customHeight="1" x14ac:dyDescent="0.2">
      <c r="N78" s="6"/>
    </row>
    <row r="79" spans="14:14" ht="12.75" customHeight="1" x14ac:dyDescent="0.2">
      <c r="N79" s="6"/>
    </row>
    <row r="80" spans="14:14" ht="12.75" customHeight="1" x14ac:dyDescent="0.2">
      <c r="N80" s="6"/>
    </row>
    <row r="81" spans="14:14" ht="12.75" customHeight="1" x14ac:dyDescent="0.2">
      <c r="N81" s="6"/>
    </row>
    <row r="82" spans="14:14" ht="12.75" customHeight="1" x14ac:dyDescent="0.2">
      <c r="N82" s="6"/>
    </row>
    <row r="83" spans="14:14" ht="12.75" customHeight="1" x14ac:dyDescent="0.2">
      <c r="N83" s="6"/>
    </row>
    <row r="84" spans="14:14" ht="12.75" customHeight="1" x14ac:dyDescent="0.2">
      <c r="N84" s="6"/>
    </row>
    <row r="85" spans="14:14" ht="12.75" customHeight="1" x14ac:dyDescent="0.2">
      <c r="N85" s="6"/>
    </row>
    <row r="86" spans="14:14" ht="12.75" customHeight="1" x14ac:dyDescent="0.2">
      <c r="N86" s="6"/>
    </row>
    <row r="87" spans="14:14" ht="12.75" customHeight="1" x14ac:dyDescent="0.2">
      <c r="N87" s="6"/>
    </row>
    <row r="88" spans="14:14" ht="12.75" customHeight="1" x14ac:dyDescent="0.2">
      <c r="N88" s="6"/>
    </row>
    <row r="89" spans="14:14" ht="12.75" customHeight="1" x14ac:dyDescent="0.2">
      <c r="N89" s="6"/>
    </row>
    <row r="90" spans="14:14" ht="12.75" customHeight="1" x14ac:dyDescent="0.2">
      <c r="N90" s="6"/>
    </row>
    <row r="91" spans="14:14" ht="12.75" customHeight="1" x14ac:dyDescent="0.2">
      <c r="N91" s="6"/>
    </row>
    <row r="92" spans="14:14" ht="12.75" customHeight="1" x14ac:dyDescent="0.2">
      <c r="N92" s="6"/>
    </row>
    <row r="93" spans="14:14" ht="12.75" customHeight="1" x14ac:dyDescent="0.2">
      <c r="N93" s="6"/>
    </row>
    <row r="94" spans="14:14" ht="12.75" customHeight="1" x14ac:dyDescent="0.2">
      <c r="N94" s="6"/>
    </row>
    <row r="95" spans="14:14" ht="12.75" customHeight="1" x14ac:dyDescent="0.2">
      <c r="N95" s="6"/>
    </row>
    <row r="96" spans="14:14" ht="12.75" customHeight="1" x14ac:dyDescent="0.2">
      <c r="N96" s="6"/>
    </row>
    <row r="97" spans="14:14" ht="12.75" customHeight="1" x14ac:dyDescent="0.2">
      <c r="N97" s="6"/>
    </row>
    <row r="98" spans="14:14" ht="12.75" customHeight="1" x14ac:dyDescent="0.2">
      <c r="N98" s="6"/>
    </row>
    <row r="99" spans="14:14" ht="12.75" customHeight="1" x14ac:dyDescent="0.2">
      <c r="N99" s="6"/>
    </row>
    <row r="100" spans="14:14" ht="12.75" customHeight="1" x14ac:dyDescent="0.2">
      <c r="N100" s="6"/>
    </row>
    <row r="101" spans="14:14" ht="12.75" customHeight="1" x14ac:dyDescent="0.2">
      <c r="N101" s="6"/>
    </row>
    <row r="102" spans="14:14" ht="12.75" customHeight="1" x14ac:dyDescent="0.2">
      <c r="N102" s="6"/>
    </row>
    <row r="103" spans="14:14" ht="12.75" customHeight="1" x14ac:dyDescent="0.2">
      <c r="N103" s="6"/>
    </row>
    <row r="104" spans="14:14" ht="12.75" customHeight="1" x14ac:dyDescent="0.2">
      <c r="N104" s="6"/>
    </row>
    <row r="105" spans="14:14" ht="12.75" customHeight="1" x14ac:dyDescent="0.2">
      <c r="N105" s="6"/>
    </row>
    <row r="106" spans="14:14" ht="12.75" customHeight="1" x14ac:dyDescent="0.2">
      <c r="N106" s="6"/>
    </row>
    <row r="107" spans="14:14" ht="12.75" customHeight="1" x14ac:dyDescent="0.2">
      <c r="N107" s="6"/>
    </row>
    <row r="108" spans="14:14" ht="12.75" customHeight="1" x14ac:dyDescent="0.2">
      <c r="N108" s="6"/>
    </row>
    <row r="109" spans="14:14" ht="12.75" customHeight="1" x14ac:dyDescent="0.2">
      <c r="N109" s="6"/>
    </row>
    <row r="110" spans="14:14" ht="12.75" customHeight="1" x14ac:dyDescent="0.2">
      <c r="N110" s="6"/>
    </row>
    <row r="111" spans="14:14" ht="12.75" customHeight="1" x14ac:dyDescent="0.2">
      <c r="N111" s="6"/>
    </row>
    <row r="112" spans="14:14" ht="12.75" customHeight="1" x14ac:dyDescent="0.2">
      <c r="N112" s="6"/>
    </row>
    <row r="113" spans="14:14" ht="12.75" customHeight="1" x14ac:dyDescent="0.2">
      <c r="N113" s="6"/>
    </row>
    <row r="114" spans="14:14" ht="12.75" customHeight="1" x14ac:dyDescent="0.2">
      <c r="N114" s="6"/>
    </row>
    <row r="115" spans="14:14" ht="12.75" customHeight="1" x14ac:dyDescent="0.2">
      <c r="N115" s="6"/>
    </row>
    <row r="116" spans="14:14" ht="12.75" customHeight="1" x14ac:dyDescent="0.2">
      <c r="N116" s="6"/>
    </row>
    <row r="117" spans="14:14" ht="12.75" customHeight="1" x14ac:dyDescent="0.2">
      <c r="N117" s="6"/>
    </row>
    <row r="118" spans="14:14" ht="12.75" customHeight="1" x14ac:dyDescent="0.2">
      <c r="N118" s="6"/>
    </row>
    <row r="119" spans="14:14" ht="12.75" customHeight="1" x14ac:dyDescent="0.2">
      <c r="N119" s="6"/>
    </row>
    <row r="120" spans="14:14" ht="12.75" customHeight="1" x14ac:dyDescent="0.2">
      <c r="N120" s="6"/>
    </row>
    <row r="121" spans="14:14" ht="12.75" customHeight="1" x14ac:dyDescent="0.2">
      <c r="N121" s="6"/>
    </row>
    <row r="122" spans="14:14" ht="12.75" customHeight="1" x14ac:dyDescent="0.2">
      <c r="N122" s="6"/>
    </row>
    <row r="123" spans="14:14" ht="12.75" customHeight="1" x14ac:dyDescent="0.2">
      <c r="N123" s="6"/>
    </row>
    <row r="124" spans="14:14" ht="12.75" customHeight="1" x14ac:dyDescent="0.2">
      <c r="N124" s="6"/>
    </row>
    <row r="125" spans="14:14" ht="12.75" customHeight="1" x14ac:dyDescent="0.2">
      <c r="N125" s="6"/>
    </row>
    <row r="126" spans="14:14" ht="12.75" customHeight="1" x14ac:dyDescent="0.2">
      <c r="N126" s="6"/>
    </row>
    <row r="127" spans="14:14" ht="12.75" customHeight="1" x14ac:dyDescent="0.2">
      <c r="N127" s="6"/>
    </row>
    <row r="128" spans="14:14" ht="12.75" customHeight="1" x14ac:dyDescent="0.2">
      <c r="N128" s="6"/>
    </row>
    <row r="129" spans="14:14" ht="12.75" customHeight="1" x14ac:dyDescent="0.2">
      <c r="N129" s="6"/>
    </row>
    <row r="130" spans="14:14" ht="12.75" customHeight="1" x14ac:dyDescent="0.2">
      <c r="N130" s="6"/>
    </row>
    <row r="131" spans="14:14" ht="12.75" customHeight="1" x14ac:dyDescent="0.2">
      <c r="N131" s="6"/>
    </row>
    <row r="132" spans="14:14" ht="12.75" customHeight="1" x14ac:dyDescent="0.2">
      <c r="N132" s="6"/>
    </row>
    <row r="133" spans="14:14" ht="12.75" customHeight="1" x14ac:dyDescent="0.2">
      <c r="N133" s="6"/>
    </row>
    <row r="134" spans="14:14" ht="12.75" customHeight="1" x14ac:dyDescent="0.2">
      <c r="N134" s="6"/>
    </row>
    <row r="135" spans="14:14" ht="12.75" customHeight="1" x14ac:dyDescent="0.2">
      <c r="N135" s="6"/>
    </row>
    <row r="136" spans="14:14" ht="12.75" customHeight="1" x14ac:dyDescent="0.2">
      <c r="N136" s="6"/>
    </row>
    <row r="137" spans="14:14" ht="12.75" customHeight="1" x14ac:dyDescent="0.2">
      <c r="N137" s="6"/>
    </row>
    <row r="138" spans="14:14" ht="12.75" customHeight="1" x14ac:dyDescent="0.2">
      <c r="N138" s="6"/>
    </row>
    <row r="139" spans="14:14" ht="12.75" customHeight="1" x14ac:dyDescent="0.2">
      <c r="N139" s="6"/>
    </row>
    <row r="140" spans="14:14" ht="12.75" customHeight="1" x14ac:dyDescent="0.2">
      <c r="N140" s="6"/>
    </row>
    <row r="141" spans="14:14" ht="12.75" customHeight="1" x14ac:dyDescent="0.2">
      <c r="N141" s="6"/>
    </row>
    <row r="142" spans="14:14" ht="12.75" customHeight="1" x14ac:dyDescent="0.2">
      <c r="N142" s="6"/>
    </row>
    <row r="143" spans="14:14" ht="12.75" customHeight="1" x14ac:dyDescent="0.2">
      <c r="N143" s="6"/>
    </row>
    <row r="144" spans="14:14" ht="12.75" customHeight="1" x14ac:dyDescent="0.2">
      <c r="N144" s="6"/>
    </row>
    <row r="145" spans="14:14" ht="12.75" customHeight="1" x14ac:dyDescent="0.2">
      <c r="N145" s="6"/>
    </row>
    <row r="146" spans="14:14" ht="12.75" customHeight="1" x14ac:dyDescent="0.2">
      <c r="N146" s="6"/>
    </row>
    <row r="147" spans="14:14" ht="12.75" customHeight="1" x14ac:dyDescent="0.2">
      <c r="N147" s="6"/>
    </row>
    <row r="148" spans="14:14" ht="12.75" customHeight="1" x14ac:dyDescent="0.2">
      <c r="N148" s="6"/>
    </row>
    <row r="149" spans="14:14" ht="12.75" customHeight="1" x14ac:dyDescent="0.2">
      <c r="N149" s="6"/>
    </row>
    <row r="150" spans="14:14" ht="12.75" customHeight="1" x14ac:dyDescent="0.2">
      <c r="N150" s="6"/>
    </row>
    <row r="151" spans="14:14" ht="12.75" customHeight="1" x14ac:dyDescent="0.2">
      <c r="N151" s="6"/>
    </row>
    <row r="152" spans="14:14" ht="12.75" customHeight="1" x14ac:dyDescent="0.2">
      <c r="N152" s="6"/>
    </row>
    <row r="153" spans="14:14" ht="12.75" customHeight="1" x14ac:dyDescent="0.2">
      <c r="N153" s="6"/>
    </row>
    <row r="154" spans="14:14" ht="12.75" customHeight="1" x14ac:dyDescent="0.2">
      <c r="N154" s="6"/>
    </row>
    <row r="155" spans="14:14" ht="12.75" customHeight="1" x14ac:dyDescent="0.2">
      <c r="N155" s="6"/>
    </row>
    <row r="156" spans="14:14" ht="12.75" customHeight="1" x14ac:dyDescent="0.2">
      <c r="N156" s="6"/>
    </row>
    <row r="157" spans="14:14" ht="12.75" customHeight="1" x14ac:dyDescent="0.2">
      <c r="N157" s="6"/>
    </row>
    <row r="158" spans="14:14" ht="12.75" customHeight="1" x14ac:dyDescent="0.2">
      <c r="N158" s="6"/>
    </row>
    <row r="159" spans="14:14" ht="12.75" customHeight="1" x14ac:dyDescent="0.2">
      <c r="N159" s="6"/>
    </row>
    <row r="160" spans="14:14" ht="12.75" customHeight="1" x14ac:dyDescent="0.2">
      <c r="N160" s="6"/>
    </row>
    <row r="161" spans="14:14" ht="12.75" customHeight="1" x14ac:dyDescent="0.2">
      <c r="N161" s="6"/>
    </row>
    <row r="162" spans="14:14" ht="12.75" customHeight="1" x14ac:dyDescent="0.2">
      <c r="N162" s="6"/>
    </row>
    <row r="163" spans="14:14" ht="12.75" customHeight="1" x14ac:dyDescent="0.2">
      <c r="N163" s="6"/>
    </row>
    <row r="164" spans="14:14" ht="12.75" customHeight="1" x14ac:dyDescent="0.2">
      <c r="N164" s="6"/>
    </row>
  </sheetData>
  <sheetProtection algorithmName="SHA-512" hashValue="27yNaENPssy/B9WLAKoRQJssDfkYC4LSAYabOwLoASTqOsNZViUoGUyN4ILyjPEZCRjwO/fr2QIfswBePB7N7Q==" saltValue="dvyMM/evmK8RHv9aDZYGLg=="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
  </protectedRanges>
  <mergeCells count="20">
    <mergeCell ref="A9:B9"/>
    <mergeCell ref="Q5:Q8"/>
    <mergeCell ref="L7:L8"/>
    <mergeCell ref="M7:M8"/>
    <mergeCell ref="A5:B8"/>
    <mergeCell ref="N5:N8"/>
    <mergeCell ref="L5:M6"/>
    <mergeCell ref="O5:O8"/>
    <mergeCell ref="P5:P8"/>
    <mergeCell ref="E5:E8"/>
    <mergeCell ref="C5:D7"/>
    <mergeCell ref="F2:G2"/>
    <mergeCell ref="F3:G3"/>
    <mergeCell ref="R5:R8"/>
    <mergeCell ref="F5:F8"/>
    <mergeCell ref="G5:G8"/>
    <mergeCell ref="H5:H8"/>
    <mergeCell ref="J5:J8"/>
    <mergeCell ref="K5:K8"/>
    <mergeCell ref="I5:I8"/>
  </mergeCells>
  <pageMargins left="0.5" right="0.5" top="1" bottom="0.5" header="0.2" footer="0.1"/>
  <pageSetup paperSize="5" scale="69" fitToHeight="0" orientation="landscape" r:id="rId1"/>
  <headerFooter>
    <oddFooter>&amp;R&amp;"Arial,Bold"&amp;10Page 46</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100-000000000000}">
          <x14:formula1>
            <xm:f>List!$A$2:$A$167</xm:f>
          </x14:formula1>
          <xm:sqref>F10:F29</xm:sqref>
        </x14:dataValidation>
        <x14:dataValidation type="list" allowBlank="1" showInputMessage="1" showErrorMessage="1" xr:uid="{00000000-0002-0000-1100-000001000000}">
          <x14:formula1>
            <xm:f>List!$B$2:$B$3</xm:f>
          </x14:formula1>
          <xm:sqref>G10:G29</xm:sqref>
        </x14:dataValidation>
        <x14:dataValidation type="list" allowBlank="1" showInputMessage="1" showErrorMessage="1" xr:uid="{00000000-0002-0000-1100-000002000000}">
          <x14:formula1>
            <xm:f>List!$D$2:$D$9</xm:f>
          </x14:formula1>
          <xm:sqref>J10:J29</xm:sqref>
        </x14:dataValidation>
        <x14:dataValidation type="list" allowBlank="1" showInputMessage="1" showErrorMessage="1" xr:uid="{00000000-0002-0000-1100-000003000000}">
          <x14:formula1>
            <xm:f>List!$E$2:$E$24</xm:f>
          </x14:formula1>
          <xm:sqref>K10:K29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theme="9" tint="0.39997558519241921"/>
    <pageSetUpPr fitToPage="1"/>
  </sheetPr>
  <dimension ref="A1:X39"/>
  <sheetViews>
    <sheetView showGridLines="0" zoomScale="85" zoomScaleNormal="85" zoomScaleSheetLayoutView="80" zoomScalePageLayoutView="40" workbookViewId="0"/>
  </sheetViews>
  <sheetFormatPr defaultColWidth="8.85546875" defaultRowHeight="12.75" customHeight="1" x14ac:dyDescent="0.2"/>
  <cols>
    <col min="1" max="1" width="3" style="4" customWidth="1"/>
    <col min="2" max="2" width="3" style="763" customWidth="1"/>
    <col min="3" max="3" width="50.7109375" style="4" customWidth="1"/>
    <col min="4" max="5" width="19.28515625" style="6" customWidth="1"/>
    <col min="6" max="8" width="19.28515625" style="4" customWidth="1"/>
    <col min="9" max="9" width="16.28515625" style="4" customWidth="1"/>
    <col min="10" max="10" width="14.85546875" style="482" customWidth="1"/>
    <col min="11" max="11" width="22.85546875" style="765" customWidth="1"/>
    <col min="12" max="12" width="23" style="765" customWidth="1"/>
    <col min="13" max="15" width="24.7109375" style="6" customWidth="1"/>
    <col min="16" max="16" width="9.140625" style="4" customWidth="1"/>
    <col min="17" max="17" width="11.42578125" style="4" bestFit="1" customWidth="1"/>
    <col min="18" max="258" width="9.140625" style="4"/>
    <col min="259" max="260" width="3" style="4" customWidth="1"/>
    <col min="261" max="261" width="42.85546875" style="4" customWidth="1"/>
    <col min="262" max="262" width="16.28515625" style="4" customWidth="1"/>
    <col min="263" max="263" width="14.85546875" style="4" customWidth="1"/>
    <col min="264" max="264" width="22.85546875" style="4" customWidth="1"/>
    <col min="265" max="265" width="23" style="4" customWidth="1"/>
    <col min="266" max="266" width="17.7109375" style="4" customWidth="1"/>
    <col min="267" max="267" width="21.7109375" style="4" customWidth="1"/>
    <col min="268" max="268" width="17.7109375" style="4" customWidth="1"/>
    <col min="269" max="269" width="22.7109375" style="4" customWidth="1"/>
    <col min="270" max="272" width="9.140625" style="4"/>
    <col min="273" max="273" width="11.42578125" style="4" bestFit="1" customWidth="1"/>
    <col min="274" max="514" width="9.140625" style="4"/>
    <col min="515" max="516" width="3" style="4" customWidth="1"/>
    <col min="517" max="517" width="42.85546875" style="4" customWidth="1"/>
    <col min="518" max="518" width="16.28515625" style="4" customWidth="1"/>
    <col min="519" max="519" width="14.85546875" style="4" customWidth="1"/>
    <col min="520" max="520" width="22.85546875" style="4" customWidth="1"/>
    <col min="521" max="521" width="23" style="4" customWidth="1"/>
    <col min="522" max="522" width="17.7109375" style="4" customWidth="1"/>
    <col min="523" max="523" width="21.7109375" style="4" customWidth="1"/>
    <col min="524" max="524" width="17.7109375" style="4" customWidth="1"/>
    <col min="525" max="525" width="22.7109375" style="4" customWidth="1"/>
    <col min="526" max="528" width="9.140625" style="4"/>
    <col min="529" max="529" width="11.42578125" style="4" bestFit="1" customWidth="1"/>
    <col min="530" max="770" width="9.140625" style="4"/>
    <col min="771" max="772" width="3" style="4" customWidth="1"/>
    <col min="773" max="773" width="42.85546875" style="4" customWidth="1"/>
    <col min="774" max="774" width="16.28515625" style="4" customWidth="1"/>
    <col min="775" max="775" width="14.85546875" style="4" customWidth="1"/>
    <col min="776" max="776" width="22.85546875" style="4" customWidth="1"/>
    <col min="777" max="777" width="23" style="4" customWidth="1"/>
    <col min="778" max="778" width="17.7109375" style="4" customWidth="1"/>
    <col min="779" max="779" width="21.7109375" style="4" customWidth="1"/>
    <col min="780" max="780" width="17.7109375" style="4" customWidth="1"/>
    <col min="781" max="781" width="22.7109375" style="4" customWidth="1"/>
    <col min="782" max="784" width="9.140625" style="4"/>
    <col min="785" max="785" width="11.42578125" style="4" bestFit="1" customWidth="1"/>
    <col min="786" max="1026" width="9.140625" style="4"/>
    <col min="1027" max="1028" width="3" style="4" customWidth="1"/>
    <col min="1029" max="1029" width="42.85546875" style="4" customWidth="1"/>
    <col min="1030" max="1030" width="16.28515625" style="4" customWidth="1"/>
    <col min="1031" max="1031" width="14.85546875" style="4" customWidth="1"/>
    <col min="1032" max="1032" width="22.85546875" style="4" customWidth="1"/>
    <col min="1033" max="1033" width="23" style="4" customWidth="1"/>
    <col min="1034" max="1034" width="17.7109375" style="4" customWidth="1"/>
    <col min="1035" max="1035" width="21.7109375" style="4" customWidth="1"/>
    <col min="1036" max="1036" width="17.7109375" style="4" customWidth="1"/>
    <col min="1037" max="1037" width="22.7109375" style="4" customWidth="1"/>
    <col min="1038" max="1040" width="9.140625" style="4"/>
    <col min="1041" max="1041" width="11.42578125" style="4" bestFit="1" customWidth="1"/>
    <col min="1042" max="1282" width="9.140625" style="4"/>
    <col min="1283" max="1284" width="3" style="4" customWidth="1"/>
    <col min="1285" max="1285" width="42.85546875" style="4" customWidth="1"/>
    <col min="1286" max="1286" width="16.28515625" style="4" customWidth="1"/>
    <col min="1287" max="1287" width="14.85546875" style="4" customWidth="1"/>
    <col min="1288" max="1288" width="22.85546875" style="4" customWidth="1"/>
    <col min="1289" max="1289" width="23" style="4" customWidth="1"/>
    <col min="1290" max="1290" width="17.7109375" style="4" customWidth="1"/>
    <col min="1291" max="1291" width="21.7109375" style="4" customWidth="1"/>
    <col min="1292" max="1292" width="17.7109375" style="4" customWidth="1"/>
    <col min="1293" max="1293" width="22.7109375" style="4" customWidth="1"/>
    <col min="1294" max="1296" width="9.140625" style="4"/>
    <col min="1297" max="1297" width="11.42578125" style="4" bestFit="1" customWidth="1"/>
    <col min="1298" max="1538" width="9.140625" style="4"/>
    <col min="1539" max="1540" width="3" style="4" customWidth="1"/>
    <col min="1541" max="1541" width="42.85546875" style="4" customWidth="1"/>
    <col min="1542" max="1542" width="16.28515625" style="4" customWidth="1"/>
    <col min="1543" max="1543" width="14.85546875" style="4" customWidth="1"/>
    <col min="1544" max="1544" width="22.85546875" style="4" customWidth="1"/>
    <col min="1545" max="1545" width="23" style="4" customWidth="1"/>
    <col min="1546" max="1546" width="17.7109375" style="4" customWidth="1"/>
    <col min="1547" max="1547" width="21.7109375" style="4" customWidth="1"/>
    <col min="1548" max="1548" width="17.7109375" style="4" customWidth="1"/>
    <col min="1549" max="1549" width="22.7109375" style="4" customWidth="1"/>
    <col min="1550" max="1552" width="9.140625" style="4"/>
    <col min="1553" max="1553" width="11.42578125" style="4" bestFit="1" customWidth="1"/>
    <col min="1554" max="1794" width="9.140625" style="4"/>
    <col min="1795" max="1796" width="3" style="4" customWidth="1"/>
    <col min="1797" max="1797" width="42.85546875" style="4" customWidth="1"/>
    <col min="1798" max="1798" width="16.28515625" style="4" customWidth="1"/>
    <col min="1799" max="1799" width="14.85546875" style="4" customWidth="1"/>
    <col min="1800" max="1800" width="22.85546875" style="4" customWidth="1"/>
    <col min="1801" max="1801" width="23" style="4" customWidth="1"/>
    <col min="1802" max="1802" width="17.7109375" style="4" customWidth="1"/>
    <col min="1803" max="1803" width="21.7109375" style="4" customWidth="1"/>
    <col min="1804" max="1804" width="17.7109375" style="4" customWidth="1"/>
    <col min="1805" max="1805" width="22.7109375" style="4" customWidth="1"/>
    <col min="1806" max="1808" width="9.140625" style="4"/>
    <col min="1809" max="1809" width="11.42578125" style="4" bestFit="1" customWidth="1"/>
    <col min="1810" max="2050" width="9.140625" style="4"/>
    <col min="2051" max="2052" width="3" style="4" customWidth="1"/>
    <col min="2053" max="2053" width="42.85546875" style="4" customWidth="1"/>
    <col min="2054" max="2054" width="16.28515625" style="4" customWidth="1"/>
    <col min="2055" max="2055" width="14.85546875" style="4" customWidth="1"/>
    <col min="2056" max="2056" width="22.85546875" style="4" customWidth="1"/>
    <col min="2057" max="2057" width="23" style="4" customWidth="1"/>
    <col min="2058" max="2058" width="17.7109375" style="4" customWidth="1"/>
    <col min="2059" max="2059" width="21.7109375" style="4" customWidth="1"/>
    <col min="2060" max="2060" width="17.7109375" style="4" customWidth="1"/>
    <col min="2061" max="2061" width="22.7109375" style="4" customWidth="1"/>
    <col min="2062" max="2064" width="9.140625" style="4"/>
    <col min="2065" max="2065" width="11.42578125" style="4" bestFit="1" customWidth="1"/>
    <col min="2066" max="2306" width="9.140625" style="4"/>
    <col min="2307" max="2308" width="3" style="4" customWidth="1"/>
    <col min="2309" max="2309" width="42.85546875" style="4" customWidth="1"/>
    <col min="2310" max="2310" width="16.28515625" style="4" customWidth="1"/>
    <col min="2311" max="2311" width="14.85546875" style="4" customWidth="1"/>
    <col min="2312" max="2312" width="22.85546875" style="4" customWidth="1"/>
    <col min="2313" max="2313" width="23" style="4" customWidth="1"/>
    <col min="2314" max="2314" width="17.7109375" style="4" customWidth="1"/>
    <col min="2315" max="2315" width="21.7109375" style="4" customWidth="1"/>
    <col min="2316" max="2316" width="17.7109375" style="4" customWidth="1"/>
    <col min="2317" max="2317" width="22.7109375" style="4" customWidth="1"/>
    <col min="2318" max="2320" width="9.140625" style="4"/>
    <col min="2321" max="2321" width="11.42578125" style="4" bestFit="1" customWidth="1"/>
    <col min="2322" max="2562" width="9.140625" style="4"/>
    <col min="2563" max="2564" width="3" style="4" customWidth="1"/>
    <col min="2565" max="2565" width="42.85546875" style="4" customWidth="1"/>
    <col min="2566" max="2566" width="16.28515625" style="4" customWidth="1"/>
    <col min="2567" max="2567" width="14.85546875" style="4" customWidth="1"/>
    <col min="2568" max="2568" width="22.85546875" style="4" customWidth="1"/>
    <col min="2569" max="2569" width="23" style="4" customWidth="1"/>
    <col min="2570" max="2570" width="17.7109375" style="4" customWidth="1"/>
    <col min="2571" max="2571" width="21.7109375" style="4" customWidth="1"/>
    <col min="2572" max="2572" width="17.7109375" style="4" customWidth="1"/>
    <col min="2573" max="2573" width="22.7109375" style="4" customWidth="1"/>
    <col min="2574" max="2576" width="9.140625" style="4"/>
    <col min="2577" max="2577" width="11.42578125" style="4" bestFit="1" customWidth="1"/>
    <col min="2578" max="2818" width="9.140625" style="4"/>
    <col min="2819" max="2820" width="3" style="4" customWidth="1"/>
    <col min="2821" max="2821" width="42.85546875" style="4" customWidth="1"/>
    <col min="2822" max="2822" width="16.28515625" style="4" customWidth="1"/>
    <col min="2823" max="2823" width="14.85546875" style="4" customWidth="1"/>
    <col min="2824" max="2824" width="22.85546875" style="4" customWidth="1"/>
    <col min="2825" max="2825" width="23" style="4" customWidth="1"/>
    <col min="2826" max="2826" width="17.7109375" style="4" customWidth="1"/>
    <col min="2827" max="2827" width="21.7109375" style="4" customWidth="1"/>
    <col min="2828" max="2828" width="17.7109375" style="4" customWidth="1"/>
    <col min="2829" max="2829" width="22.7109375" style="4" customWidth="1"/>
    <col min="2830" max="2832" width="9.140625" style="4"/>
    <col min="2833" max="2833" width="11.42578125" style="4" bestFit="1" customWidth="1"/>
    <col min="2834" max="3074" width="9.140625" style="4"/>
    <col min="3075" max="3076" width="3" style="4" customWidth="1"/>
    <col min="3077" max="3077" width="42.85546875" style="4" customWidth="1"/>
    <col min="3078" max="3078" width="16.28515625" style="4" customWidth="1"/>
    <col min="3079" max="3079" width="14.85546875" style="4" customWidth="1"/>
    <col min="3080" max="3080" width="22.85546875" style="4" customWidth="1"/>
    <col min="3081" max="3081" width="23" style="4" customWidth="1"/>
    <col min="3082" max="3082" width="17.7109375" style="4" customWidth="1"/>
    <col min="3083" max="3083" width="21.7109375" style="4" customWidth="1"/>
    <col min="3084" max="3084" width="17.7109375" style="4" customWidth="1"/>
    <col min="3085" max="3085" width="22.7109375" style="4" customWidth="1"/>
    <col min="3086" max="3088" width="9.140625" style="4"/>
    <col min="3089" max="3089" width="11.42578125" style="4" bestFit="1" customWidth="1"/>
    <col min="3090" max="3330" width="9.140625" style="4"/>
    <col min="3331" max="3332" width="3" style="4" customWidth="1"/>
    <col min="3333" max="3333" width="42.85546875" style="4" customWidth="1"/>
    <col min="3334" max="3334" width="16.28515625" style="4" customWidth="1"/>
    <col min="3335" max="3335" width="14.85546875" style="4" customWidth="1"/>
    <col min="3336" max="3336" width="22.85546875" style="4" customWidth="1"/>
    <col min="3337" max="3337" width="23" style="4" customWidth="1"/>
    <col min="3338" max="3338" width="17.7109375" style="4" customWidth="1"/>
    <col min="3339" max="3339" width="21.7109375" style="4" customWidth="1"/>
    <col min="3340" max="3340" width="17.7109375" style="4" customWidth="1"/>
    <col min="3341" max="3341" width="22.7109375" style="4" customWidth="1"/>
    <col min="3342" max="3344" width="9.140625" style="4"/>
    <col min="3345" max="3345" width="11.42578125" style="4" bestFit="1" customWidth="1"/>
    <col min="3346" max="3586" width="9.140625" style="4"/>
    <col min="3587" max="3588" width="3" style="4" customWidth="1"/>
    <col min="3589" max="3589" width="42.85546875" style="4" customWidth="1"/>
    <col min="3590" max="3590" width="16.28515625" style="4" customWidth="1"/>
    <col min="3591" max="3591" width="14.85546875" style="4" customWidth="1"/>
    <col min="3592" max="3592" width="22.85546875" style="4" customWidth="1"/>
    <col min="3593" max="3593" width="23" style="4" customWidth="1"/>
    <col min="3594" max="3594" width="17.7109375" style="4" customWidth="1"/>
    <col min="3595" max="3595" width="21.7109375" style="4" customWidth="1"/>
    <col min="3596" max="3596" width="17.7109375" style="4" customWidth="1"/>
    <col min="3597" max="3597" width="22.7109375" style="4" customWidth="1"/>
    <col min="3598" max="3600" width="9.140625" style="4"/>
    <col min="3601" max="3601" width="11.42578125" style="4" bestFit="1" customWidth="1"/>
    <col min="3602" max="3842" width="9.140625" style="4"/>
    <col min="3843" max="3844" width="3" style="4" customWidth="1"/>
    <col min="3845" max="3845" width="42.85546875" style="4" customWidth="1"/>
    <col min="3846" max="3846" width="16.28515625" style="4" customWidth="1"/>
    <col min="3847" max="3847" width="14.85546875" style="4" customWidth="1"/>
    <col min="3848" max="3848" width="22.85546875" style="4" customWidth="1"/>
    <col min="3849" max="3849" width="23" style="4" customWidth="1"/>
    <col min="3850" max="3850" width="17.7109375" style="4" customWidth="1"/>
    <col min="3851" max="3851" width="21.7109375" style="4" customWidth="1"/>
    <col min="3852" max="3852" width="17.7109375" style="4" customWidth="1"/>
    <col min="3853" max="3853" width="22.7109375" style="4" customWidth="1"/>
    <col min="3854" max="3856" width="9.140625" style="4"/>
    <col min="3857" max="3857" width="11.42578125" style="4" bestFit="1" customWidth="1"/>
    <col min="3858" max="4098" width="9.140625" style="4"/>
    <col min="4099" max="4100" width="3" style="4" customWidth="1"/>
    <col min="4101" max="4101" width="42.85546875" style="4" customWidth="1"/>
    <col min="4102" max="4102" width="16.28515625" style="4" customWidth="1"/>
    <col min="4103" max="4103" width="14.85546875" style="4" customWidth="1"/>
    <col min="4104" max="4104" width="22.85546875" style="4" customWidth="1"/>
    <col min="4105" max="4105" width="23" style="4" customWidth="1"/>
    <col min="4106" max="4106" width="17.7109375" style="4" customWidth="1"/>
    <col min="4107" max="4107" width="21.7109375" style="4" customWidth="1"/>
    <col min="4108" max="4108" width="17.7109375" style="4" customWidth="1"/>
    <col min="4109" max="4109" width="22.7109375" style="4" customWidth="1"/>
    <col min="4110" max="4112" width="9.140625" style="4"/>
    <col min="4113" max="4113" width="11.42578125" style="4" bestFit="1" customWidth="1"/>
    <col min="4114" max="4354" width="9.140625" style="4"/>
    <col min="4355" max="4356" width="3" style="4" customWidth="1"/>
    <col min="4357" max="4357" width="42.85546875" style="4" customWidth="1"/>
    <col min="4358" max="4358" width="16.28515625" style="4" customWidth="1"/>
    <col min="4359" max="4359" width="14.85546875" style="4" customWidth="1"/>
    <col min="4360" max="4360" width="22.85546875" style="4" customWidth="1"/>
    <col min="4361" max="4361" width="23" style="4" customWidth="1"/>
    <col min="4362" max="4362" width="17.7109375" style="4" customWidth="1"/>
    <col min="4363" max="4363" width="21.7109375" style="4" customWidth="1"/>
    <col min="4364" max="4364" width="17.7109375" style="4" customWidth="1"/>
    <col min="4365" max="4365" width="22.7109375" style="4" customWidth="1"/>
    <col min="4366" max="4368" width="9.140625" style="4"/>
    <col min="4369" max="4369" width="11.42578125" style="4" bestFit="1" customWidth="1"/>
    <col min="4370" max="4610" width="9.140625" style="4"/>
    <col min="4611" max="4612" width="3" style="4" customWidth="1"/>
    <col min="4613" max="4613" width="42.85546875" style="4" customWidth="1"/>
    <col min="4614" max="4614" width="16.28515625" style="4" customWidth="1"/>
    <col min="4615" max="4615" width="14.85546875" style="4" customWidth="1"/>
    <col min="4616" max="4616" width="22.85546875" style="4" customWidth="1"/>
    <col min="4617" max="4617" width="23" style="4" customWidth="1"/>
    <col min="4618" max="4618" width="17.7109375" style="4" customWidth="1"/>
    <col min="4619" max="4619" width="21.7109375" style="4" customWidth="1"/>
    <col min="4620" max="4620" width="17.7109375" style="4" customWidth="1"/>
    <col min="4621" max="4621" width="22.7109375" style="4" customWidth="1"/>
    <col min="4622" max="4624" width="9.140625" style="4"/>
    <col min="4625" max="4625" width="11.42578125" style="4" bestFit="1" customWidth="1"/>
    <col min="4626" max="4866" width="9.140625" style="4"/>
    <col min="4867" max="4868" width="3" style="4" customWidth="1"/>
    <col min="4869" max="4869" width="42.85546875" style="4" customWidth="1"/>
    <col min="4870" max="4870" width="16.28515625" style="4" customWidth="1"/>
    <col min="4871" max="4871" width="14.85546875" style="4" customWidth="1"/>
    <col min="4872" max="4872" width="22.85546875" style="4" customWidth="1"/>
    <col min="4873" max="4873" width="23" style="4" customWidth="1"/>
    <col min="4874" max="4874" width="17.7109375" style="4" customWidth="1"/>
    <col min="4875" max="4875" width="21.7109375" style="4" customWidth="1"/>
    <col min="4876" max="4876" width="17.7109375" style="4" customWidth="1"/>
    <col min="4877" max="4877" width="22.7109375" style="4" customWidth="1"/>
    <col min="4878" max="4880" width="9.140625" style="4"/>
    <col min="4881" max="4881" width="11.42578125" style="4" bestFit="1" customWidth="1"/>
    <col min="4882" max="5122" width="9.140625" style="4"/>
    <col min="5123" max="5124" width="3" style="4" customWidth="1"/>
    <col min="5125" max="5125" width="42.85546875" style="4" customWidth="1"/>
    <col min="5126" max="5126" width="16.28515625" style="4" customWidth="1"/>
    <col min="5127" max="5127" width="14.85546875" style="4" customWidth="1"/>
    <col min="5128" max="5128" width="22.85546875" style="4" customWidth="1"/>
    <col min="5129" max="5129" width="23" style="4" customWidth="1"/>
    <col min="5130" max="5130" width="17.7109375" style="4" customWidth="1"/>
    <col min="5131" max="5131" width="21.7109375" style="4" customWidth="1"/>
    <col min="5132" max="5132" width="17.7109375" style="4" customWidth="1"/>
    <col min="5133" max="5133" width="22.7109375" style="4" customWidth="1"/>
    <col min="5134" max="5136" width="9.140625" style="4"/>
    <col min="5137" max="5137" width="11.42578125" style="4" bestFit="1" customWidth="1"/>
    <col min="5138" max="5378" width="9.140625" style="4"/>
    <col min="5379" max="5380" width="3" style="4" customWidth="1"/>
    <col min="5381" max="5381" width="42.85546875" style="4" customWidth="1"/>
    <col min="5382" max="5382" width="16.28515625" style="4" customWidth="1"/>
    <col min="5383" max="5383" width="14.85546875" style="4" customWidth="1"/>
    <col min="5384" max="5384" width="22.85546875" style="4" customWidth="1"/>
    <col min="5385" max="5385" width="23" style="4" customWidth="1"/>
    <col min="5386" max="5386" width="17.7109375" style="4" customWidth="1"/>
    <col min="5387" max="5387" width="21.7109375" style="4" customWidth="1"/>
    <col min="5388" max="5388" width="17.7109375" style="4" customWidth="1"/>
    <col min="5389" max="5389" width="22.7109375" style="4" customWidth="1"/>
    <col min="5390" max="5392" width="9.140625" style="4"/>
    <col min="5393" max="5393" width="11.42578125" style="4" bestFit="1" customWidth="1"/>
    <col min="5394" max="5634" width="9.140625" style="4"/>
    <col min="5635" max="5636" width="3" style="4" customWidth="1"/>
    <col min="5637" max="5637" width="42.85546875" style="4" customWidth="1"/>
    <col min="5638" max="5638" width="16.28515625" style="4" customWidth="1"/>
    <col min="5639" max="5639" width="14.85546875" style="4" customWidth="1"/>
    <col min="5640" max="5640" width="22.85546875" style="4" customWidth="1"/>
    <col min="5641" max="5641" width="23" style="4" customWidth="1"/>
    <col min="5642" max="5642" width="17.7109375" style="4" customWidth="1"/>
    <col min="5643" max="5643" width="21.7109375" style="4" customWidth="1"/>
    <col min="5644" max="5644" width="17.7109375" style="4" customWidth="1"/>
    <col min="5645" max="5645" width="22.7109375" style="4" customWidth="1"/>
    <col min="5646" max="5648" width="9.140625" style="4"/>
    <col min="5649" max="5649" width="11.42578125" style="4" bestFit="1" customWidth="1"/>
    <col min="5650" max="5890" width="9.140625" style="4"/>
    <col min="5891" max="5892" width="3" style="4" customWidth="1"/>
    <col min="5893" max="5893" width="42.85546875" style="4" customWidth="1"/>
    <col min="5894" max="5894" width="16.28515625" style="4" customWidth="1"/>
    <col min="5895" max="5895" width="14.85546875" style="4" customWidth="1"/>
    <col min="5896" max="5896" width="22.85546875" style="4" customWidth="1"/>
    <col min="5897" max="5897" width="23" style="4" customWidth="1"/>
    <col min="5898" max="5898" width="17.7109375" style="4" customWidth="1"/>
    <col min="5899" max="5899" width="21.7109375" style="4" customWidth="1"/>
    <col min="5900" max="5900" width="17.7109375" style="4" customWidth="1"/>
    <col min="5901" max="5901" width="22.7109375" style="4" customWidth="1"/>
    <col min="5902" max="5904" width="9.140625" style="4"/>
    <col min="5905" max="5905" width="11.42578125" style="4" bestFit="1" customWidth="1"/>
    <col min="5906" max="6146" width="9.140625" style="4"/>
    <col min="6147" max="6148" width="3" style="4" customWidth="1"/>
    <col min="6149" max="6149" width="42.85546875" style="4" customWidth="1"/>
    <col min="6150" max="6150" width="16.28515625" style="4" customWidth="1"/>
    <col min="6151" max="6151" width="14.85546875" style="4" customWidth="1"/>
    <col min="6152" max="6152" width="22.85546875" style="4" customWidth="1"/>
    <col min="6153" max="6153" width="23" style="4" customWidth="1"/>
    <col min="6154" max="6154" width="17.7109375" style="4" customWidth="1"/>
    <col min="6155" max="6155" width="21.7109375" style="4" customWidth="1"/>
    <col min="6156" max="6156" width="17.7109375" style="4" customWidth="1"/>
    <col min="6157" max="6157" width="22.7109375" style="4" customWidth="1"/>
    <col min="6158" max="6160" width="9.140625" style="4"/>
    <col min="6161" max="6161" width="11.42578125" style="4" bestFit="1" customWidth="1"/>
    <col min="6162" max="6402" width="9.140625" style="4"/>
    <col min="6403" max="6404" width="3" style="4" customWidth="1"/>
    <col min="6405" max="6405" width="42.85546875" style="4" customWidth="1"/>
    <col min="6406" max="6406" width="16.28515625" style="4" customWidth="1"/>
    <col min="6407" max="6407" width="14.85546875" style="4" customWidth="1"/>
    <col min="6408" max="6408" width="22.85546875" style="4" customWidth="1"/>
    <col min="6409" max="6409" width="23" style="4" customWidth="1"/>
    <col min="6410" max="6410" width="17.7109375" style="4" customWidth="1"/>
    <col min="6411" max="6411" width="21.7109375" style="4" customWidth="1"/>
    <col min="6412" max="6412" width="17.7109375" style="4" customWidth="1"/>
    <col min="6413" max="6413" width="22.7109375" style="4" customWidth="1"/>
    <col min="6414" max="6416" width="9.140625" style="4"/>
    <col min="6417" max="6417" width="11.42578125" style="4" bestFit="1" customWidth="1"/>
    <col min="6418" max="6658" width="9.140625" style="4"/>
    <col min="6659" max="6660" width="3" style="4" customWidth="1"/>
    <col min="6661" max="6661" width="42.85546875" style="4" customWidth="1"/>
    <col min="6662" max="6662" width="16.28515625" style="4" customWidth="1"/>
    <col min="6663" max="6663" width="14.85546875" style="4" customWidth="1"/>
    <col min="6664" max="6664" width="22.85546875" style="4" customWidth="1"/>
    <col min="6665" max="6665" width="23" style="4" customWidth="1"/>
    <col min="6666" max="6666" width="17.7109375" style="4" customWidth="1"/>
    <col min="6667" max="6667" width="21.7109375" style="4" customWidth="1"/>
    <col min="6668" max="6668" width="17.7109375" style="4" customWidth="1"/>
    <col min="6669" max="6669" width="22.7109375" style="4" customWidth="1"/>
    <col min="6670" max="6672" width="9.140625" style="4"/>
    <col min="6673" max="6673" width="11.42578125" style="4" bestFit="1" customWidth="1"/>
    <col min="6674" max="6914" width="9.140625" style="4"/>
    <col min="6915" max="6916" width="3" style="4" customWidth="1"/>
    <col min="6917" max="6917" width="42.85546875" style="4" customWidth="1"/>
    <col min="6918" max="6918" width="16.28515625" style="4" customWidth="1"/>
    <col min="6919" max="6919" width="14.85546875" style="4" customWidth="1"/>
    <col min="6920" max="6920" width="22.85546875" style="4" customWidth="1"/>
    <col min="6921" max="6921" width="23" style="4" customWidth="1"/>
    <col min="6922" max="6922" width="17.7109375" style="4" customWidth="1"/>
    <col min="6923" max="6923" width="21.7109375" style="4" customWidth="1"/>
    <col min="6924" max="6924" width="17.7109375" style="4" customWidth="1"/>
    <col min="6925" max="6925" width="22.7109375" style="4" customWidth="1"/>
    <col min="6926" max="6928" width="9.140625" style="4"/>
    <col min="6929" max="6929" width="11.42578125" style="4" bestFit="1" customWidth="1"/>
    <col min="6930" max="7170" width="9.140625" style="4"/>
    <col min="7171" max="7172" width="3" style="4" customWidth="1"/>
    <col min="7173" max="7173" width="42.85546875" style="4" customWidth="1"/>
    <col min="7174" max="7174" width="16.28515625" style="4" customWidth="1"/>
    <col min="7175" max="7175" width="14.85546875" style="4" customWidth="1"/>
    <col min="7176" max="7176" width="22.85546875" style="4" customWidth="1"/>
    <col min="7177" max="7177" width="23" style="4" customWidth="1"/>
    <col min="7178" max="7178" width="17.7109375" style="4" customWidth="1"/>
    <col min="7179" max="7179" width="21.7109375" style="4" customWidth="1"/>
    <col min="7180" max="7180" width="17.7109375" style="4" customWidth="1"/>
    <col min="7181" max="7181" width="22.7109375" style="4" customWidth="1"/>
    <col min="7182" max="7184" width="9.140625" style="4"/>
    <col min="7185" max="7185" width="11.42578125" style="4" bestFit="1" customWidth="1"/>
    <col min="7186" max="7426" width="9.140625" style="4"/>
    <col min="7427" max="7428" width="3" style="4" customWidth="1"/>
    <col min="7429" max="7429" width="42.85546875" style="4" customWidth="1"/>
    <col min="7430" max="7430" width="16.28515625" style="4" customWidth="1"/>
    <col min="7431" max="7431" width="14.85546875" style="4" customWidth="1"/>
    <col min="7432" max="7432" width="22.85546875" style="4" customWidth="1"/>
    <col min="7433" max="7433" width="23" style="4" customWidth="1"/>
    <col min="7434" max="7434" width="17.7109375" style="4" customWidth="1"/>
    <col min="7435" max="7435" width="21.7109375" style="4" customWidth="1"/>
    <col min="7436" max="7436" width="17.7109375" style="4" customWidth="1"/>
    <col min="7437" max="7437" width="22.7109375" style="4" customWidth="1"/>
    <col min="7438" max="7440" width="9.140625" style="4"/>
    <col min="7441" max="7441" width="11.42578125" style="4" bestFit="1" customWidth="1"/>
    <col min="7442" max="7682" width="9.140625" style="4"/>
    <col min="7683" max="7684" width="3" style="4" customWidth="1"/>
    <col min="7685" max="7685" width="42.85546875" style="4" customWidth="1"/>
    <col min="7686" max="7686" width="16.28515625" style="4" customWidth="1"/>
    <col min="7687" max="7687" width="14.85546875" style="4" customWidth="1"/>
    <col min="7688" max="7688" width="22.85546875" style="4" customWidth="1"/>
    <col min="7689" max="7689" width="23" style="4" customWidth="1"/>
    <col min="7690" max="7690" width="17.7109375" style="4" customWidth="1"/>
    <col min="7691" max="7691" width="21.7109375" style="4" customWidth="1"/>
    <col min="7692" max="7692" width="17.7109375" style="4" customWidth="1"/>
    <col min="7693" max="7693" width="22.7109375" style="4" customWidth="1"/>
    <col min="7694" max="7696" width="9.140625" style="4"/>
    <col min="7697" max="7697" width="11.42578125" style="4" bestFit="1" customWidth="1"/>
    <col min="7698" max="7938" width="9.140625" style="4"/>
    <col min="7939" max="7940" width="3" style="4" customWidth="1"/>
    <col min="7941" max="7941" width="42.85546875" style="4" customWidth="1"/>
    <col min="7942" max="7942" width="16.28515625" style="4" customWidth="1"/>
    <col min="7943" max="7943" width="14.85546875" style="4" customWidth="1"/>
    <col min="7944" max="7944" width="22.85546875" style="4" customWidth="1"/>
    <col min="7945" max="7945" width="23" style="4" customWidth="1"/>
    <col min="7946" max="7946" width="17.7109375" style="4" customWidth="1"/>
    <col min="7947" max="7947" width="21.7109375" style="4" customWidth="1"/>
    <col min="7948" max="7948" width="17.7109375" style="4" customWidth="1"/>
    <col min="7949" max="7949" width="22.7109375" style="4" customWidth="1"/>
    <col min="7950" max="7952" width="9.140625" style="4"/>
    <col min="7953" max="7953" width="11.42578125" style="4" bestFit="1" customWidth="1"/>
    <col min="7954" max="8194" width="9.140625" style="4"/>
    <col min="8195" max="8196" width="3" style="4" customWidth="1"/>
    <col min="8197" max="8197" width="42.85546875" style="4" customWidth="1"/>
    <col min="8198" max="8198" width="16.28515625" style="4" customWidth="1"/>
    <col min="8199" max="8199" width="14.85546875" style="4" customWidth="1"/>
    <col min="8200" max="8200" width="22.85546875" style="4" customWidth="1"/>
    <col min="8201" max="8201" width="23" style="4" customWidth="1"/>
    <col min="8202" max="8202" width="17.7109375" style="4" customWidth="1"/>
    <col min="8203" max="8203" width="21.7109375" style="4" customWidth="1"/>
    <col min="8204" max="8204" width="17.7109375" style="4" customWidth="1"/>
    <col min="8205" max="8205" width="22.7109375" style="4" customWidth="1"/>
    <col min="8206" max="8208" width="9.140625" style="4"/>
    <col min="8209" max="8209" width="11.42578125" style="4" bestFit="1" customWidth="1"/>
    <col min="8210" max="8450" width="9.140625" style="4"/>
    <col min="8451" max="8452" width="3" style="4" customWidth="1"/>
    <col min="8453" max="8453" width="42.85546875" style="4" customWidth="1"/>
    <col min="8454" max="8454" width="16.28515625" style="4" customWidth="1"/>
    <col min="8455" max="8455" width="14.85546875" style="4" customWidth="1"/>
    <col min="8456" max="8456" width="22.85546875" style="4" customWidth="1"/>
    <col min="8457" max="8457" width="23" style="4" customWidth="1"/>
    <col min="8458" max="8458" width="17.7109375" style="4" customWidth="1"/>
    <col min="8459" max="8459" width="21.7109375" style="4" customWidth="1"/>
    <col min="8460" max="8460" width="17.7109375" style="4" customWidth="1"/>
    <col min="8461" max="8461" width="22.7109375" style="4" customWidth="1"/>
    <col min="8462" max="8464" width="9.140625" style="4"/>
    <col min="8465" max="8465" width="11.42578125" style="4" bestFit="1" customWidth="1"/>
    <col min="8466" max="8706" width="9.140625" style="4"/>
    <col min="8707" max="8708" width="3" style="4" customWidth="1"/>
    <col min="8709" max="8709" width="42.85546875" style="4" customWidth="1"/>
    <col min="8710" max="8710" width="16.28515625" style="4" customWidth="1"/>
    <col min="8711" max="8711" width="14.85546875" style="4" customWidth="1"/>
    <col min="8712" max="8712" width="22.85546875" style="4" customWidth="1"/>
    <col min="8713" max="8713" width="23" style="4" customWidth="1"/>
    <col min="8714" max="8714" width="17.7109375" style="4" customWidth="1"/>
    <col min="8715" max="8715" width="21.7109375" style="4" customWidth="1"/>
    <col min="8716" max="8716" width="17.7109375" style="4" customWidth="1"/>
    <col min="8717" max="8717" width="22.7109375" style="4" customWidth="1"/>
    <col min="8718" max="8720" width="9.140625" style="4"/>
    <col min="8721" max="8721" width="11.42578125" style="4" bestFit="1" customWidth="1"/>
    <col min="8722" max="8962" width="9.140625" style="4"/>
    <col min="8963" max="8964" width="3" style="4" customWidth="1"/>
    <col min="8965" max="8965" width="42.85546875" style="4" customWidth="1"/>
    <col min="8966" max="8966" width="16.28515625" style="4" customWidth="1"/>
    <col min="8967" max="8967" width="14.85546875" style="4" customWidth="1"/>
    <col min="8968" max="8968" width="22.85546875" style="4" customWidth="1"/>
    <col min="8969" max="8969" width="23" style="4" customWidth="1"/>
    <col min="8970" max="8970" width="17.7109375" style="4" customWidth="1"/>
    <col min="8971" max="8971" width="21.7109375" style="4" customWidth="1"/>
    <col min="8972" max="8972" width="17.7109375" style="4" customWidth="1"/>
    <col min="8973" max="8973" width="22.7109375" style="4" customWidth="1"/>
    <col min="8974" max="8976" width="9.140625" style="4"/>
    <col min="8977" max="8977" width="11.42578125" style="4" bestFit="1" customWidth="1"/>
    <col min="8978" max="9218" width="9.140625" style="4"/>
    <col min="9219" max="9220" width="3" style="4" customWidth="1"/>
    <col min="9221" max="9221" width="42.85546875" style="4" customWidth="1"/>
    <col min="9222" max="9222" width="16.28515625" style="4" customWidth="1"/>
    <col min="9223" max="9223" width="14.85546875" style="4" customWidth="1"/>
    <col min="9224" max="9224" width="22.85546875" style="4" customWidth="1"/>
    <col min="9225" max="9225" width="23" style="4" customWidth="1"/>
    <col min="9226" max="9226" width="17.7109375" style="4" customWidth="1"/>
    <col min="9227" max="9227" width="21.7109375" style="4" customWidth="1"/>
    <col min="9228" max="9228" width="17.7109375" style="4" customWidth="1"/>
    <col min="9229" max="9229" width="22.7109375" style="4" customWidth="1"/>
    <col min="9230" max="9232" width="9.140625" style="4"/>
    <col min="9233" max="9233" width="11.42578125" style="4" bestFit="1" customWidth="1"/>
    <col min="9234" max="9474" width="9.140625" style="4"/>
    <col min="9475" max="9476" width="3" style="4" customWidth="1"/>
    <col min="9477" max="9477" width="42.85546875" style="4" customWidth="1"/>
    <col min="9478" max="9478" width="16.28515625" style="4" customWidth="1"/>
    <col min="9479" max="9479" width="14.85546875" style="4" customWidth="1"/>
    <col min="9480" max="9480" width="22.85546875" style="4" customWidth="1"/>
    <col min="9481" max="9481" width="23" style="4" customWidth="1"/>
    <col min="9482" max="9482" width="17.7109375" style="4" customWidth="1"/>
    <col min="9483" max="9483" width="21.7109375" style="4" customWidth="1"/>
    <col min="9484" max="9484" width="17.7109375" style="4" customWidth="1"/>
    <col min="9485" max="9485" width="22.7109375" style="4" customWidth="1"/>
    <col min="9486" max="9488" width="9.140625" style="4"/>
    <col min="9489" max="9489" width="11.42578125" style="4" bestFit="1" customWidth="1"/>
    <col min="9490" max="9730" width="9.140625" style="4"/>
    <col min="9731" max="9732" width="3" style="4" customWidth="1"/>
    <col min="9733" max="9733" width="42.85546875" style="4" customWidth="1"/>
    <col min="9734" max="9734" width="16.28515625" style="4" customWidth="1"/>
    <col min="9735" max="9735" width="14.85546875" style="4" customWidth="1"/>
    <col min="9736" max="9736" width="22.85546875" style="4" customWidth="1"/>
    <col min="9737" max="9737" width="23" style="4" customWidth="1"/>
    <col min="9738" max="9738" width="17.7109375" style="4" customWidth="1"/>
    <col min="9739" max="9739" width="21.7109375" style="4" customWidth="1"/>
    <col min="9740" max="9740" width="17.7109375" style="4" customWidth="1"/>
    <col min="9741" max="9741" width="22.7109375" style="4" customWidth="1"/>
    <col min="9742" max="9744" width="9.140625" style="4"/>
    <col min="9745" max="9745" width="11.42578125" style="4" bestFit="1" customWidth="1"/>
    <col min="9746" max="9986" width="9.140625" style="4"/>
    <col min="9987" max="9988" width="3" style="4" customWidth="1"/>
    <col min="9989" max="9989" width="42.85546875" style="4" customWidth="1"/>
    <col min="9990" max="9990" width="16.28515625" style="4" customWidth="1"/>
    <col min="9991" max="9991" width="14.85546875" style="4" customWidth="1"/>
    <col min="9992" max="9992" width="22.85546875" style="4" customWidth="1"/>
    <col min="9993" max="9993" width="23" style="4" customWidth="1"/>
    <col min="9994" max="9994" width="17.7109375" style="4" customWidth="1"/>
    <col min="9995" max="9995" width="21.7109375" style="4" customWidth="1"/>
    <col min="9996" max="9996" width="17.7109375" style="4" customWidth="1"/>
    <col min="9997" max="9997" width="22.7109375" style="4" customWidth="1"/>
    <col min="9998" max="10000" width="9.140625" style="4"/>
    <col min="10001" max="10001" width="11.42578125" style="4" bestFit="1" customWidth="1"/>
    <col min="10002" max="10242" width="9.140625" style="4"/>
    <col min="10243" max="10244" width="3" style="4" customWidth="1"/>
    <col min="10245" max="10245" width="42.85546875" style="4" customWidth="1"/>
    <col min="10246" max="10246" width="16.28515625" style="4" customWidth="1"/>
    <col min="10247" max="10247" width="14.85546875" style="4" customWidth="1"/>
    <col min="10248" max="10248" width="22.85546875" style="4" customWidth="1"/>
    <col min="10249" max="10249" width="23" style="4" customWidth="1"/>
    <col min="10250" max="10250" width="17.7109375" style="4" customWidth="1"/>
    <col min="10251" max="10251" width="21.7109375" style="4" customWidth="1"/>
    <col min="10252" max="10252" width="17.7109375" style="4" customWidth="1"/>
    <col min="10253" max="10253" width="22.7109375" style="4" customWidth="1"/>
    <col min="10254" max="10256" width="9.140625" style="4"/>
    <col min="10257" max="10257" width="11.42578125" style="4" bestFit="1" customWidth="1"/>
    <col min="10258" max="10498" width="9.140625" style="4"/>
    <col min="10499" max="10500" width="3" style="4" customWidth="1"/>
    <col min="10501" max="10501" width="42.85546875" style="4" customWidth="1"/>
    <col min="10502" max="10502" width="16.28515625" style="4" customWidth="1"/>
    <col min="10503" max="10503" width="14.85546875" style="4" customWidth="1"/>
    <col min="10504" max="10504" width="22.85546875" style="4" customWidth="1"/>
    <col min="10505" max="10505" width="23" style="4" customWidth="1"/>
    <col min="10506" max="10506" width="17.7109375" style="4" customWidth="1"/>
    <col min="10507" max="10507" width="21.7109375" style="4" customWidth="1"/>
    <col min="10508" max="10508" width="17.7109375" style="4" customWidth="1"/>
    <col min="10509" max="10509" width="22.7109375" style="4" customWidth="1"/>
    <col min="10510" max="10512" width="9.140625" style="4"/>
    <col min="10513" max="10513" width="11.42578125" style="4" bestFit="1" customWidth="1"/>
    <col min="10514" max="10754" width="9.140625" style="4"/>
    <col min="10755" max="10756" width="3" style="4" customWidth="1"/>
    <col min="10757" max="10757" width="42.85546875" style="4" customWidth="1"/>
    <col min="10758" max="10758" width="16.28515625" style="4" customWidth="1"/>
    <col min="10759" max="10759" width="14.85546875" style="4" customWidth="1"/>
    <col min="10760" max="10760" width="22.85546875" style="4" customWidth="1"/>
    <col min="10761" max="10761" width="23" style="4" customWidth="1"/>
    <col min="10762" max="10762" width="17.7109375" style="4" customWidth="1"/>
    <col min="10763" max="10763" width="21.7109375" style="4" customWidth="1"/>
    <col min="10764" max="10764" width="17.7109375" style="4" customWidth="1"/>
    <col min="10765" max="10765" width="22.7109375" style="4" customWidth="1"/>
    <col min="10766" max="10768" width="9.140625" style="4"/>
    <col min="10769" max="10769" width="11.42578125" style="4" bestFit="1" customWidth="1"/>
    <col min="10770" max="11010" width="9.140625" style="4"/>
    <col min="11011" max="11012" width="3" style="4" customWidth="1"/>
    <col min="11013" max="11013" width="42.85546875" style="4" customWidth="1"/>
    <col min="11014" max="11014" width="16.28515625" style="4" customWidth="1"/>
    <col min="11015" max="11015" width="14.85546875" style="4" customWidth="1"/>
    <col min="11016" max="11016" width="22.85546875" style="4" customWidth="1"/>
    <col min="11017" max="11017" width="23" style="4" customWidth="1"/>
    <col min="11018" max="11018" width="17.7109375" style="4" customWidth="1"/>
    <col min="11019" max="11019" width="21.7109375" style="4" customWidth="1"/>
    <col min="11020" max="11020" width="17.7109375" style="4" customWidth="1"/>
    <col min="11021" max="11021" width="22.7109375" style="4" customWidth="1"/>
    <col min="11022" max="11024" width="9.140625" style="4"/>
    <col min="11025" max="11025" width="11.42578125" style="4" bestFit="1" customWidth="1"/>
    <col min="11026" max="11266" width="9.140625" style="4"/>
    <col min="11267" max="11268" width="3" style="4" customWidth="1"/>
    <col min="11269" max="11269" width="42.85546875" style="4" customWidth="1"/>
    <col min="11270" max="11270" width="16.28515625" style="4" customWidth="1"/>
    <col min="11271" max="11271" width="14.85546875" style="4" customWidth="1"/>
    <col min="11272" max="11272" width="22.85546875" style="4" customWidth="1"/>
    <col min="11273" max="11273" width="23" style="4" customWidth="1"/>
    <col min="11274" max="11274" width="17.7109375" style="4" customWidth="1"/>
    <col min="11275" max="11275" width="21.7109375" style="4" customWidth="1"/>
    <col min="11276" max="11276" width="17.7109375" style="4" customWidth="1"/>
    <col min="11277" max="11277" width="22.7109375" style="4" customWidth="1"/>
    <col min="11278" max="11280" width="9.140625" style="4"/>
    <col min="11281" max="11281" width="11.42578125" style="4" bestFit="1" customWidth="1"/>
    <col min="11282" max="11522" width="9.140625" style="4"/>
    <col min="11523" max="11524" width="3" style="4" customWidth="1"/>
    <col min="11525" max="11525" width="42.85546875" style="4" customWidth="1"/>
    <col min="11526" max="11526" width="16.28515625" style="4" customWidth="1"/>
    <col min="11527" max="11527" width="14.85546875" style="4" customWidth="1"/>
    <col min="11528" max="11528" width="22.85546875" style="4" customWidth="1"/>
    <col min="11529" max="11529" width="23" style="4" customWidth="1"/>
    <col min="11530" max="11530" width="17.7109375" style="4" customWidth="1"/>
    <col min="11531" max="11531" width="21.7109375" style="4" customWidth="1"/>
    <col min="11532" max="11532" width="17.7109375" style="4" customWidth="1"/>
    <col min="11533" max="11533" width="22.7109375" style="4" customWidth="1"/>
    <col min="11534" max="11536" width="9.140625" style="4"/>
    <col min="11537" max="11537" width="11.42578125" style="4" bestFit="1" customWidth="1"/>
    <col min="11538" max="11778" width="9.140625" style="4"/>
    <col min="11779" max="11780" width="3" style="4" customWidth="1"/>
    <col min="11781" max="11781" width="42.85546875" style="4" customWidth="1"/>
    <col min="11782" max="11782" width="16.28515625" style="4" customWidth="1"/>
    <col min="11783" max="11783" width="14.85546875" style="4" customWidth="1"/>
    <col min="11784" max="11784" width="22.85546875" style="4" customWidth="1"/>
    <col min="11785" max="11785" width="23" style="4" customWidth="1"/>
    <col min="11786" max="11786" width="17.7109375" style="4" customWidth="1"/>
    <col min="11787" max="11787" width="21.7109375" style="4" customWidth="1"/>
    <col min="11788" max="11788" width="17.7109375" style="4" customWidth="1"/>
    <col min="11789" max="11789" width="22.7109375" style="4" customWidth="1"/>
    <col min="11790" max="11792" width="9.140625" style="4"/>
    <col min="11793" max="11793" width="11.42578125" style="4" bestFit="1" customWidth="1"/>
    <col min="11794" max="12034" width="9.140625" style="4"/>
    <col min="12035" max="12036" width="3" style="4" customWidth="1"/>
    <col min="12037" max="12037" width="42.85546875" style="4" customWidth="1"/>
    <col min="12038" max="12038" width="16.28515625" style="4" customWidth="1"/>
    <col min="12039" max="12039" width="14.85546875" style="4" customWidth="1"/>
    <col min="12040" max="12040" width="22.85546875" style="4" customWidth="1"/>
    <col min="12041" max="12041" width="23" style="4" customWidth="1"/>
    <col min="12042" max="12042" width="17.7109375" style="4" customWidth="1"/>
    <col min="12043" max="12043" width="21.7109375" style="4" customWidth="1"/>
    <col min="12044" max="12044" width="17.7109375" style="4" customWidth="1"/>
    <col min="12045" max="12045" width="22.7109375" style="4" customWidth="1"/>
    <col min="12046" max="12048" width="9.140625" style="4"/>
    <col min="12049" max="12049" width="11.42578125" style="4" bestFit="1" customWidth="1"/>
    <col min="12050" max="12290" width="9.140625" style="4"/>
    <col min="12291" max="12292" width="3" style="4" customWidth="1"/>
    <col min="12293" max="12293" width="42.85546875" style="4" customWidth="1"/>
    <col min="12294" max="12294" width="16.28515625" style="4" customWidth="1"/>
    <col min="12295" max="12295" width="14.85546875" style="4" customWidth="1"/>
    <col min="12296" max="12296" width="22.85546875" style="4" customWidth="1"/>
    <col min="12297" max="12297" width="23" style="4" customWidth="1"/>
    <col min="12298" max="12298" width="17.7109375" style="4" customWidth="1"/>
    <col min="12299" max="12299" width="21.7109375" style="4" customWidth="1"/>
    <col min="12300" max="12300" width="17.7109375" style="4" customWidth="1"/>
    <col min="12301" max="12301" width="22.7109375" style="4" customWidth="1"/>
    <col min="12302" max="12304" width="9.140625" style="4"/>
    <col min="12305" max="12305" width="11.42578125" style="4" bestFit="1" customWidth="1"/>
    <col min="12306" max="12546" width="9.140625" style="4"/>
    <col min="12547" max="12548" width="3" style="4" customWidth="1"/>
    <col min="12549" max="12549" width="42.85546875" style="4" customWidth="1"/>
    <col min="12550" max="12550" width="16.28515625" style="4" customWidth="1"/>
    <col min="12551" max="12551" width="14.85546875" style="4" customWidth="1"/>
    <col min="12552" max="12552" width="22.85546875" style="4" customWidth="1"/>
    <col min="12553" max="12553" width="23" style="4" customWidth="1"/>
    <col min="12554" max="12554" width="17.7109375" style="4" customWidth="1"/>
    <col min="12555" max="12555" width="21.7109375" style="4" customWidth="1"/>
    <col min="12556" max="12556" width="17.7109375" style="4" customWidth="1"/>
    <col min="12557" max="12557" width="22.7109375" style="4" customWidth="1"/>
    <col min="12558" max="12560" width="9.140625" style="4"/>
    <col min="12561" max="12561" width="11.42578125" style="4" bestFit="1" customWidth="1"/>
    <col min="12562" max="12802" width="9.140625" style="4"/>
    <col min="12803" max="12804" width="3" style="4" customWidth="1"/>
    <col min="12805" max="12805" width="42.85546875" style="4" customWidth="1"/>
    <col min="12806" max="12806" width="16.28515625" style="4" customWidth="1"/>
    <col min="12807" max="12807" width="14.85546875" style="4" customWidth="1"/>
    <col min="12808" max="12808" width="22.85546875" style="4" customWidth="1"/>
    <col min="12809" max="12809" width="23" style="4" customWidth="1"/>
    <col min="12810" max="12810" width="17.7109375" style="4" customWidth="1"/>
    <col min="12811" max="12811" width="21.7109375" style="4" customWidth="1"/>
    <col min="12812" max="12812" width="17.7109375" style="4" customWidth="1"/>
    <col min="12813" max="12813" width="22.7109375" style="4" customWidth="1"/>
    <col min="12814" max="12816" width="9.140625" style="4"/>
    <col min="12817" max="12817" width="11.42578125" style="4" bestFit="1" customWidth="1"/>
    <col min="12818" max="13058" width="9.140625" style="4"/>
    <col min="13059" max="13060" width="3" style="4" customWidth="1"/>
    <col min="13061" max="13061" width="42.85546875" style="4" customWidth="1"/>
    <col min="13062" max="13062" width="16.28515625" style="4" customWidth="1"/>
    <col min="13063" max="13063" width="14.85546875" style="4" customWidth="1"/>
    <col min="13064" max="13064" width="22.85546875" style="4" customWidth="1"/>
    <col min="13065" max="13065" width="23" style="4" customWidth="1"/>
    <col min="13066" max="13066" width="17.7109375" style="4" customWidth="1"/>
    <col min="13067" max="13067" width="21.7109375" style="4" customWidth="1"/>
    <col min="13068" max="13068" width="17.7109375" style="4" customWidth="1"/>
    <col min="13069" max="13069" width="22.7109375" style="4" customWidth="1"/>
    <col min="13070" max="13072" width="9.140625" style="4"/>
    <col min="13073" max="13073" width="11.42578125" style="4" bestFit="1" customWidth="1"/>
    <col min="13074" max="13314" width="9.140625" style="4"/>
    <col min="13315" max="13316" width="3" style="4" customWidth="1"/>
    <col min="13317" max="13317" width="42.85546875" style="4" customWidth="1"/>
    <col min="13318" max="13318" width="16.28515625" style="4" customWidth="1"/>
    <col min="13319" max="13319" width="14.85546875" style="4" customWidth="1"/>
    <col min="13320" max="13320" width="22.85546875" style="4" customWidth="1"/>
    <col min="13321" max="13321" width="23" style="4" customWidth="1"/>
    <col min="13322" max="13322" width="17.7109375" style="4" customWidth="1"/>
    <col min="13323" max="13323" width="21.7109375" style="4" customWidth="1"/>
    <col min="13324" max="13324" width="17.7109375" style="4" customWidth="1"/>
    <col min="13325" max="13325" width="22.7109375" style="4" customWidth="1"/>
    <col min="13326" max="13328" width="9.140625" style="4"/>
    <col min="13329" max="13329" width="11.42578125" style="4" bestFit="1" customWidth="1"/>
    <col min="13330" max="13570" width="9.140625" style="4"/>
    <col min="13571" max="13572" width="3" style="4" customWidth="1"/>
    <col min="13573" max="13573" width="42.85546875" style="4" customWidth="1"/>
    <col min="13574" max="13574" width="16.28515625" style="4" customWidth="1"/>
    <col min="13575" max="13575" width="14.85546875" style="4" customWidth="1"/>
    <col min="13576" max="13576" width="22.85546875" style="4" customWidth="1"/>
    <col min="13577" max="13577" width="23" style="4" customWidth="1"/>
    <col min="13578" max="13578" width="17.7109375" style="4" customWidth="1"/>
    <col min="13579" max="13579" width="21.7109375" style="4" customWidth="1"/>
    <col min="13580" max="13580" width="17.7109375" style="4" customWidth="1"/>
    <col min="13581" max="13581" width="22.7109375" style="4" customWidth="1"/>
    <col min="13582" max="13584" width="9.140625" style="4"/>
    <col min="13585" max="13585" width="11.42578125" style="4" bestFit="1" customWidth="1"/>
    <col min="13586" max="13826" width="9.140625" style="4"/>
    <col min="13827" max="13828" width="3" style="4" customWidth="1"/>
    <col min="13829" max="13829" width="42.85546875" style="4" customWidth="1"/>
    <col min="13830" max="13830" width="16.28515625" style="4" customWidth="1"/>
    <col min="13831" max="13831" width="14.85546875" style="4" customWidth="1"/>
    <col min="13832" max="13832" width="22.85546875" style="4" customWidth="1"/>
    <col min="13833" max="13833" width="23" style="4" customWidth="1"/>
    <col min="13834" max="13834" width="17.7109375" style="4" customWidth="1"/>
    <col min="13835" max="13835" width="21.7109375" style="4" customWidth="1"/>
    <col min="13836" max="13836" width="17.7109375" style="4" customWidth="1"/>
    <col min="13837" max="13837" width="22.7109375" style="4" customWidth="1"/>
    <col min="13838" max="13840" width="9.140625" style="4"/>
    <col min="13841" max="13841" width="11.42578125" style="4" bestFit="1" customWidth="1"/>
    <col min="13842" max="14082" width="9.140625" style="4"/>
    <col min="14083" max="14084" width="3" style="4" customWidth="1"/>
    <col min="14085" max="14085" width="42.85546875" style="4" customWidth="1"/>
    <col min="14086" max="14086" width="16.28515625" style="4" customWidth="1"/>
    <col min="14087" max="14087" width="14.85546875" style="4" customWidth="1"/>
    <col min="14088" max="14088" width="22.85546875" style="4" customWidth="1"/>
    <col min="14089" max="14089" width="23" style="4" customWidth="1"/>
    <col min="14090" max="14090" width="17.7109375" style="4" customWidth="1"/>
    <col min="14091" max="14091" width="21.7109375" style="4" customWidth="1"/>
    <col min="14092" max="14092" width="17.7109375" style="4" customWidth="1"/>
    <col min="14093" max="14093" width="22.7109375" style="4" customWidth="1"/>
    <col min="14094" max="14096" width="9.140625" style="4"/>
    <col min="14097" max="14097" width="11.42578125" style="4" bestFit="1" customWidth="1"/>
    <col min="14098" max="14338" width="9.140625" style="4"/>
    <col min="14339" max="14340" width="3" style="4" customWidth="1"/>
    <col min="14341" max="14341" width="42.85546875" style="4" customWidth="1"/>
    <col min="14342" max="14342" width="16.28515625" style="4" customWidth="1"/>
    <col min="14343" max="14343" width="14.85546875" style="4" customWidth="1"/>
    <col min="14344" max="14344" width="22.85546875" style="4" customWidth="1"/>
    <col min="14345" max="14345" width="23" style="4" customWidth="1"/>
    <col min="14346" max="14346" width="17.7109375" style="4" customWidth="1"/>
    <col min="14347" max="14347" width="21.7109375" style="4" customWidth="1"/>
    <col min="14348" max="14348" width="17.7109375" style="4" customWidth="1"/>
    <col min="14349" max="14349" width="22.7109375" style="4" customWidth="1"/>
    <col min="14350" max="14352" width="9.140625" style="4"/>
    <col min="14353" max="14353" width="11.42578125" style="4" bestFit="1" customWidth="1"/>
    <col min="14354" max="14594" width="9.140625" style="4"/>
    <col min="14595" max="14596" width="3" style="4" customWidth="1"/>
    <col min="14597" max="14597" width="42.85546875" style="4" customWidth="1"/>
    <col min="14598" max="14598" width="16.28515625" style="4" customWidth="1"/>
    <col min="14599" max="14599" width="14.85546875" style="4" customWidth="1"/>
    <col min="14600" max="14600" width="22.85546875" style="4" customWidth="1"/>
    <col min="14601" max="14601" width="23" style="4" customWidth="1"/>
    <col min="14602" max="14602" width="17.7109375" style="4" customWidth="1"/>
    <col min="14603" max="14603" width="21.7109375" style="4" customWidth="1"/>
    <col min="14604" max="14604" width="17.7109375" style="4" customWidth="1"/>
    <col min="14605" max="14605" width="22.7109375" style="4" customWidth="1"/>
    <col min="14606" max="14608" width="9.140625" style="4"/>
    <col min="14609" max="14609" width="11.42578125" style="4" bestFit="1" customWidth="1"/>
    <col min="14610" max="14850" width="9.140625" style="4"/>
    <col min="14851" max="14852" width="3" style="4" customWidth="1"/>
    <col min="14853" max="14853" width="42.85546875" style="4" customWidth="1"/>
    <col min="14854" max="14854" width="16.28515625" style="4" customWidth="1"/>
    <col min="14855" max="14855" width="14.85546875" style="4" customWidth="1"/>
    <col min="14856" max="14856" width="22.85546875" style="4" customWidth="1"/>
    <col min="14857" max="14857" width="23" style="4" customWidth="1"/>
    <col min="14858" max="14858" width="17.7109375" style="4" customWidth="1"/>
    <col min="14859" max="14859" width="21.7109375" style="4" customWidth="1"/>
    <col min="14860" max="14860" width="17.7109375" style="4" customWidth="1"/>
    <col min="14861" max="14861" width="22.7109375" style="4" customWidth="1"/>
    <col min="14862" max="14864" width="9.140625" style="4"/>
    <col min="14865" max="14865" width="11.42578125" style="4" bestFit="1" customWidth="1"/>
    <col min="14866" max="15106" width="9.140625" style="4"/>
    <col min="15107" max="15108" width="3" style="4" customWidth="1"/>
    <col min="15109" max="15109" width="42.85546875" style="4" customWidth="1"/>
    <col min="15110" max="15110" width="16.28515625" style="4" customWidth="1"/>
    <col min="15111" max="15111" width="14.85546875" style="4" customWidth="1"/>
    <col min="15112" max="15112" width="22.85546875" style="4" customWidth="1"/>
    <col min="15113" max="15113" width="23" style="4" customWidth="1"/>
    <col min="15114" max="15114" width="17.7109375" style="4" customWidth="1"/>
    <col min="15115" max="15115" width="21.7109375" style="4" customWidth="1"/>
    <col min="15116" max="15116" width="17.7109375" style="4" customWidth="1"/>
    <col min="15117" max="15117" width="22.7109375" style="4" customWidth="1"/>
    <col min="15118" max="15120" width="9.140625" style="4"/>
    <col min="15121" max="15121" width="11.42578125" style="4" bestFit="1" customWidth="1"/>
    <col min="15122" max="15362" width="9.140625" style="4"/>
    <col min="15363" max="15364" width="3" style="4" customWidth="1"/>
    <col min="15365" max="15365" width="42.85546875" style="4" customWidth="1"/>
    <col min="15366" max="15366" width="16.28515625" style="4" customWidth="1"/>
    <col min="15367" max="15367" width="14.85546875" style="4" customWidth="1"/>
    <col min="15368" max="15368" width="22.85546875" style="4" customWidth="1"/>
    <col min="15369" max="15369" width="23" style="4" customWidth="1"/>
    <col min="15370" max="15370" width="17.7109375" style="4" customWidth="1"/>
    <col min="15371" max="15371" width="21.7109375" style="4" customWidth="1"/>
    <col min="15372" max="15372" width="17.7109375" style="4" customWidth="1"/>
    <col min="15373" max="15373" width="22.7109375" style="4" customWidth="1"/>
    <col min="15374" max="15376" width="9.140625" style="4"/>
    <col min="15377" max="15377" width="11.42578125" style="4" bestFit="1" customWidth="1"/>
    <col min="15378" max="15618" width="9.140625" style="4"/>
    <col min="15619" max="15620" width="3" style="4" customWidth="1"/>
    <col min="15621" max="15621" width="42.85546875" style="4" customWidth="1"/>
    <col min="15622" max="15622" width="16.28515625" style="4" customWidth="1"/>
    <col min="15623" max="15623" width="14.85546875" style="4" customWidth="1"/>
    <col min="15624" max="15624" width="22.85546875" style="4" customWidth="1"/>
    <col min="15625" max="15625" width="23" style="4" customWidth="1"/>
    <col min="15626" max="15626" width="17.7109375" style="4" customWidth="1"/>
    <col min="15627" max="15627" width="21.7109375" style="4" customWidth="1"/>
    <col min="15628" max="15628" width="17.7109375" style="4" customWidth="1"/>
    <col min="15629" max="15629" width="22.7109375" style="4" customWidth="1"/>
    <col min="15630" max="15632" width="9.140625" style="4"/>
    <col min="15633" max="15633" width="11.42578125" style="4" bestFit="1" customWidth="1"/>
    <col min="15634" max="15874" width="9.140625" style="4"/>
    <col min="15875" max="15876" width="3" style="4" customWidth="1"/>
    <col min="15877" max="15877" width="42.85546875" style="4" customWidth="1"/>
    <col min="15878" max="15878" width="16.28515625" style="4" customWidth="1"/>
    <col min="15879" max="15879" width="14.85546875" style="4" customWidth="1"/>
    <col min="15880" max="15880" width="22.85546875" style="4" customWidth="1"/>
    <col min="15881" max="15881" width="23" style="4" customWidth="1"/>
    <col min="15882" max="15882" width="17.7109375" style="4" customWidth="1"/>
    <col min="15883" max="15883" width="21.7109375" style="4" customWidth="1"/>
    <col min="15884" max="15884" width="17.7109375" style="4" customWidth="1"/>
    <col min="15885" max="15885" width="22.7109375" style="4" customWidth="1"/>
    <col min="15886" max="15888" width="9.140625" style="4"/>
    <col min="15889" max="15889" width="11.42578125" style="4" bestFit="1" customWidth="1"/>
    <col min="15890" max="16130" width="9.140625" style="4"/>
    <col min="16131" max="16132" width="3" style="4" customWidth="1"/>
    <col min="16133" max="16133" width="42.85546875" style="4" customWidth="1"/>
    <col min="16134" max="16134" width="16.28515625" style="4" customWidth="1"/>
    <col min="16135" max="16135" width="14.85546875" style="4" customWidth="1"/>
    <col min="16136" max="16136" width="22.85546875" style="4" customWidth="1"/>
    <col min="16137" max="16137" width="23" style="4" customWidth="1"/>
    <col min="16138" max="16138" width="17.7109375" style="4" customWidth="1"/>
    <col min="16139" max="16139" width="21.7109375" style="4" customWidth="1"/>
    <col min="16140" max="16140" width="17.7109375" style="4" customWidth="1"/>
    <col min="16141" max="16141" width="22.7109375" style="4" customWidth="1"/>
    <col min="16142" max="16144" width="9.140625" style="4"/>
    <col min="16145" max="16145" width="11.42578125" style="4" bestFit="1" customWidth="1"/>
    <col min="16146" max="16384" width="9.140625" style="4"/>
  </cols>
  <sheetData>
    <row r="1" spans="1:24" s="421" customFormat="1" ht="15.75" x14ac:dyDescent="0.25">
      <c r="A1" s="184"/>
      <c r="B1" s="417" t="s">
        <v>330</v>
      </c>
      <c r="C1" s="418"/>
      <c r="D1" s="419"/>
      <c r="E1" s="184"/>
      <c r="F1" s="184"/>
      <c r="G1" s="184"/>
      <c r="H1" s="184"/>
      <c r="I1" s="184"/>
      <c r="J1" s="184"/>
      <c r="K1" s="184"/>
      <c r="L1" s="184"/>
      <c r="M1" s="184"/>
      <c r="N1" s="184"/>
      <c r="O1" s="184"/>
    </row>
    <row r="2" spans="1:24" s="421" customFormat="1" ht="14.1" customHeight="1" x14ac:dyDescent="0.25">
      <c r="A2" s="184"/>
      <c r="B2" s="420" t="s">
        <v>11</v>
      </c>
      <c r="C2" s="4"/>
      <c r="D2" s="4"/>
      <c r="E2" s="4"/>
      <c r="F2" s="1397">
        <f>'II. Invested Assets'!B2</f>
        <v>0</v>
      </c>
      <c r="G2" s="1397"/>
      <c r="H2" s="726"/>
      <c r="I2" s="184"/>
      <c r="J2" s="184"/>
      <c r="K2" s="184"/>
      <c r="L2" s="184"/>
      <c r="M2" s="184"/>
      <c r="N2" s="184"/>
      <c r="O2" s="184"/>
      <c r="P2" s="574"/>
      <c r="Q2" s="574"/>
      <c r="R2" s="574"/>
      <c r="S2" s="574"/>
      <c r="T2" s="574"/>
      <c r="U2" s="574"/>
      <c r="V2" s="574"/>
      <c r="W2" s="574"/>
      <c r="X2" s="574"/>
    </row>
    <row r="3" spans="1:24" s="421" customFormat="1" ht="14.1" customHeight="1" x14ac:dyDescent="0.25">
      <c r="A3" s="184"/>
      <c r="B3" s="424" t="str">
        <f>SPUCRI!$B$3</f>
        <v>AS OF DATE _______</v>
      </c>
      <c r="C3" s="4"/>
      <c r="D3" s="4"/>
      <c r="E3" s="4"/>
      <c r="F3" s="1398">
        <f>'I. Financial Condition'!$C$3</f>
        <v>0</v>
      </c>
      <c r="G3" s="1398"/>
      <c r="H3" s="727"/>
      <c r="I3" s="184"/>
      <c r="J3" s="184"/>
      <c r="K3" s="184"/>
      <c r="L3" s="184"/>
      <c r="M3" s="184"/>
      <c r="N3" s="184"/>
      <c r="O3" s="184"/>
      <c r="P3" s="574"/>
      <c r="Q3" s="574"/>
      <c r="R3" s="574"/>
      <c r="S3" s="574"/>
      <c r="T3" s="574"/>
      <c r="U3" s="574"/>
      <c r="V3" s="574"/>
      <c r="W3" s="574"/>
      <c r="X3" s="574"/>
    </row>
    <row r="4" spans="1:24" s="421" customFormat="1" ht="14.1" customHeight="1" thickBot="1" x14ac:dyDescent="0.25">
      <c r="A4" s="598"/>
      <c r="B4" s="728"/>
      <c r="C4" s="598"/>
      <c r="D4" s="599"/>
      <c r="E4" s="599"/>
      <c r="F4" s="598"/>
      <c r="G4" s="598"/>
      <c r="H4" s="598"/>
      <c r="I4" s="598"/>
      <c r="J4" s="694"/>
      <c r="K4" s="729"/>
      <c r="L4" s="729"/>
      <c r="M4" s="599"/>
      <c r="N4" s="599"/>
      <c r="O4" s="599"/>
    </row>
    <row r="5" spans="1:24" s="103" customFormat="1" ht="28.5" customHeight="1" x14ac:dyDescent="0.25">
      <c r="A5" s="1482" t="s">
        <v>609</v>
      </c>
      <c r="B5" s="1558"/>
      <c r="C5" s="1484"/>
      <c r="D5" s="1556" t="s">
        <v>610</v>
      </c>
      <c r="E5" s="1557"/>
      <c r="F5" s="1471" t="s">
        <v>706</v>
      </c>
      <c r="G5" s="1471" t="s">
        <v>365</v>
      </c>
      <c r="H5" s="1402" t="s">
        <v>632</v>
      </c>
      <c r="I5" s="1429" t="s">
        <v>665</v>
      </c>
      <c r="J5" s="1402" t="s">
        <v>666</v>
      </c>
      <c r="K5" s="1483" t="s">
        <v>667</v>
      </c>
      <c r="L5" s="1483"/>
      <c r="M5" s="1488" t="s">
        <v>636</v>
      </c>
      <c r="N5" s="1429" t="s">
        <v>637</v>
      </c>
      <c r="O5" s="1506" t="s">
        <v>616</v>
      </c>
    </row>
    <row r="6" spans="1:24" s="103" customFormat="1" ht="13.5" thickBot="1" x14ac:dyDescent="0.3">
      <c r="A6" s="1559"/>
      <c r="B6" s="1560"/>
      <c r="C6" s="1561"/>
      <c r="D6" s="730" t="s">
        <v>622</v>
      </c>
      <c r="E6" s="731" t="s">
        <v>623</v>
      </c>
      <c r="F6" s="1472"/>
      <c r="G6" s="1472"/>
      <c r="H6" s="1510"/>
      <c r="I6" s="1430"/>
      <c r="J6" s="1403"/>
      <c r="K6" s="732" t="s">
        <v>669</v>
      </c>
      <c r="L6" s="732" t="s">
        <v>670</v>
      </c>
      <c r="M6" s="1562"/>
      <c r="N6" s="1525"/>
      <c r="O6" s="1507"/>
    </row>
    <row r="7" spans="1:24" ht="12.75" customHeight="1" x14ac:dyDescent="0.2">
      <c r="A7" s="24"/>
      <c r="B7" s="733">
        <v>1</v>
      </c>
      <c r="C7" s="107"/>
      <c r="D7" s="734"/>
      <c r="E7" s="735"/>
      <c r="F7" s="446"/>
      <c r="G7" s="30"/>
      <c r="H7" s="30"/>
      <c r="I7" s="69"/>
      <c r="J7" s="493"/>
      <c r="K7" s="736"/>
      <c r="L7" s="736"/>
      <c r="M7" s="27"/>
      <c r="N7" s="605"/>
      <c r="O7" s="737"/>
    </row>
    <row r="8" spans="1:24" ht="12.75" customHeight="1" x14ac:dyDescent="0.2">
      <c r="A8" s="28"/>
      <c r="B8" s="112">
        <v>2</v>
      </c>
      <c r="C8" s="108"/>
      <c r="D8" s="37"/>
      <c r="E8" s="38"/>
      <c r="F8" s="451"/>
      <c r="G8" s="31"/>
      <c r="H8" s="31"/>
      <c r="I8" s="73"/>
      <c r="J8" s="455"/>
      <c r="K8" s="738"/>
      <c r="L8" s="738"/>
      <c r="M8" s="20"/>
      <c r="N8" s="606"/>
      <c r="O8" s="739"/>
    </row>
    <row r="9" spans="1:24" ht="12.75" customHeight="1" x14ac:dyDescent="0.2">
      <c r="A9" s="28"/>
      <c r="B9" s="112">
        <v>3</v>
      </c>
      <c r="C9" s="108"/>
      <c r="D9" s="37"/>
      <c r="E9" s="38"/>
      <c r="F9" s="451"/>
      <c r="G9" s="31"/>
      <c r="H9" s="31"/>
      <c r="I9" s="73"/>
      <c r="J9" s="455"/>
      <c r="K9" s="738"/>
      <c r="L9" s="738"/>
      <c r="M9" s="20"/>
      <c r="N9" s="606"/>
      <c r="O9" s="739"/>
    </row>
    <row r="10" spans="1:24" ht="12.75" customHeight="1" x14ac:dyDescent="0.2">
      <c r="A10" s="28"/>
      <c r="B10" s="112">
        <v>4</v>
      </c>
      <c r="C10" s="108"/>
      <c r="D10" s="37"/>
      <c r="E10" s="38"/>
      <c r="F10" s="451"/>
      <c r="G10" s="31"/>
      <c r="H10" s="31"/>
      <c r="I10" s="73"/>
      <c r="J10" s="455"/>
      <c r="K10" s="738"/>
      <c r="L10" s="738"/>
      <c r="M10" s="20"/>
      <c r="N10" s="606"/>
      <c r="O10" s="739"/>
    </row>
    <row r="11" spans="1:24" ht="12.75" customHeight="1" x14ac:dyDescent="0.2">
      <c r="A11" s="28"/>
      <c r="B11" s="112">
        <v>5</v>
      </c>
      <c r="C11" s="108"/>
      <c r="D11" s="37"/>
      <c r="E11" s="38"/>
      <c r="F11" s="451"/>
      <c r="G11" s="31"/>
      <c r="H11" s="31"/>
      <c r="I11" s="73"/>
      <c r="J11" s="455"/>
      <c r="K11" s="738"/>
      <c r="L11" s="738"/>
      <c r="M11" s="20"/>
      <c r="N11" s="606"/>
      <c r="O11" s="739"/>
    </row>
    <row r="12" spans="1:24" ht="12.75" customHeight="1" x14ac:dyDescent="0.2">
      <c r="A12" s="28"/>
      <c r="B12" s="112">
        <v>6</v>
      </c>
      <c r="C12" s="108"/>
      <c r="D12" s="37"/>
      <c r="E12" s="38"/>
      <c r="F12" s="451"/>
      <c r="G12" s="31"/>
      <c r="H12" s="31"/>
      <c r="I12" s="73"/>
      <c r="J12" s="455"/>
      <c r="K12" s="738"/>
      <c r="L12" s="738"/>
      <c r="M12" s="20"/>
      <c r="N12" s="606"/>
      <c r="O12" s="739"/>
    </row>
    <row r="13" spans="1:24" ht="12.75" customHeight="1" x14ac:dyDescent="0.2">
      <c r="A13" s="28"/>
      <c r="B13" s="112">
        <v>7</v>
      </c>
      <c r="C13" s="108"/>
      <c r="D13" s="37"/>
      <c r="E13" s="38"/>
      <c r="F13" s="451"/>
      <c r="G13" s="31"/>
      <c r="H13" s="31"/>
      <c r="I13" s="73"/>
      <c r="J13" s="455"/>
      <c r="K13" s="738"/>
      <c r="L13" s="738"/>
      <c r="M13" s="20"/>
      <c r="N13" s="606"/>
      <c r="O13" s="739"/>
    </row>
    <row r="14" spans="1:24" ht="12.75" customHeight="1" x14ac:dyDescent="0.2">
      <c r="A14" s="28"/>
      <c r="B14" s="112">
        <v>8</v>
      </c>
      <c r="C14" s="108"/>
      <c r="D14" s="37"/>
      <c r="E14" s="38"/>
      <c r="F14" s="451"/>
      <c r="G14" s="31"/>
      <c r="H14" s="31"/>
      <c r="I14" s="73"/>
      <c r="J14" s="455"/>
      <c r="K14" s="738"/>
      <c r="L14" s="738"/>
      <c r="M14" s="20"/>
      <c r="N14" s="606"/>
      <c r="O14" s="739"/>
    </row>
    <row r="15" spans="1:24" ht="12.75" customHeight="1" x14ac:dyDescent="0.2">
      <c r="A15" s="28"/>
      <c r="B15" s="112">
        <v>9</v>
      </c>
      <c r="C15" s="108"/>
      <c r="D15" s="37"/>
      <c r="E15" s="38"/>
      <c r="F15" s="451"/>
      <c r="G15" s="31"/>
      <c r="H15" s="31"/>
      <c r="I15" s="73"/>
      <c r="J15" s="455"/>
      <c r="K15" s="738"/>
      <c r="L15" s="738"/>
      <c r="M15" s="20"/>
      <c r="N15" s="606"/>
      <c r="O15" s="739"/>
    </row>
    <row r="16" spans="1:24" ht="12.75" customHeight="1" x14ac:dyDescent="0.2">
      <c r="A16" s="28"/>
      <c r="B16" s="112">
        <v>10</v>
      </c>
      <c r="C16" s="108"/>
      <c r="D16" s="37"/>
      <c r="E16" s="38"/>
      <c r="F16" s="451"/>
      <c r="G16" s="31"/>
      <c r="H16" s="31"/>
      <c r="I16" s="73"/>
      <c r="J16" s="455"/>
      <c r="K16" s="738"/>
      <c r="L16" s="738"/>
      <c r="M16" s="20"/>
      <c r="N16" s="606"/>
      <c r="O16" s="739"/>
    </row>
    <row r="17" spans="1:16" ht="12.75" customHeight="1" x14ac:dyDescent="0.2">
      <c r="A17" s="28"/>
      <c r="B17" s="112">
        <v>11</v>
      </c>
      <c r="C17" s="108"/>
      <c r="D17" s="37"/>
      <c r="E17" s="38"/>
      <c r="F17" s="451"/>
      <c r="G17" s="31"/>
      <c r="H17" s="31"/>
      <c r="I17" s="73"/>
      <c r="J17" s="455"/>
      <c r="K17" s="738"/>
      <c r="L17" s="738"/>
      <c r="M17" s="20"/>
      <c r="N17" s="606"/>
      <c r="O17" s="739"/>
    </row>
    <row r="18" spans="1:16" ht="12.75" customHeight="1" x14ac:dyDescent="0.2">
      <c r="A18" s="28"/>
      <c r="B18" s="112">
        <v>12</v>
      </c>
      <c r="C18" s="108"/>
      <c r="D18" s="37"/>
      <c r="E18" s="38"/>
      <c r="F18" s="451"/>
      <c r="G18" s="31"/>
      <c r="H18" s="31"/>
      <c r="I18" s="73"/>
      <c r="J18" s="455"/>
      <c r="K18" s="738"/>
      <c r="L18" s="738"/>
      <c r="M18" s="20"/>
      <c r="N18" s="606"/>
      <c r="O18" s="739"/>
    </row>
    <row r="19" spans="1:16" ht="12.75" customHeight="1" x14ac:dyDescent="0.2">
      <c r="A19" s="28"/>
      <c r="B19" s="112">
        <v>13</v>
      </c>
      <c r="C19" s="108"/>
      <c r="D19" s="37"/>
      <c r="E19" s="38"/>
      <c r="F19" s="451"/>
      <c r="G19" s="31"/>
      <c r="H19" s="31"/>
      <c r="I19" s="73"/>
      <c r="J19" s="455"/>
      <c r="K19" s="738"/>
      <c r="L19" s="738"/>
      <c r="M19" s="20"/>
      <c r="N19" s="606"/>
      <c r="O19" s="739"/>
    </row>
    <row r="20" spans="1:16" ht="12.75" customHeight="1" x14ac:dyDescent="0.2">
      <c r="A20" s="28"/>
      <c r="B20" s="112">
        <v>14</v>
      </c>
      <c r="C20" s="108"/>
      <c r="D20" s="37"/>
      <c r="E20" s="38"/>
      <c r="F20" s="451"/>
      <c r="G20" s="31"/>
      <c r="H20" s="31"/>
      <c r="I20" s="73"/>
      <c r="J20" s="455"/>
      <c r="K20" s="738"/>
      <c r="L20" s="738"/>
      <c r="M20" s="20"/>
      <c r="N20" s="606"/>
      <c r="O20" s="739"/>
    </row>
    <row r="21" spans="1:16" ht="12.75" customHeight="1" x14ac:dyDescent="0.2">
      <c r="A21" s="28"/>
      <c r="B21" s="112">
        <v>15</v>
      </c>
      <c r="C21" s="108"/>
      <c r="D21" s="37"/>
      <c r="E21" s="38"/>
      <c r="F21" s="451"/>
      <c r="G21" s="31"/>
      <c r="H21" s="31"/>
      <c r="I21" s="73"/>
      <c r="J21" s="455"/>
      <c r="K21" s="738"/>
      <c r="L21" s="738"/>
      <c r="M21" s="20"/>
      <c r="N21" s="606"/>
      <c r="O21" s="739"/>
    </row>
    <row r="22" spans="1:16" ht="12.75" customHeight="1" x14ac:dyDescent="0.2">
      <c r="A22" s="28"/>
      <c r="B22" s="112"/>
      <c r="C22" s="108"/>
      <c r="D22" s="37"/>
      <c r="E22" s="38"/>
      <c r="F22" s="451"/>
      <c r="G22" s="31"/>
      <c r="H22" s="31"/>
      <c r="I22" s="73"/>
      <c r="J22" s="455"/>
      <c r="K22" s="738"/>
      <c r="L22" s="738"/>
      <c r="M22" s="20"/>
      <c r="N22" s="606"/>
      <c r="O22" s="739"/>
    </row>
    <row r="23" spans="1:16" ht="12.75" customHeight="1" x14ac:dyDescent="0.2">
      <c r="A23" s="28"/>
      <c r="B23" s="112"/>
      <c r="C23" s="740" t="s">
        <v>392</v>
      </c>
      <c r="D23" s="57">
        <f>SUMIFS(M7:M1048576,F7:F1048576,"Investment in Mutual Funds")</f>
        <v>0</v>
      </c>
      <c r="E23" s="58">
        <f>SUMIFS(N7:N1048576,F7:F1048576,"Investment in Mutual Funds")</f>
        <v>0</v>
      </c>
      <c r="F23" s="457"/>
      <c r="G23" s="32"/>
      <c r="H23" s="32"/>
      <c r="I23" s="77"/>
      <c r="J23" s="459"/>
      <c r="K23" s="741"/>
      <c r="L23" s="741"/>
      <c r="M23" s="18"/>
      <c r="N23" s="610"/>
      <c r="O23" s="36"/>
    </row>
    <row r="24" spans="1:16" ht="12.75" customHeight="1" x14ac:dyDescent="0.2">
      <c r="A24" s="28"/>
      <c r="B24" s="112"/>
      <c r="C24" s="740" t="s">
        <v>408</v>
      </c>
      <c r="D24" s="57">
        <f>SUMIFS(M7:M1048576,F7:F1048576,"Investment in Unit Investment Trust Funds")</f>
        <v>0</v>
      </c>
      <c r="E24" s="58">
        <f>SUMIFS(N7:N1048576,F7:F1048576,"Investment in Unit Investment Trust Funds")</f>
        <v>0</v>
      </c>
      <c r="F24" s="457"/>
      <c r="G24" s="32"/>
      <c r="H24" s="32"/>
      <c r="I24" s="77"/>
      <c r="J24" s="459"/>
      <c r="K24" s="741"/>
      <c r="L24" s="741"/>
      <c r="M24" s="18"/>
      <c r="N24" s="610"/>
      <c r="O24" s="36"/>
    </row>
    <row r="25" spans="1:16" ht="12.75" customHeight="1" x14ac:dyDescent="0.2">
      <c r="A25" s="28"/>
      <c r="B25" s="112"/>
      <c r="C25" s="740" t="s">
        <v>417</v>
      </c>
      <c r="D25" s="57">
        <f>SUMIFS(M7:M1048576,F7:F1048576,"Real Estate Investment Trust Funds")</f>
        <v>0</v>
      </c>
      <c r="E25" s="58">
        <f>SUMIFS(N7:N1048576,F7:F1048576,"Real Estate Investment Trust Funds")</f>
        <v>0</v>
      </c>
      <c r="F25" s="457"/>
      <c r="G25" s="32"/>
      <c r="H25" s="32"/>
      <c r="I25" s="77"/>
      <c r="J25" s="459"/>
      <c r="K25" s="741"/>
      <c r="L25" s="741"/>
      <c r="M25" s="18"/>
      <c r="N25" s="610"/>
      <c r="O25" s="36"/>
    </row>
    <row r="26" spans="1:16" ht="12.75" customHeight="1" x14ac:dyDescent="0.2">
      <c r="A26" s="28"/>
      <c r="B26" s="112"/>
      <c r="C26" s="740" t="s">
        <v>424</v>
      </c>
      <c r="D26" s="57">
        <f>SUMIFS(M7:M1048576,F7:F1048576,"IMA Accounts")</f>
        <v>0</v>
      </c>
      <c r="E26" s="58">
        <f>SUMIFS(N7:N1048576,F7:F1048576,"IMA Accounts")</f>
        <v>0</v>
      </c>
      <c r="F26" s="457"/>
      <c r="G26" s="32"/>
      <c r="H26" s="32"/>
      <c r="I26" s="77"/>
      <c r="J26" s="459"/>
      <c r="K26" s="741"/>
      <c r="L26" s="741"/>
      <c r="M26" s="18"/>
      <c r="N26" s="610"/>
      <c r="O26" s="36"/>
    </row>
    <row r="27" spans="1:16" s="184" customFormat="1" ht="12.75" customHeight="1" x14ac:dyDescent="0.2">
      <c r="A27" s="668"/>
      <c r="B27" s="80"/>
      <c r="C27" s="740" t="s">
        <v>430</v>
      </c>
      <c r="D27" s="766">
        <f>SUMIFS(M7:M1048576,F7:F1048576,"Others")</f>
        <v>0</v>
      </c>
      <c r="E27" s="563">
        <f>SUMIFS(N7:N1048576,F7:F1048576,"Others")</f>
        <v>0</v>
      </c>
      <c r="F27" s="629"/>
      <c r="G27" s="623"/>
      <c r="H27" s="623"/>
      <c r="I27" s="528"/>
      <c r="J27" s="616"/>
      <c r="K27" s="742"/>
      <c r="L27" s="742"/>
      <c r="M27" s="530"/>
      <c r="N27" s="618"/>
      <c r="O27" s="743"/>
    </row>
    <row r="28" spans="1:16" s="184" customFormat="1" ht="12.75" customHeight="1" thickBot="1" x14ac:dyDescent="0.25">
      <c r="A28" s="632"/>
      <c r="B28" s="634"/>
      <c r="C28" s="744"/>
      <c r="D28" s="745"/>
      <c r="E28" s="745"/>
      <c r="F28" s="744"/>
      <c r="G28" s="744"/>
      <c r="H28" s="744"/>
      <c r="I28" s="746"/>
      <c r="J28" s="636"/>
      <c r="K28" s="747"/>
      <c r="L28" s="747"/>
      <c r="M28" s="675"/>
      <c r="N28" s="675"/>
      <c r="O28" s="748"/>
    </row>
    <row r="29" spans="1:16" ht="12.75" customHeight="1" thickBot="1" x14ac:dyDescent="0.25">
      <c r="A29" s="749"/>
      <c r="B29" s="750"/>
      <c r="C29" s="751" t="s">
        <v>707</v>
      </c>
      <c r="D29" s="767">
        <f>SUM(D23:D27)</f>
        <v>0</v>
      </c>
      <c r="E29" s="767">
        <f>SUM(E23:E27)</f>
        <v>0</v>
      </c>
      <c r="F29" s="750"/>
      <c r="G29" s="751"/>
      <c r="H29" s="751"/>
      <c r="I29" s="752"/>
      <c r="J29" s="753"/>
      <c r="K29" s="754"/>
      <c r="L29" s="754"/>
      <c r="M29" s="755"/>
      <c r="N29" s="756"/>
      <c r="O29" s="757"/>
    </row>
    <row r="30" spans="1:16" ht="12.75" customHeight="1" x14ac:dyDescent="0.2">
      <c r="A30" s="1"/>
      <c r="B30" s="758"/>
      <c r="C30" s="1"/>
      <c r="D30" s="3"/>
      <c r="E30" s="3"/>
      <c r="F30" s="1"/>
      <c r="G30" s="1"/>
      <c r="H30" s="1"/>
      <c r="I30" s="1"/>
      <c r="J30" s="547"/>
      <c r="K30" s="759"/>
      <c r="L30" s="759"/>
      <c r="M30" s="3"/>
      <c r="N30" s="3"/>
      <c r="O30" s="3"/>
    </row>
    <row r="31" spans="1:16" ht="12.75" customHeight="1" x14ac:dyDescent="0.2">
      <c r="A31" s="760" t="s">
        <v>708</v>
      </c>
      <c r="B31" s="721"/>
      <c r="C31" s="552"/>
      <c r="D31" s="554"/>
      <c r="E31" s="554"/>
      <c r="F31" s="552"/>
      <c r="G31" s="552"/>
      <c r="H31" s="552"/>
      <c r="I31" s="722"/>
      <c r="J31" s="556"/>
      <c r="K31" s="761"/>
      <c r="L31" s="761"/>
      <c r="M31" s="724"/>
      <c r="N31" s="724"/>
      <c r="O31" s="724"/>
    </row>
    <row r="32" spans="1:16" ht="12.75" customHeight="1" x14ac:dyDescent="0.2">
      <c r="A32" s="722">
        <v>1</v>
      </c>
      <c r="B32" s="762"/>
      <c r="C32" s="722" t="s">
        <v>709</v>
      </c>
      <c r="D32" s="724"/>
      <c r="E32" s="724"/>
      <c r="F32" s="722"/>
      <c r="G32" s="722"/>
      <c r="H32" s="722"/>
      <c r="I32" s="722"/>
      <c r="J32" s="556"/>
      <c r="K32" s="761"/>
      <c r="L32" s="761"/>
      <c r="M32" s="724"/>
      <c r="N32" s="724"/>
      <c r="O32" s="724"/>
      <c r="P32" s="423"/>
    </row>
    <row r="33" spans="1:16" ht="12.75" customHeight="1" x14ac:dyDescent="0.2">
      <c r="D33" s="685"/>
      <c r="E33" s="685"/>
      <c r="K33" s="764"/>
      <c r="L33" s="764"/>
      <c r="M33" s="685"/>
      <c r="N33" s="685"/>
      <c r="O33" s="685"/>
      <c r="P33" s="423"/>
    </row>
    <row r="34" spans="1:16" ht="12.75" customHeight="1" x14ac:dyDescent="0.2">
      <c r="A34" s="104" t="s">
        <v>710</v>
      </c>
      <c r="B34" s="184"/>
    </row>
    <row r="35" spans="1:16" ht="12.75" customHeight="1" x14ac:dyDescent="0.2">
      <c r="A35" s="104" t="s">
        <v>644</v>
      </c>
      <c r="B35" s="184" t="s">
        <v>392</v>
      </c>
    </row>
    <row r="36" spans="1:16" ht="12.75" customHeight="1" x14ac:dyDescent="0.2">
      <c r="A36" s="104" t="s">
        <v>645</v>
      </c>
      <c r="B36" s="184" t="s">
        <v>408</v>
      </c>
    </row>
    <row r="37" spans="1:16" ht="12.75" customHeight="1" x14ac:dyDescent="0.2">
      <c r="A37" s="104" t="s">
        <v>676</v>
      </c>
      <c r="B37" s="184" t="s">
        <v>417</v>
      </c>
    </row>
    <row r="38" spans="1:16" ht="12.75" customHeight="1" x14ac:dyDescent="0.2">
      <c r="A38" s="104" t="s">
        <v>677</v>
      </c>
      <c r="B38" s="184" t="s">
        <v>424</v>
      </c>
    </row>
    <row r="39" spans="1:16" ht="12.75" customHeight="1" x14ac:dyDescent="0.2">
      <c r="A39" s="104" t="s">
        <v>678</v>
      </c>
      <c r="B39" s="184" t="s">
        <v>430</v>
      </c>
    </row>
  </sheetData>
  <sheetProtection algorithmName="SHA-512" hashValue="sstbpxZpqHwulgLq7u/TAB1NUMftWJR3MVUHsZT6vdBL5HAcKRJ2CqMC0+jE4mNmN3209dY6+vBP5/dOjPB5NQ==" saltValue="B6KpXsMB1L7V6srScfp1IQ==" spinCount="100000" sheet="1" objects="1" scenarios="1" formatCells="0" formatColumns="0" formatRows="0" insertColumns="0" insertRows="0" insertHyperlinks="0" deleteColumns="0" deleteRows="0" sort="0" autoFilter="0" pivotTables="0"/>
  <protectedRanges>
    <protectedRange sqref="H3" name="Company Details_1_4_2"/>
    <protectedRange sqref="B3" name="Company Details_1_4_1_1_2"/>
    <protectedRange sqref="F3:G3" name="Company Details_1_4_2_1"/>
  </protectedRanges>
  <mergeCells count="13">
    <mergeCell ref="O5:O6"/>
    <mergeCell ref="N5:N6"/>
    <mergeCell ref="G5:G6"/>
    <mergeCell ref="K5:L5"/>
    <mergeCell ref="M5:M6"/>
    <mergeCell ref="I5:I6"/>
    <mergeCell ref="J5:J6"/>
    <mergeCell ref="H5:H6"/>
    <mergeCell ref="F2:G2"/>
    <mergeCell ref="F3:G3"/>
    <mergeCell ref="D5:E5"/>
    <mergeCell ref="F5:F6"/>
    <mergeCell ref="A5:C6"/>
  </mergeCells>
  <pageMargins left="0.5" right="0.5" top="1" bottom="0.5" header="0.2" footer="0.1"/>
  <pageSetup paperSize="5" scale="80" fitToHeight="0" orientation="landscape" r:id="rId1"/>
  <headerFooter>
    <oddFooter>&amp;R&amp;"Arial,Bold"&amp;10Page 47</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0000000}">
          <x14:formula1>
            <xm:f>List!$A$2:$A$167</xm:f>
          </x14:formula1>
          <xm:sqref>G7:G22</xm:sqref>
        </x14:dataValidation>
        <x14:dataValidation type="list" allowBlank="1" showInputMessage="1" showErrorMessage="1" xr:uid="{00000000-0002-0000-1200-000001000000}">
          <x14:formula1>
            <xm:f>List!$L$2:$L$6</xm:f>
          </x14:formula1>
          <xm:sqref>F7:F22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H53"/>
  <sheetViews>
    <sheetView view="pageBreakPreview" zoomScaleNormal="100" zoomScaleSheetLayoutView="100" workbookViewId="0">
      <selection activeCell="D11" sqref="D11"/>
    </sheetView>
  </sheetViews>
  <sheetFormatPr defaultColWidth="9.140625" defaultRowHeight="14.25" x14ac:dyDescent="0.2"/>
  <cols>
    <col min="1" max="1" width="3.85546875" style="120" customWidth="1"/>
    <col min="2" max="2" width="23" style="141" customWidth="1"/>
    <col min="3" max="3" width="70.7109375" style="141" customWidth="1"/>
    <col min="4" max="4" width="26.5703125" style="141" customWidth="1"/>
    <col min="5" max="6" width="9.140625" style="120"/>
    <col min="7" max="7" width="40.85546875" style="120" customWidth="1"/>
    <col min="8" max="8" width="20.42578125" style="120" customWidth="1"/>
    <col min="9" max="16384" width="9.140625" style="120"/>
  </cols>
  <sheetData>
    <row r="1" spans="1:8" ht="15.75" x14ac:dyDescent="0.25">
      <c r="A1" s="123" t="s">
        <v>9</v>
      </c>
      <c r="B1" s="123"/>
      <c r="C1" s="123"/>
      <c r="D1" s="124"/>
      <c r="G1" s="1316" t="s">
        <v>10</v>
      </c>
      <c r="H1" s="1317"/>
    </row>
    <row r="2" spans="1:8" ht="15" x14ac:dyDescent="0.25">
      <c r="A2" s="203" t="s">
        <v>11</v>
      </c>
      <c r="B2" s="203"/>
      <c r="C2" s="1318"/>
      <c r="D2" s="1319"/>
      <c r="G2" s="126" t="s">
        <v>12</v>
      </c>
      <c r="H2" s="127" t="b">
        <f>IF(SUM(D7:D12)=D6,TRUE,FALSE)</f>
        <v>1</v>
      </c>
    </row>
    <row r="3" spans="1:8" ht="15" x14ac:dyDescent="0.25">
      <c r="A3" s="204" t="s">
        <v>13</v>
      </c>
      <c r="B3" s="204"/>
      <c r="C3" s="1320"/>
      <c r="D3" s="1321"/>
      <c r="G3" s="126" t="s">
        <v>14</v>
      </c>
      <c r="H3" s="127" t="b">
        <f>IF(SUM(D14:D20)=D13,TRUE,FALSE)</f>
        <v>1</v>
      </c>
    </row>
    <row r="4" spans="1:8" ht="15" x14ac:dyDescent="0.25">
      <c r="A4" s="1322"/>
      <c r="B4" s="1322"/>
      <c r="C4" s="1322"/>
      <c r="D4" s="1323"/>
      <c r="G4" s="126" t="s">
        <v>15</v>
      </c>
      <c r="H4" s="127" t="b">
        <f>IF(SUM(D22:D33)=D21,TRUE,FALSE)</f>
        <v>1</v>
      </c>
    </row>
    <row r="5" spans="1:8" ht="15" x14ac:dyDescent="0.25">
      <c r="A5" s="205" t="s">
        <v>16</v>
      </c>
      <c r="B5" s="206" t="s">
        <v>17</v>
      </c>
      <c r="C5" s="206"/>
      <c r="D5" s="207" t="s">
        <v>18</v>
      </c>
      <c r="G5" s="126" t="s">
        <v>19</v>
      </c>
      <c r="H5" s="1282" t="b">
        <f>AND(IF(SUM(D7:D12)&lt;=2.5+D14+D15+D16+D17+D18+D19+D20+D22+D23+D24+D25+D26+D27+D28+D29+D30+D31+D32+D33,TRUE,FALSE),(IF(SUM(D7:D12)&gt;=-2.5+D14+D15+D16+D17+D18+D19+D20+D22+D23+D24+D25+D26+D27+D28+D29+D30+D31+D32+D33,TRUE,FALSE)))</f>
        <v>1</v>
      </c>
    </row>
    <row r="6" spans="1:8" ht="15" x14ac:dyDescent="0.25">
      <c r="A6" s="208" t="s">
        <v>20</v>
      </c>
      <c r="B6" s="209" t="s">
        <v>21</v>
      </c>
      <c r="C6" s="209"/>
      <c r="D6" s="1281">
        <f>SUM(D7:D12)</f>
        <v>0</v>
      </c>
      <c r="G6" s="132"/>
      <c r="H6" s="133"/>
    </row>
    <row r="7" spans="1:8" ht="15" x14ac:dyDescent="0.25">
      <c r="A7" s="176">
        <v>1</v>
      </c>
      <c r="B7" s="134" t="s">
        <v>22</v>
      </c>
      <c r="C7" s="134"/>
      <c r="D7" s="1278">
        <v>0</v>
      </c>
      <c r="G7" s="126" t="s">
        <v>23</v>
      </c>
      <c r="H7" s="1282" t="b">
        <f>AND(IF(D8&lt;=2.5+'II. Invested Assets'!C60,TRUE,FALSE),(IF(D8&gt;=-2.5+'II. Invested Assets'!C60,TRUE,FALSE)))</f>
        <v>1</v>
      </c>
    </row>
    <row r="8" spans="1:8" ht="15.75" thickBot="1" x14ac:dyDescent="0.3">
      <c r="A8" s="176">
        <v>2</v>
      </c>
      <c r="B8" s="134" t="s">
        <v>24</v>
      </c>
      <c r="C8" s="134"/>
      <c r="D8" s="131">
        <f>'II. Invested Assets'!C60</f>
        <v>0</v>
      </c>
      <c r="G8" s="166" t="s">
        <v>25</v>
      </c>
      <c r="H8" s="1283" t="b">
        <f>AND(IF(D11&lt;=2.5+'III. Segregated Fund Assets'!C66,TRUE,FALSE),(IF(D11&gt;=-2.5+'III. Segregated Fund Assets'!C66,TRUE,FALSE)))</f>
        <v>1</v>
      </c>
    </row>
    <row r="9" spans="1:8" x14ac:dyDescent="0.2">
      <c r="A9" s="176">
        <v>3</v>
      </c>
      <c r="B9" s="134" t="s">
        <v>26</v>
      </c>
      <c r="C9" s="134"/>
      <c r="D9" s="1278">
        <v>0</v>
      </c>
    </row>
    <row r="10" spans="1:8" x14ac:dyDescent="0.2">
      <c r="A10" s="176">
        <v>4</v>
      </c>
      <c r="B10" s="134" t="s">
        <v>27</v>
      </c>
      <c r="C10" s="134"/>
      <c r="D10" s="1278">
        <v>0</v>
      </c>
    </row>
    <row r="11" spans="1:8" x14ac:dyDescent="0.2">
      <c r="A11" s="176">
        <v>5</v>
      </c>
      <c r="B11" s="134" t="s">
        <v>28</v>
      </c>
      <c r="C11" s="134"/>
      <c r="D11" s="131">
        <f>'III. Segregated Fund Assets'!C66</f>
        <v>0</v>
      </c>
    </row>
    <row r="12" spans="1:8" x14ac:dyDescent="0.2">
      <c r="A12" s="176">
        <v>6</v>
      </c>
      <c r="B12" s="134" t="s">
        <v>29</v>
      </c>
      <c r="C12" s="134"/>
      <c r="D12" s="1278">
        <v>0</v>
      </c>
    </row>
    <row r="13" spans="1:8" ht="15" x14ac:dyDescent="0.25">
      <c r="A13" s="208" t="s">
        <v>30</v>
      </c>
      <c r="B13" s="209" t="s">
        <v>14</v>
      </c>
      <c r="C13" s="209"/>
      <c r="D13" s="131">
        <f>SUM(D14:D20)</f>
        <v>0</v>
      </c>
    </row>
    <row r="14" spans="1:8" x14ac:dyDescent="0.2">
      <c r="A14" s="176">
        <v>7</v>
      </c>
      <c r="B14" s="134" t="s">
        <v>31</v>
      </c>
      <c r="C14" s="134"/>
      <c r="D14" s="1278">
        <v>0</v>
      </c>
    </row>
    <row r="15" spans="1:8" x14ac:dyDescent="0.2">
      <c r="A15" s="176">
        <v>8</v>
      </c>
      <c r="B15" s="134" t="s">
        <v>32</v>
      </c>
      <c r="C15" s="134"/>
      <c r="D15" s="1278">
        <v>0</v>
      </c>
    </row>
    <row r="16" spans="1:8" x14ac:dyDescent="0.2">
      <c r="A16" s="176">
        <v>9</v>
      </c>
      <c r="B16" s="134" t="s">
        <v>33</v>
      </c>
      <c r="C16" s="134"/>
      <c r="D16" s="1278">
        <v>0</v>
      </c>
    </row>
    <row r="17" spans="1:4" x14ac:dyDescent="0.2">
      <c r="A17" s="176">
        <v>10</v>
      </c>
      <c r="B17" s="134" t="s">
        <v>34</v>
      </c>
      <c r="C17" s="134"/>
      <c r="D17" s="1278">
        <v>0</v>
      </c>
    </row>
    <row r="18" spans="1:4" x14ac:dyDescent="0.2">
      <c r="A18" s="176">
        <v>11</v>
      </c>
      <c r="B18" s="134" t="s">
        <v>35</v>
      </c>
      <c r="C18" s="134"/>
      <c r="D18" s="1278">
        <v>0</v>
      </c>
    </row>
    <row r="19" spans="1:4" x14ac:dyDescent="0.2">
      <c r="A19" s="176">
        <v>12</v>
      </c>
      <c r="B19" s="134" t="s">
        <v>36</v>
      </c>
      <c r="C19" s="134"/>
      <c r="D19" s="1278">
        <v>0</v>
      </c>
    </row>
    <row r="20" spans="1:4" x14ac:dyDescent="0.2">
      <c r="A20" s="176">
        <v>13</v>
      </c>
      <c r="B20" s="134" t="s">
        <v>37</v>
      </c>
      <c r="C20" s="134"/>
      <c r="D20" s="1278">
        <v>0</v>
      </c>
    </row>
    <row r="21" spans="1:4" ht="15" x14ac:dyDescent="0.25">
      <c r="A21" s="208" t="s">
        <v>38</v>
      </c>
      <c r="B21" s="209" t="s">
        <v>15</v>
      </c>
      <c r="C21" s="209"/>
      <c r="D21" s="131">
        <f>SUM(D22:D33)</f>
        <v>0</v>
      </c>
    </row>
    <row r="22" spans="1:4" x14ac:dyDescent="0.2">
      <c r="A22" s="176">
        <v>14</v>
      </c>
      <c r="B22" s="134" t="s">
        <v>39</v>
      </c>
      <c r="C22" s="134"/>
      <c r="D22" s="1278">
        <v>0</v>
      </c>
    </row>
    <row r="23" spans="1:4" x14ac:dyDescent="0.2">
      <c r="A23" s="176">
        <v>15</v>
      </c>
      <c r="B23" s="134" t="s">
        <v>40</v>
      </c>
      <c r="C23" s="134"/>
      <c r="D23" s="1278">
        <v>0</v>
      </c>
    </row>
    <row r="24" spans="1:4" x14ac:dyDescent="0.2">
      <c r="A24" s="176">
        <v>16</v>
      </c>
      <c r="B24" s="134" t="s">
        <v>41</v>
      </c>
      <c r="C24" s="134"/>
      <c r="D24" s="1278">
        <v>0</v>
      </c>
    </row>
    <row r="25" spans="1:4" x14ac:dyDescent="0.2">
      <c r="A25" s="176">
        <v>17</v>
      </c>
      <c r="B25" s="134" t="s">
        <v>42</v>
      </c>
      <c r="C25" s="134"/>
      <c r="D25" s="1278">
        <v>0</v>
      </c>
    </row>
    <row r="26" spans="1:4" x14ac:dyDescent="0.2">
      <c r="A26" s="176">
        <v>18</v>
      </c>
      <c r="B26" s="134" t="s">
        <v>43</v>
      </c>
      <c r="C26" s="134"/>
      <c r="D26" s="1278">
        <v>0</v>
      </c>
    </row>
    <row r="27" spans="1:4" x14ac:dyDescent="0.2">
      <c r="A27" s="176">
        <v>19</v>
      </c>
      <c r="B27" s="134" t="s">
        <v>44</v>
      </c>
      <c r="C27" s="134"/>
      <c r="D27" s="1278">
        <v>0</v>
      </c>
    </row>
    <row r="28" spans="1:4" x14ac:dyDescent="0.2">
      <c r="A28" s="176">
        <v>20</v>
      </c>
      <c r="B28" s="134" t="s">
        <v>45</v>
      </c>
      <c r="C28" s="134"/>
      <c r="D28" s="1278">
        <v>0</v>
      </c>
    </row>
    <row r="29" spans="1:4" x14ac:dyDescent="0.2">
      <c r="A29" s="176">
        <v>21</v>
      </c>
      <c r="B29" s="134" t="s">
        <v>46</v>
      </c>
      <c r="C29" s="134"/>
      <c r="D29" s="1278">
        <v>0</v>
      </c>
    </row>
    <row r="30" spans="1:4" x14ac:dyDescent="0.2">
      <c r="A30" s="176">
        <v>22</v>
      </c>
      <c r="B30" s="134" t="s">
        <v>47</v>
      </c>
      <c r="C30" s="134"/>
      <c r="D30" s="1279">
        <v>0</v>
      </c>
    </row>
    <row r="31" spans="1:4" x14ac:dyDescent="0.2">
      <c r="A31" s="176">
        <v>23</v>
      </c>
      <c r="B31" s="134" t="s">
        <v>48</v>
      </c>
      <c r="C31" s="134"/>
      <c r="D31" s="1280">
        <v>0</v>
      </c>
    </row>
    <row r="32" spans="1:4" x14ac:dyDescent="0.2">
      <c r="A32" s="176">
        <v>24</v>
      </c>
      <c r="B32" s="134" t="s">
        <v>49</v>
      </c>
      <c r="C32" s="134"/>
      <c r="D32" s="1278">
        <v>0</v>
      </c>
    </row>
    <row r="33" spans="1:4" x14ac:dyDescent="0.2">
      <c r="A33" s="176">
        <v>25</v>
      </c>
      <c r="B33" s="134" t="s">
        <v>50</v>
      </c>
      <c r="C33" s="134"/>
      <c r="D33" s="1279">
        <v>0</v>
      </c>
    </row>
    <row r="34" spans="1:4" x14ac:dyDescent="0.2">
      <c r="A34" s="135"/>
      <c r="B34" s="136"/>
      <c r="C34" s="136"/>
      <c r="D34" s="136"/>
    </row>
    <row r="35" spans="1:4" s="137" customFormat="1" ht="16.5" x14ac:dyDescent="0.3">
      <c r="A35" s="210"/>
      <c r="B35" s="211" t="s">
        <v>51</v>
      </c>
      <c r="C35" s="211"/>
      <c r="D35" s="212"/>
    </row>
    <row r="36" spans="1:4" s="137" customFormat="1" ht="16.5" x14ac:dyDescent="0.3">
      <c r="A36" s="210"/>
      <c r="B36" s="174" t="s">
        <v>52</v>
      </c>
      <c r="C36" s="174"/>
      <c r="D36" s="212"/>
    </row>
    <row r="37" spans="1:4" s="138" customFormat="1" ht="12.75" x14ac:dyDescent="0.2">
      <c r="A37" s="160"/>
      <c r="B37" s="213" t="s">
        <v>53</v>
      </c>
      <c r="C37" s="213"/>
      <c r="D37" s="213"/>
    </row>
    <row r="38" spans="1:4" s="138" customFormat="1" ht="39.950000000000003" customHeight="1" x14ac:dyDescent="0.2">
      <c r="A38" s="160"/>
      <c r="B38" s="1314" t="s">
        <v>54</v>
      </c>
      <c r="C38" s="1314"/>
      <c r="D38" s="1314"/>
    </row>
    <row r="39" spans="1:4" s="138" customFormat="1" ht="12.75" x14ac:dyDescent="0.2">
      <c r="A39" s="160"/>
      <c r="B39" s="1314" t="s">
        <v>55</v>
      </c>
      <c r="C39" s="1314"/>
      <c r="D39" s="1314"/>
    </row>
    <row r="40" spans="1:4" s="138" customFormat="1" ht="12.75" x14ac:dyDescent="0.2">
      <c r="A40" s="160"/>
      <c r="B40" s="213" t="s">
        <v>56</v>
      </c>
      <c r="C40" s="213"/>
      <c r="D40" s="213"/>
    </row>
    <row r="41" spans="1:4" s="138" customFormat="1" ht="12.75" x14ac:dyDescent="0.2">
      <c r="A41" s="160"/>
      <c r="B41" s="213" t="s">
        <v>57</v>
      </c>
      <c r="C41" s="213"/>
      <c r="D41" s="213"/>
    </row>
    <row r="42" spans="1:4" s="138" customFormat="1" ht="12.75" x14ac:dyDescent="0.2">
      <c r="A42" s="160"/>
      <c r="B42" s="213" t="s">
        <v>58</v>
      </c>
      <c r="C42" s="213"/>
      <c r="D42" s="213"/>
    </row>
    <row r="43" spans="1:4" s="138" customFormat="1" ht="16.5" x14ac:dyDescent="0.3">
      <c r="A43" s="160"/>
      <c r="B43" s="174" t="s">
        <v>59</v>
      </c>
      <c r="C43" s="174"/>
      <c r="D43" s="158"/>
    </row>
    <row r="44" spans="1:4" s="137" customFormat="1" ht="16.5" x14ac:dyDescent="0.3">
      <c r="A44" s="210"/>
      <c r="B44" s="213" t="s">
        <v>60</v>
      </c>
      <c r="C44" s="213"/>
      <c r="D44" s="212"/>
    </row>
    <row r="45" spans="1:4" s="137" customFormat="1" ht="16.5" x14ac:dyDescent="0.3">
      <c r="A45" s="210"/>
      <c r="B45" s="213" t="s">
        <v>61</v>
      </c>
      <c r="C45" s="213"/>
      <c r="D45" s="212"/>
    </row>
    <row r="46" spans="1:4" s="137" customFormat="1" ht="16.5" x14ac:dyDescent="0.3">
      <c r="A46" s="210"/>
      <c r="B46" s="174" t="s">
        <v>62</v>
      </c>
      <c r="C46" s="174"/>
      <c r="D46" s="212"/>
    </row>
    <row r="47" spans="1:4" s="137" customFormat="1" ht="16.5" x14ac:dyDescent="0.3">
      <c r="A47" s="210"/>
      <c r="B47" s="1314" t="s">
        <v>63</v>
      </c>
      <c r="C47" s="1314"/>
      <c r="D47" s="1314"/>
    </row>
    <row r="48" spans="1:4" ht="27.95" customHeight="1" x14ac:dyDescent="0.2">
      <c r="A48" s="214"/>
      <c r="B48" s="1314" t="s">
        <v>64</v>
      </c>
      <c r="C48" s="1314"/>
      <c r="D48" s="1314"/>
    </row>
    <row r="49" spans="1:4" ht="12.75" x14ac:dyDescent="0.2">
      <c r="A49" s="214"/>
      <c r="B49" s="1314" t="s">
        <v>65</v>
      </c>
      <c r="C49" s="1314"/>
      <c r="D49" s="1314"/>
    </row>
    <row r="50" spans="1:4" ht="16.5" x14ac:dyDescent="0.2">
      <c r="A50" s="214"/>
      <c r="B50" s="1315" t="s">
        <v>66</v>
      </c>
      <c r="C50" s="1315"/>
      <c r="D50" s="1315"/>
    </row>
    <row r="51" spans="1:4" x14ac:dyDescent="0.2">
      <c r="A51" s="135"/>
      <c r="B51" s="136"/>
      <c r="C51" s="136"/>
      <c r="D51" s="136"/>
    </row>
    <row r="52" spans="1:4" ht="16.5" x14ac:dyDescent="0.3">
      <c r="A52" s="135"/>
      <c r="B52" s="136"/>
      <c r="C52" s="136"/>
      <c r="D52" s="139"/>
    </row>
    <row r="53" spans="1:4" ht="16.5" x14ac:dyDescent="0.3">
      <c r="A53" s="135"/>
      <c r="B53" s="136"/>
      <c r="C53" s="136"/>
      <c r="D53" s="139" t="s">
        <v>67</v>
      </c>
    </row>
  </sheetData>
  <sheetProtection algorithmName="SHA-512" hashValue="aY/IYzTPGSfsRgvOGEtBUAxUvYDSofcwsyDjhdMmyUKwOVR9mDHSePuOFr4ctLjuTb72/u3p03/cBCjxoLeMZA==" saltValue="FAv/v8ozz3Pz7RTQ7LUXdA==" spinCount="100000" sheet="1" objects="1" scenarios="1"/>
  <protectedRanges>
    <protectedRange algorithmName="SHA-512" hashValue="eJh0TOxh1bEmfvA4n2viS6U4aVW/Wv9mGoaY875w6W4NDAKPFqvTCKH7QBcR+Iht80hpunDB6ros05SRJ6WsXg==" saltValue="nE5XSSccri+yp6EoD30p8g==" spinCount="100000" sqref="C2:D3" name="Company Details"/>
    <protectedRange algorithmName="SHA-512" hashValue="ciRy0kvVgy9lxbGYV8bN5QPI8Ss559GRJHemayiLAJn3coCkZ1bAe3anGODUlOV0l6X0gpp/nsJ6uWkax1EcgQ==" saltValue="s5p51iw4pSeXPu/cjKlo7A==" spinCount="100000" sqref="D22:D33" name="Net worth"/>
    <protectedRange algorithmName="SHA-512" hashValue="V9GDXUqt2Z4YVdEbKSv1b4Ov29YORgd48WnuvKdMICkbJCt0IckElm4dAwOhwyCF7pOdlJEBv3eqWM1UM0HNdg==" saltValue="LrtK0RHX6tm0OO1vaCBXcQ==" spinCount="100000" sqref="D6 D8 D11" name="Assets"/>
    <protectedRange algorithmName="SHA-512" hashValue="RRxCHQ1o+RsyTNt6mHHk1BfpDoJJEEVQVFshbD0rJ0TkOwEO0SnXDflK1VaC051Vt2AUcMPF8TgBPX7mnaUqTQ==" saltValue="lvNUzWDrOpZtjRZoTqeBKQ==" spinCount="100000" sqref="D14:D20" name="Liabilities"/>
    <protectedRange algorithmName="SHA-512" hashValue="1iAW/A9Xv/17Cr5EBeNYZGh1Ner7zqDSRseLf6+pvhBO5I3q6AyVXThfCntRaxEzPIKfZ/zoP089BUysfwEfuQ==" saltValue="JN5DUqzlV5SfKdulj8ZxeQ==" spinCount="100000" sqref="D11 D8" name="InvAss_FinCon"/>
  </protectedRanges>
  <mergeCells count="10">
    <mergeCell ref="B47:D47"/>
    <mergeCell ref="B48:D48"/>
    <mergeCell ref="B50:D50"/>
    <mergeCell ref="G1:H1"/>
    <mergeCell ref="C2:D2"/>
    <mergeCell ref="C3:D3"/>
    <mergeCell ref="A4:D4"/>
    <mergeCell ref="B38:D38"/>
    <mergeCell ref="B39:D39"/>
    <mergeCell ref="B49:D49"/>
  </mergeCells>
  <conditionalFormatting sqref="H2:H4 H6">
    <cfRule type="containsText" dxfId="30" priority="5" operator="containsText" text="OK">
      <formula>NOT(ISERROR(SEARCH("OK",H2)))</formula>
    </cfRule>
    <cfRule type="containsText" dxfId="29" priority="6" operator="containsText" text="ERROR">
      <formula>NOT(ISERROR(SEARCH("ERROR",H2)))</formula>
    </cfRule>
  </conditionalFormatting>
  <conditionalFormatting sqref="H5">
    <cfRule type="containsText" dxfId="28" priority="3" operator="containsText" text="OK">
      <formula>NOT(ISERROR(SEARCH("OK",H5)))</formula>
    </cfRule>
    <cfRule type="containsText" dxfId="27" priority="4" operator="containsText" text="ERROR">
      <formula>NOT(ISERROR(SEARCH("ERROR",H5)))</formula>
    </cfRule>
  </conditionalFormatting>
  <conditionalFormatting sqref="H7:H8">
    <cfRule type="containsText" dxfId="26" priority="1" operator="containsText" text="OK">
      <formula>NOT(ISERROR(SEARCH("OK",H7)))</formula>
    </cfRule>
    <cfRule type="containsText" dxfId="25" priority="2" operator="containsText" text="ERROR">
      <formula>NOT(ISERROR(SEARCH("ERROR",H7)))</formula>
    </cfRule>
  </conditionalFormatting>
  <pageMargins left="0.7" right="0.7" top="0.75" bottom="0.75" header="0.3" footer="0.3"/>
  <pageSetup scale="72"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theme="9" tint="0.39997558519241921"/>
    <pageSetUpPr fitToPage="1"/>
  </sheetPr>
  <dimension ref="A1:N33"/>
  <sheetViews>
    <sheetView showGridLines="0" zoomScale="85" zoomScaleNormal="85" zoomScaleSheetLayoutView="80" zoomScalePageLayoutView="40" workbookViewId="0"/>
  </sheetViews>
  <sheetFormatPr defaultColWidth="8.85546875" defaultRowHeight="12.75" customHeight="1" x14ac:dyDescent="0.2"/>
  <cols>
    <col min="1" max="1" width="4.28515625" style="4" customWidth="1"/>
    <col min="2" max="2" width="42.42578125" style="4" customWidth="1"/>
    <col min="3" max="3" width="21.42578125" style="4" customWidth="1"/>
    <col min="4" max="5" width="11.42578125" style="4" customWidth="1"/>
    <col min="6" max="7" width="24.42578125" style="6" customWidth="1"/>
    <col min="8" max="8" width="30.42578125" style="4" customWidth="1"/>
    <col min="9" max="9" width="11.28515625" style="4" customWidth="1"/>
    <col min="10" max="246" width="9.140625" style="4"/>
    <col min="247" max="247" width="4.28515625" style="4" customWidth="1"/>
    <col min="248" max="248" width="42.42578125" style="4" customWidth="1"/>
    <col min="249" max="249" width="21.42578125" style="4" customWidth="1"/>
    <col min="250" max="251" width="11.42578125" style="4" customWidth="1"/>
    <col min="252" max="252" width="12.42578125" style="4" customWidth="1"/>
    <col min="253" max="256" width="14.85546875" style="4" customWidth="1"/>
    <col min="257" max="257" width="8.85546875" style="4" customWidth="1"/>
    <col min="258" max="261" width="11.28515625" style="4" customWidth="1"/>
    <col min="262" max="263" width="13.42578125" style="4" customWidth="1"/>
    <col min="264" max="264" width="30.42578125" style="4" customWidth="1"/>
    <col min="265" max="265" width="11.28515625" style="4" customWidth="1"/>
    <col min="266" max="502" width="9.140625" style="4"/>
    <col min="503" max="503" width="4.28515625" style="4" customWidth="1"/>
    <col min="504" max="504" width="42.42578125" style="4" customWidth="1"/>
    <col min="505" max="505" width="21.42578125" style="4" customWidth="1"/>
    <col min="506" max="507" width="11.42578125" style="4" customWidth="1"/>
    <col min="508" max="508" width="12.42578125" style="4" customWidth="1"/>
    <col min="509" max="512" width="14.85546875" style="4" customWidth="1"/>
    <col min="513" max="513" width="8.85546875" style="4" customWidth="1"/>
    <col min="514" max="517" width="11.28515625" style="4" customWidth="1"/>
    <col min="518" max="519" width="13.42578125" style="4" customWidth="1"/>
    <col min="520" max="520" width="30.42578125" style="4" customWidth="1"/>
    <col min="521" max="521" width="11.28515625" style="4" customWidth="1"/>
    <col min="522" max="758" width="9.140625" style="4"/>
    <col min="759" max="759" width="4.28515625" style="4" customWidth="1"/>
    <col min="760" max="760" width="42.42578125" style="4" customWidth="1"/>
    <col min="761" max="761" width="21.42578125" style="4" customWidth="1"/>
    <col min="762" max="763" width="11.42578125" style="4" customWidth="1"/>
    <col min="764" max="764" width="12.42578125" style="4" customWidth="1"/>
    <col min="765" max="768" width="14.85546875" style="4" customWidth="1"/>
    <col min="769" max="769" width="8.85546875" style="4" customWidth="1"/>
    <col min="770" max="773" width="11.28515625" style="4" customWidth="1"/>
    <col min="774" max="775" width="13.42578125" style="4" customWidth="1"/>
    <col min="776" max="776" width="30.42578125" style="4" customWidth="1"/>
    <col min="777" max="777" width="11.28515625" style="4" customWidth="1"/>
    <col min="778" max="1014" width="9.140625" style="4"/>
    <col min="1015" max="1015" width="4.28515625" style="4" customWidth="1"/>
    <col min="1016" max="1016" width="42.42578125" style="4" customWidth="1"/>
    <col min="1017" max="1017" width="21.42578125" style="4" customWidth="1"/>
    <col min="1018" max="1019" width="11.42578125" style="4" customWidth="1"/>
    <col min="1020" max="1020" width="12.42578125" style="4" customWidth="1"/>
    <col min="1021" max="1024" width="14.85546875" style="4" customWidth="1"/>
    <col min="1025" max="1025" width="8.85546875" style="4" customWidth="1"/>
    <col min="1026" max="1029" width="11.28515625" style="4" customWidth="1"/>
    <col min="1030" max="1031" width="13.42578125" style="4" customWidth="1"/>
    <col min="1032" max="1032" width="30.42578125" style="4" customWidth="1"/>
    <col min="1033" max="1033" width="11.28515625" style="4" customWidth="1"/>
    <col min="1034" max="1270" width="9.140625" style="4"/>
    <col min="1271" max="1271" width="4.28515625" style="4" customWidth="1"/>
    <col min="1272" max="1272" width="42.42578125" style="4" customWidth="1"/>
    <col min="1273" max="1273" width="21.42578125" style="4" customWidth="1"/>
    <col min="1274" max="1275" width="11.42578125" style="4" customWidth="1"/>
    <col min="1276" max="1276" width="12.42578125" style="4" customWidth="1"/>
    <col min="1277" max="1280" width="14.85546875" style="4" customWidth="1"/>
    <col min="1281" max="1281" width="8.85546875" style="4" customWidth="1"/>
    <col min="1282" max="1285" width="11.28515625" style="4" customWidth="1"/>
    <col min="1286" max="1287" width="13.42578125" style="4" customWidth="1"/>
    <col min="1288" max="1288" width="30.42578125" style="4" customWidth="1"/>
    <col min="1289" max="1289" width="11.28515625" style="4" customWidth="1"/>
    <col min="1290" max="1526" width="9.140625" style="4"/>
    <col min="1527" max="1527" width="4.28515625" style="4" customWidth="1"/>
    <col min="1528" max="1528" width="42.42578125" style="4" customWidth="1"/>
    <col min="1529" max="1529" width="21.42578125" style="4" customWidth="1"/>
    <col min="1530" max="1531" width="11.42578125" style="4" customWidth="1"/>
    <col min="1532" max="1532" width="12.42578125" style="4" customWidth="1"/>
    <col min="1533" max="1536" width="14.85546875" style="4" customWidth="1"/>
    <col min="1537" max="1537" width="8.85546875" style="4" customWidth="1"/>
    <col min="1538" max="1541" width="11.28515625" style="4" customWidth="1"/>
    <col min="1542" max="1543" width="13.42578125" style="4" customWidth="1"/>
    <col min="1544" max="1544" width="30.42578125" style="4" customWidth="1"/>
    <col min="1545" max="1545" width="11.28515625" style="4" customWidth="1"/>
    <col min="1546" max="1782" width="9.140625" style="4"/>
    <col min="1783" max="1783" width="4.28515625" style="4" customWidth="1"/>
    <col min="1784" max="1784" width="42.42578125" style="4" customWidth="1"/>
    <col min="1785" max="1785" width="21.42578125" style="4" customWidth="1"/>
    <col min="1786" max="1787" width="11.42578125" style="4" customWidth="1"/>
    <col min="1788" max="1788" width="12.42578125" style="4" customWidth="1"/>
    <col min="1789" max="1792" width="14.85546875" style="4" customWidth="1"/>
    <col min="1793" max="1793" width="8.85546875" style="4" customWidth="1"/>
    <col min="1794" max="1797" width="11.28515625" style="4" customWidth="1"/>
    <col min="1798" max="1799" width="13.42578125" style="4" customWidth="1"/>
    <col min="1800" max="1800" width="30.42578125" style="4" customWidth="1"/>
    <col min="1801" max="1801" width="11.28515625" style="4" customWidth="1"/>
    <col min="1802" max="2038" width="9.140625" style="4"/>
    <col min="2039" max="2039" width="4.28515625" style="4" customWidth="1"/>
    <col min="2040" max="2040" width="42.42578125" style="4" customWidth="1"/>
    <col min="2041" max="2041" width="21.42578125" style="4" customWidth="1"/>
    <col min="2042" max="2043" width="11.42578125" style="4" customWidth="1"/>
    <col min="2044" max="2044" width="12.42578125" style="4" customWidth="1"/>
    <col min="2045" max="2048" width="14.85546875" style="4" customWidth="1"/>
    <col min="2049" max="2049" width="8.85546875" style="4" customWidth="1"/>
    <col min="2050" max="2053" width="11.28515625" style="4" customWidth="1"/>
    <col min="2054" max="2055" width="13.42578125" style="4" customWidth="1"/>
    <col min="2056" max="2056" width="30.42578125" style="4" customWidth="1"/>
    <col min="2057" max="2057" width="11.28515625" style="4" customWidth="1"/>
    <col min="2058" max="2294" width="9.140625" style="4"/>
    <col min="2295" max="2295" width="4.28515625" style="4" customWidth="1"/>
    <col min="2296" max="2296" width="42.42578125" style="4" customWidth="1"/>
    <col min="2297" max="2297" width="21.42578125" style="4" customWidth="1"/>
    <col min="2298" max="2299" width="11.42578125" style="4" customWidth="1"/>
    <col min="2300" max="2300" width="12.42578125" style="4" customWidth="1"/>
    <col min="2301" max="2304" width="14.85546875" style="4" customWidth="1"/>
    <col min="2305" max="2305" width="8.85546875" style="4" customWidth="1"/>
    <col min="2306" max="2309" width="11.28515625" style="4" customWidth="1"/>
    <col min="2310" max="2311" width="13.42578125" style="4" customWidth="1"/>
    <col min="2312" max="2312" width="30.42578125" style="4" customWidth="1"/>
    <col min="2313" max="2313" width="11.28515625" style="4" customWidth="1"/>
    <col min="2314" max="2550" width="9.140625" style="4"/>
    <col min="2551" max="2551" width="4.28515625" style="4" customWidth="1"/>
    <col min="2552" max="2552" width="42.42578125" style="4" customWidth="1"/>
    <col min="2553" max="2553" width="21.42578125" style="4" customWidth="1"/>
    <col min="2554" max="2555" width="11.42578125" style="4" customWidth="1"/>
    <col min="2556" max="2556" width="12.42578125" style="4" customWidth="1"/>
    <col min="2557" max="2560" width="14.85546875" style="4" customWidth="1"/>
    <col min="2561" max="2561" width="8.85546875" style="4" customWidth="1"/>
    <col min="2562" max="2565" width="11.28515625" style="4" customWidth="1"/>
    <col min="2566" max="2567" width="13.42578125" style="4" customWidth="1"/>
    <col min="2568" max="2568" width="30.42578125" style="4" customWidth="1"/>
    <col min="2569" max="2569" width="11.28515625" style="4" customWidth="1"/>
    <col min="2570" max="2806" width="9.140625" style="4"/>
    <col min="2807" max="2807" width="4.28515625" style="4" customWidth="1"/>
    <col min="2808" max="2808" width="42.42578125" style="4" customWidth="1"/>
    <col min="2809" max="2809" width="21.42578125" style="4" customWidth="1"/>
    <col min="2810" max="2811" width="11.42578125" style="4" customWidth="1"/>
    <col min="2812" max="2812" width="12.42578125" style="4" customWidth="1"/>
    <col min="2813" max="2816" width="14.85546875" style="4" customWidth="1"/>
    <col min="2817" max="2817" width="8.85546875" style="4" customWidth="1"/>
    <col min="2818" max="2821" width="11.28515625" style="4" customWidth="1"/>
    <col min="2822" max="2823" width="13.42578125" style="4" customWidth="1"/>
    <col min="2824" max="2824" width="30.42578125" style="4" customWidth="1"/>
    <col min="2825" max="2825" width="11.28515625" style="4" customWidth="1"/>
    <col min="2826" max="3062" width="9.140625" style="4"/>
    <col min="3063" max="3063" width="4.28515625" style="4" customWidth="1"/>
    <col min="3064" max="3064" width="42.42578125" style="4" customWidth="1"/>
    <col min="3065" max="3065" width="21.42578125" style="4" customWidth="1"/>
    <col min="3066" max="3067" width="11.42578125" style="4" customWidth="1"/>
    <col min="3068" max="3068" width="12.42578125" style="4" customWidth="1"/>
    <col min="3069" max="3072" width="14.85546875" style="4" customWidth="1"/>
    <col min="3073" max="3073" width="8.85546875" style="4" customWidth="1"/>
    <col min="3074" max="3077" width="11.28515625" style="4" customWidth="1"/>
    <col min="3078" max="3079" width="13.42578125" style="4" customWidth="1"/>
    <col min="3080" max="3080" width="30.42578125" style="4" customWidth="1"/>
    <col min="3081" max="3081" width="11.28515625" style="4" customWidth="1"/>
    <col min="3082" max="3318" width="9.140625" style="4"/>
    <col min="3319" max="3319" width="4.28515625" style="4" customWidth="1"/>
    <col min="3320" max="3320" width="42.42578125" style="4" customWidth="1"/>
    <col min="3321" max="3321" width="21.42578125" style="4" customWidth="1"/>
    <col min="3322" max="3323" width="11.42578125" style="4" customWidth="1"/>
    <col min="3324" max="3324" width="12.42578125" style="4" customWidth="1"/>
    <col min="3325" max="3328" width="14.85546875" style="4" customWidth="1"/>
    <col min="3329" max="3329" width="8.85546875" style="4" customWidth="1"/>
    <col min="3330" max="3333" width="11.28515625" style="4" customWidth="1"/>
    <col min="3334" max="3335" width="13.42578125" style="4" customWidth="1"/>
    <col min="3336" max="3336" width="30.42578125" style="4" customWidth="1"/>
    <col min="3337" max="3337" width="11.28515625" style="4" customWidth="1"/>
    <col min="3338" max="3574" width="9.140625" style="4"/>
    <col min="3575" max="3575" width="4.28515625" style="4" customWidth="1"/>
    <col min="3576" max="3576" width="42.42578125" style="4" customWidth="1"/>
    <col min="3577" max="3577" width="21.42578125" style="4" customWidth="1"/>
    <col min="3578" max="3579" width="11.42578125" style="4" customWidth="1"/>
    <col min="3580" max="3580" width="12.42578125" style="4" customWidth="1"/>
    <col min="3581" max="3584" width="14.85546875" style="4" customWidth="1"/>
    <col min="3585" max="3585" width="8.85546875" style="4" customWidth="1"/>
    <col min="3586" max="3589" width="11.28515625" style="4" customWidth="1"/>
    <col min="3590" max="3591" width="13.42578125" style="4" customWidth="1"/>
    <col min="3592" max="3592" width="30.42578125" style="4" customWidth="1"/>
    <col min="3593" max="3593" width="11.28515625" style="4" customWidth="1"/>
    <col min="3594" max="3830" width="9.140625" style="4"/>
    <col min="3831" max="3831" width="4.28515625" style="4" customWidth="1"/>
    <col min="3832" max="3832" width="42.42578125" style="4" customWidth="1"/>
    <col min="3833" max="3833" width="21.42578125" style="4" customWidth="1"/>
    <col min="3834" max="3835" width="11.42578125" style="4" customWidth="1"/>
    <col min="3836" max="3836" width="12.42578125" style="4" customWidth="1"/>
    <col min="3837" max="3840" width="14.85546875" style="4" customWidth="1"/>
    <col min="3841" max="3841" width="8.85546875" style="4" customWidth="1"/>
    <col min="3842" max="3845" width="11.28515625" style="4" customWidth="1"/>
    <col min="3846" max="3847" width="13.42578125" style="4" customWidth="1"/>
    <col min="3848" max="3848" width="30.42578125" style="4" customWidth="1"/>
    <col min="3849" max="3849" width="11.28515625" style="4" customWidth="1"/>
    <col min="3850" max="4086" width="9.140625" style="4"/>
    <col min="4087" max="4087" width="4.28515625" style="4" customWidth="1"/>
    <col min="4088" max="4088" width="42.42578125" style="4" customWidth="1"/>
    <col min="4089" max="4089" width="21.42578125" style="4" customWidth="1"/>
    <col min="4090" max="4091" width="11.42578125" style="4" customWidth="1"/>
    <col min="4092" max="4092" width="12.42578125" style="4" customWidth="1"/>
    <col min="4093" max="4096" width="14.85546875" style="4" customWidth="1"/>
    <col min="4097" max="4097" width="8.85546875" style="4" customWidth="1"/>
    <col min="4098" max="4101" width="11.28515625" style="4" customWidth="1"/>
    <col min="4102" max="4103" width="13.42578125" style="4" customWidth="1"/>
    <col min="4104" max="4104" width="30.42578125" style="4" customWidth="1"/>
    <col min="4105" max="4105" width="11.28515625" style="4" customWidth="1"/>
    <col min="4106" max="4342" width="9.140625" style="4"/>
    <col min="4343" max="4343" width="4.28515625" style="4" customWidth="1"/>
    <col min="4344" max="4344" width="42.42578125" style="4" customWidth="1"/>
    <col min="4345" max="4345" width="21.42578125" style="4" customWidth="1"/>
    <col min="4346" max="4347" width="11.42578125" style="4" customWidth="1"/>
    <col min="4348" max="4348" width="12.42578125" style="4" customWidth="1"/>
    <col min="4349" max="4352" width="14.85546875" style="4" customWidth="1"/>
    <col min="4353" max="4353" width="8.85546875" style="4" customWidth="1"/>
    <col min="4354" max="4357" width="11.28515625" style="4" customWidth="1"/>
    <col min="4358" max="4359" width="13.42578125" style="4" customWidth="1"/>
    <col min="4360" max="4360" width="30.42578125" style="4" customWidth="1"/>
    <col min="4361" max="4361" width="11.28515625" style="4" customWidth="1"/>
    <col min="4362" max="4598" width="9.140625" style="4"/>
    <col min="4599" max="4599" width="4.28515625" style="4" customWidth="1"/>
    <col min="4600" max="4600" width="42.42578125" style="4" customWidth="1"/>
    <col min="4601" max="4601" width="21.42578125" style="4" customWidth="1"/>
    <col min="4602" max="4603" width="11.42578125" style="4" customWidth="1"/>
    <col min="4604" max="4604" width="12.42578125" style="4" customWidth="1"/>
    <col min="4605" max="4608" width="14.85546875" style="4" customWidth="1"/>
    <col min="4609" max="4609" width="8.85546875" style="4" customWidth="1"/>
    <col min="4610" max="4613" width="11.28515625" style="4" customWidth="1"/>
    <col min="4614" max="4615" width="13.42578125" style="4" customWidth="1"/>
    <col min="4616" max="4616" width="30.42578125" style="4" customWidth="1"/>
    <col min="4617" max="4617" width="11.28515625" style="4" customWidth="1"/>
    <col min="4618" max="4854" width="9.140625" style="4"/>
    <col min="4855" max="4855" width="4.28515625" style="4" customWidth="1"/>
    <col min="4856" max="4856" width="42.42578125" style="4" customWidth="1"/>
    <col min="4857" max="4857" width="21.42578125" style="4" customWidth="1"/>
    <col min="4858" max="4859" width="11.42578125" style="4" customWidth="1"/>
    <col min="4860" max="4860" width="12.42578125" style="4" customWidth="1"/>
    <col min="4861" max="4864" width="14.85546875" style="4" customWidth="1"/>
    <col min="4865" max="4865" width="8.85546875" style="4" customWidth="1"/>
    <col min="4866" max="4869" width="11.28515625" style="4" customWidth="1"/>
    <col min="4870" max="4871" width="13.42578125" style="4" customWidth="1"/>
    <col min="4872" max="4872" width="30.42578125" style="4" customWidth="1"/>
    <col min="4873" max="4873" width="11.28515625" style="4" customWidth="1"/>
    <col min="4874" max="5110" width="9.140625" style="4"/>
    <col min="5111" max="5111" width="4.28515625" style="4" customWidth="1"/>
    <col min="5112" max="5112" width="42.42578125" style="4" customWidth="1"/>
    <col min="5113" max="5113" width="21.42578125" style="4" customWidth="1"/>
    <col min="5114" max="5115" width="11.42578125" style="4" customWidth="1"/>
    <col min="5116" max="5116" width="12.42578125" style="4" customWidth="1"/>
    <col min="5117" max="5120" width="14.85546875" style="4" customWidth="1"/>
    <col min="5121" max="5121" width="8.85546875" style="4" customWidth="1"/>
    <col min="5122" max="5125" width="11.28515625" style="4" customWidth="1"/>
    <col min="5126" max="5127" width="13.42578125" style="4" customWidth="1"/>
    <col min="5128" max="5128" width="30.42578125" style="4" customWidth="1"/>
    <col min="5129" max="5129" width="11.28515625" style="4" customWidth="1"/>
    <col min="5130" max="5366" width="9.140625" style="4"/>
    <col min="5367" max="5367" width="4.28515625" style="4" customWidth="1"/>
    <col min="5368" max="5368" width="42.42578125" style="4" customWidth="1"/>
    <col min="5369" max="5369" width="21.42578125" style="4" customWidth="1"/>
    <col min="5370" max="5371" width="11.42578125" style="4" customWidth="1"/>
    <col min="5372" max="5372" width="12.42578125" style="4" customWidth="1"/>
    <col min="5373" max="5376" width="14.85546875" style="4" customWidth="1"/>
    <col min="5377" max="5377" width="8.85546875" style="4" customWidth="1"/>
    <col min="5378" max="5381" width="11.28515625" style="4" customWidth="1"/>
    <col min="5382" max="5383" width="13.42578125" style="4" customWidth="1"/>
    <col min="5384" max="5384" width="30.42578125" style="4" customWidth="1"/>
    <col min="5385" max="5385" width="11.28515625" style="4" customWidth="1"/>
    <col min="5386" max="5622" width="9.140625" style="4"/>
    <col min="5623" max="5623" width="4.28515625" style="4" customWidth="1"/>
    <col min="5624" max="5624" width="42.42578125" style="4" customWidth="1"/>
    <col min="5625" max="5625" width="21.42578125" style="4" customWidth="1"/>
    <col min="5626" max="5627" width="11.42578125" style="4" customWidth="1"/>
    <col min="5628" max="5628" width="12.42578125" style="4" customWidth="1"/>
    <col min="5629" max="5632" width="14.85546875" style="4" customWidth="1"/>
    <col min="5633" max="5633" width="8.85546875" style="4" customWidth="1"/>
    <col min="5634" max="5637" width="11.28515625" style="4" customWidth="1"/>
    <col min="5638" max="5639" width="13.42578125" style="4" customWidth="1"/>
    <col min="5640" max="5640" width="30.42578125" style="4" customWidth="1"/>
    <col min="5641" max="5641" width="11.28515625" style="4" customWidth="1"/>
    <col min="5642" max="5878" width="9.140625" style="4"/>
    <col min="5879" max="5879" width="4.28515625" style="4" customWidth="1"/>
    <col min="5880" max="5880" width="42.42578125" style="4" customWidth="1"/>
    <col min="5881" max="5881" width="21.42578125" style="4" customWidth="1"/>
    <col min="5882" max="5883" width="11.42578125" style="4" customWidth="1"/>
    <col min="5884" max="5884" width="12.42578125" style="4" customWidth="1"/>
    <col min="5885" max="5888" width="14.85546875" style="4" customWidth="1"/>
    <col min="5889" max="5889" width="8.85546875" style="4" customWidth="1"/>
    <col min="5890" max="5893" width="11.28515625" style="4" customWidth="1"/>
    <col min="5894" max="5895" width="13.42578125" style="4" customWidth="1"/>
    <col min="5896" max="5896" width="30.42578125" style="4" customWidth="1"/>
    <col min="5897" max="5897" width="11.28515625" style="4" customWidth="1"/>
    <col min="5898" max="6134" width="9.140625" style="4"/>
    <col min="6135" max="6135" width="4.28515625" style="4" customWidth="1"/>
    <col min="6136" max="6136" width="42.42578125" style="4" customWidth="1"/>
    <col min="6137" max="6137" width="21.42578125" style="4" customWidth="1"/>
    <col min="6138" max="6139" width="11.42578125" style="4" customWidth="1"/>
    <col min="6140" max="6140" width="12.42578125" style="4" customWidth="1"/>
    <col min="6141" max="6144" width="14.85546875" style="4" customWidth="1"/>
    <col min="6145" max="6145" width="8.85546875" style="4" customWidth="1"/>
    <col min="6146" max="6149" width="11.28515625" style="4" customWidth="1"/>
    <col min="6150" max="6151" width="13.42578125" style="4" customWidth="1"/>
    <col min="6152" max="6152" width="30.42578125" style="4" customWidth="1"/>
    <col min="6153" max="6153" width="11.28515625" style="4" customWidth="1"/>
    <col min="6154" max="6390" width="9.140625" style="4"/>
    <col min="6391" max="6391" width="4.28515625" style="4" customWidth="1"/>
    <col min="6392" max="6392" width="42.42578125" style="4" customWidth="1"/>
    <col min="6393" max="6393" width="21.42578125" style="4" customWidth="1"/>
    <col min="6394" max="6395" width="11.42578125" style="4" customWidth="1"/>
    <col min="6396" max="6396" width="12.42578125" style="4" customWidth="1"/>
    <col min="6397" max="6400" width="14.85546875" style="4" customWidth="1"/>
    <col min="6401" max="6401" width="8.85546875" style="4" customWidth="1"/>
    <col min="6402" max="6405" width="11.28515625" style="4" customWidth="1"/>
    <col min="6406" max="6407" width="13.42578125" style="4" customWidth="1"/>
    <col min="6408" max="6408" width="30.42578125" style="4" customWidth="1"/>
    <col min="6409" max="6409" width="11.28515625" style="4" customWidth="1"/>
    <col min="6410" max="6646" width="9.140625" style="4"/>
    <col min="6647" max="6647" width="4.28515625" style="4" customWidth="1"/>
    <col min="6648" max="6648" width="42.42578125" style="4" customWidth="1"/>
    <col min="6649" max="6649" width="21.42578125" style="4" customWidth="1"/>
    <col min="6650" max="6651" width="11.42578125" style="4" customWidth="1"/>
    <col min="6652" max="6652" width="12.42578125" style="4" customWidth="1"/>
    <col min="6653" max="6656" width="14.85546875" style="4" customWidth="1"/>
    <col min="6657" max="6657" width="8.85546875" style="4" customWidth="1"/>
    <col min="6658" max="6661" width="11.28515625" style="4" customWidth="1"/>
    <col min="6662" max="6663" width="13.42578125" style="4" customWidth="1"/>
    <col min="6664" max="6664" width="30.42578125" style="4" customWidth="1"/>
    <col min="6665" max="6665" width="11.28515625" style="4" customWidth="1"/>
    <col min="6666" max="6902" width="9.140625" style="4"/>
    <col min="6903" max="6903" width="4.28515625" style="4" customWidth="1"/>
    <col min="6904" max="6904" width="42.42578125" style="4" customWidth="1"/>
    <col min="6905" max="6905" width="21.42578125" style="4" customWidth="1"/>
    <col min="6906" max="6907" width="11.42578125" style="4" customWidth="1"/>
    <col min="6908" max="6908" width="12.42578125" style="4" customWidth="1"/>
    <col min="6909" max="6912" width="14.85546875" style="4" customWidth="1"/>
    <col min="6913" max="6913" width="8.85546875" style="4" customWidth="1"/>
    <col min="6914" max="6917" width="11.28515625" style="4" customWidth="1"/>
    <col min="6918" max="6919" width="13.42578125" style="4" customWidth="1"/>
    <col min="6920" max="6920" width="30.42578125" style="4" customWidth="1"/>
    <col min="6921" max="6921" width="11.28515625" style="4" customWidth="1"/>
    <col min="6922" max="7158" width="9.140625" style="4"/>
    <col min="7159" max="7159" width="4.28515625" style="4" customWidth="1"/>
    <col min="7160" max="7160" width="42.42578125" style="4" customWidth="1"/>
    <col min="7161" max="7161" width="21.42578125" style="4" customWidth="1"/>
    <col min="7162" max="7163" width="11.42578125" style="4" customWidth="1"/>
    <col min="7164" max="7164" width="12.42578125" style="4" customWidth="1"/>
    <col min="7165" max="7168" width="14.85546875" style="4" customWidth="1"/>
    <col min="7169" max="7169" width="8.85546875" style="4" customWidth="1"/>
    <col min="7170" max="7173" width="11.28515625" style="4" customWidth="1"/>
    <col min="7174" max="7175" width="13.42578125" style="4" customWidth="1"/>
    <col min="7176" max="7176" width="30.42578125" style="4" customWidth="1"/>
    <col min="7177" max="7177" width="11.28515625" style="4" customWidth="1"/>
    <col min="7178" max="7414" width="9.140625" style="4"/>
    <col min="7415" max="7415" width="4.28515625" style="4" customWidth="1"/>
    <col min="7416" max="7416" width="42.42578125" style="4" customWidth="1"/>
    <col min="7417" max="7417" width="21.42578125" style="4" customWidth="1"/>
    <col min="7418" max="7419" width="11.42578125" style="4" customWidth="1"/>
    <col min="7420" max="7420" width="12.42578125" style="4" customWidth="1"/>
    <col min="7421" max="7424" width="14.85546875" style="4" customWidth="1"/>
    <col min="7425" max="7425" width="8.85546875" style="4" customWidth="1"/>
    <col min="7426" max="7429" width="11.28515625" style="4" customWidth="1"/>
    <col min="7430" max="7431" width="13.42578125" style="4" customWidth="1"/>
    <col min="7432" max="7432" width="30.42578125" style="4" customWidth="1"/>
    <col min="7433" max="7433" width="11.28515625" style="4" customWidth="1"/>
    <col min="7434" max="7670" width="9.140625" style="4"/>
    <col min="7671" max="7671" width="4.28515625" style="4" customWidth="1"/>
    <col min="7672" max="7672" width="42.42578125" style="4" customWidth="1"/>
    <col min="7673" max="7673" width="21.42578125" style="4" customWidth="1"/>
    <col min="7674" max="7675" width="11.42578125" style="4" customWidth="1"/>
    <col min="7676" max="7676" width="12.42578125" style="4" customWidth="1"/>
    <col min="7677" max="7680" width="14.85546875" style="4" customWidth="1"/>
    <col min="7681" max="7681" width="8.85546875" style="4" customWidth="1"/>
    <col min="7682" max="7685" width="11.28515625" style="4" customWidth="1"/>
    <col min="7686" max="7687" width="13.42578125" style="4" customWidth="1"/>
    <col min="7688" max="7688" width="30.42578125" style="4" customWidth="1"/>
    <col min="7689" max="7689" width="11.28515625" style="4" customWidth="1"/>
    <col min="7690" max="7926" width="9.140625" style="4"/>
    <col min="7927" max="7927" width="4.28515625" style="4" customWidth="1"/>
    <col min="7928" max="7928" width="42.42578125" style="4" customWidth="1"/>
    <col min="7929" max="7929" width="21.42578125" style="4" customWidth="1"/>
    <col min="7930" max="7931" width="11.42578125" style="4" customWidth="1"/>
    <col min="7932" max="7932" width="12.42578125" style="4" customWidth="1"/>
    <col min="7933" max="7936" width="14.85546875" style="4" customWidth="1"/>
    <col min="7937" max="7937" width="8.85546875" style="4" customWidth="1"/>
    <col min="7938" max="7941" width="11.28515625" style="4" customWidth="1"/>
    <col min="7942" max="7943" width="13.42578125" style="4" customWidth="1"/>
    <col min="7944" max="7944" width="30.42578125" style="4" customWidth="1"/>
    <col min="7945" max="7945" width="11.28515625" style="4" customWidth="1"/>
    <col min="7946" max="8182" width="9.140625" style="4"/>
    <col min="8183" max="8183" width="4.28515625" style="4" customWidth="1"/>
    <col min="8184" max="8184" width="42.42578125" style="4" customWidth="1"/>
    <col min="8185" max="8185" width="21.42578125" style="4" customWidth="1"/>
    <col min="8186" max="8187" width="11.42578125" style="4" customWidth="1"/>
    <col min="8188" max="8188" width="12.42578125" style="4" customWidth="1"/>
    <col min="8189" max="8192" width="14.85546875" style="4" customWidth="1"/>
    <col min="8193" max="8193" width="8.85546875" style="4" customWidth="1"/>
    <col min="8194" max="8197" width="11.28515625" style="4" customWidth="1"/>
    <col min="8198" max="8199" width="13.42578125" style="4" customWidth="1"/>
    <col min="8200" max="8200" width="30.42578125" style="4" customWidth="1"/>
    <col min="8201" max="8201" width="11.28515625" style="4" customWidth="1"/>
    <col min="8202" max="8438" width="9.140625" style="4"/>
    <col min="8439" max="8439" width="4.28515625" style="4" customWidth="1"/>
    <col min="8440" max="8440" width="42.42578125" style="4" customWidth="1"/>
    <col min="8441" max="8441" width="21.42578125" style="4" customWidth="1"/>
    <col min="8442" max="8443" width="11.42578125" style="4" customWidth="1"/>
    <col min="8444" max="8444" width="12.42578125" style="4" customWidth="1"/>
    <col min="8445" max="8448" width="14.85546875" style="4" customWidth="1"/>
    <col min="8449" max="8449" width="8.85546875" style="4" customWidth="1"/>
    <col min="8450" max="8453" width="11.28515625" style="4" customWidth="1"/>
    <col min="8454" max="8455" width="13.42578125" style="4" customWidth="1"/>
    <col min="8456" max="8456" width="30.42578125" style="4" customWidth="1"/>
    <col min="8457" max="8457" width="11.28515625" style="4" customWidth="1"/>
    <col min="8458" max="8694" width="9.140625" style="4"/>
    <col min="8695" max="8695" width="4.28515625" style="4" customWidth="1"/>
    <col min="8696" max="8696" width="42.42578125" style="4" customWidth="1"/>
    <col min="8697" max="8697" width="21.42578125" style="4" customWidth="1"/>
    <col min="8698" max="8699" width="11.42578125" style="4" customWidth="1"/>
    <col min="8700" max="8700" width="12.42578125" style="4" customWidth="1"/>
    <col min="8701" max="8704" width="14.85546875" style="4" customWidth="1"/>
    <col min="8705" max="8705" width="8.85546875" style="4" customWidth="1"/>
    <col min="8706" max="8709" width="11.28515625" style="4" customWidth="1"/>
    <col min="8710" max="8711" width="13.42578125" style="4" customWidth="1"/>
    <col min="8712" max="8712" width="30.42578125" style="4" customWidth="1"/>
    <col min="8713" max="8713" width="11.28515625" style="4" customWidth="1"/>
    <col min="8714" max="8950" width="9.140625" style="4"/>
    <col min="8951" max="8951" width="4.28515625" style="4" customWidth="1"/>
    <col min="8952" max="8952" width="42.42578125" style="4" customWidth="1"/>
    <col min="8953" max="8953" width="21.42578125" style="4" customWidth="1"/>
    <col min="8954" max="8955" width="11.42578125" style="4" customWidth="1"/>
    <col min="8956" max="8956" width="12.42578125" style="4" customWidth="1"/>
    <col min="8957" max="8960" width="14.85546875" style="4" customWidth="1"/>
    <col min="8961" max="8961" width="8.85546875" style="4" customWidth="1"/>
    <col min="8962" max="8965" width="11.28515625" style="4" customWidth="1"/>
    <col min="8966" max="8967" width="13.42578125" style="4" customWidth="1"/>
    <col min="8968" max="8968" width="30.42578125" style="4" customWidth="1"/>
    <col min="8969" max="8969" width="11.28515625" style="4" customWidth="1"/>
    <col min="8970" max="9206" width="9.140625" style="4"/>
    <col min="9207" max="9207" width="4.28515625" style="4" customWidth="1"/>
    <col min="9208" max="9208" width="42.42578125" style="4" customWidth="1"/>
    <col min="9209" max="9209" width="21.42578125" style="4" customWidth="1"/>
    <col min="9210" max="9211" width="11.42578125" style="4" customWidth="1"/>
    <col min="9212" max="9212" width="12.42578125" style="4" customWidth="1"/>
    <col min="9213" max="9216" width="14.85546875" style="4" customWidth="1"/>
    <col min="9217" max="9217" width="8.85546875" style="4" customWidth="1"/>
    <col min="9218" max="9221" width="11.28515625" style="4" customWidth="1"/>
    <col min="9222" max="9223" width="13.42578125" style="4" customWidth="1"/>
    <col min="9224" max="9224" width="30.42578125" style="4" customWidth="1"/>
    <col min="9225" max="9225" width="11.28515625" style="4" customWidth="1"/>
    <col min="9226" max="9462" width="9.140625" style="4"/>
    <col min="9463" max="9463" width="4.28515625" style="4" customWidth="1"/>
    <col min="9464" max="9464" width="42.42578125" style="4" customWidth="1"/>
    <col min="9465" max="9465" width="21.42578125" style="4" customWidth="1"/>
    <col min="9466" max="9467" width="11.42578125" style="4" customWidth="1"/>
    <col min="9468" max="9468" width="12.42578125" style="4" customWidth="1"/>
    <col min="9469" max="9472" width="14.85546875" style="4" customWidth="1"/>
    <col min="9473" max="9473" width="8.85546875" style="4" customWidth="1"/>
    <col min="9474" max="9477" width="11.28515625" style="4" customWidth="1"/>
    <col min="9478" max="9479" width="13.42578125" style="4" customWidth="1"/>
    <col min="9480" max="9480" width="30.42578125" style="4" customWidth="1"/>
    <col min="9481" max="9481" width="11.28515625" style="4" customWidth="1"/>
    <col min="9482" max="9718" width="9.140625" style="4"/>
    <col min="9719" max="9719" width="4.28515625" style="4" customWidth="1"/>
    <col min="9720" max="9720" width="42.42578125" style="4" customWidth="1"/>
    <col min="9721" max="9721" width="21.42578125" style="4" customWidth="1"/>
    <col min="9722" max="9723" width="11.42578125" style="4" customWidth="1"/>
    <col min="9724" max="9724" width="12.42578125" style="4" customWidth="1"/>
    <col min="9725" max="9728" width="14.85546875" style="4" customWidth="1"/>
    <col min="9729" max="9729" width="8.85546875" style="4" customWidth="1"/>
    <col min="9730" max="9733" width="11.28515625" style="4" customWidth="1"/>
    <col min="9734" max="9735" width="13.42578125" style="4" customWidth="1"/>
    <col min="9736" max="9736" width="30.42578125" style="4" customWidth="1"/>
    <col min="9737" max="9737" width="11.28515625" style="4" customWidth="1"/>
    <col min="9738" max="9974" width="9.140625" style="4"/>
    <col min="9975" max="9975" width="4.28515625" style="4" customWidth="1"/>
    <col min="9976" max="9976" width="42.42578125" style="4" customWidth="1"/>
    <col min="9977" max="9977" width="21.42578125" style="4" customWidth="1"/>
    <col min="9978" max="9979" width="11.42578125" style="4" customWidth="1"/>
    <col min="9980" max="9980" width="12.42578125" style="4" customWidth="1"/>
    <col min="9981" max="9984" width="14.85546875" style="4" customWidth="1"/>
    <col min="9985" max="9985" width="8.85546875" style="4" customWidth="1"/>
    <col min="9986" max="9989" width="11.28515625" style="4" customWidth="1"/>
    <col min="9990" max="9991" width="13.42578125" style="4" customWidth="1"/>
    <col min="9992" max="9992" width="30.42578125" style="4" customWidth="1"/>
    <col min="9993" max="9993" width="11.28515625" style="4" customWidth="1"/>
    <col min="9994" max="10230" width="9.140625" style="4"/>
    <col min="10231" max="10231" width="4.28515625" style="4" customWidth="1"/>
    <col min="10232" max="10232" width="42.42578125" style="4" customWidth="1"/>
    <col min="10233" max="10233" width="21.42578125" style="4" customWidth="1"/>
    <col min="10234" max="10235" width="11.42578125" style="4" customWidth="1"/>
    <col min="10236" max="10236" width="12.42578125" style="4" customWidth="1"/>
    <col min="10237" max="10240" width="14.85546875" style="4" customWidth="1"/>
    <col min="10241" max="10241" width="8.85546875" style="4" customWidth="1"/>
    <col min="10242" max="10245" width="11.28515625" style="4" customWidth="1"/>
    <col min="10246" max="10247" width="13.42578125" style="4" customWidth="1"/>
    <col min="10248" max="10248" width="30.42578125" style="4" customWidth="1"/>
    <col min="10249" max="10249" width="11.28515625" style="4" customWidth="1"/>
    <col min="10250" max="10486" width="9.140625" style="4"/>
    <col min="10487" max="10487" width="4.28515625" style="4" customWidth="1"/>
    <col min="10488" max="10488" width="42.42578125" style="4" customWidth="1"/>
    <col min="10489" max="10489" width="21.42578125" style="4" customWidth="1"/>
    <col min="10490" max="10491" width="11.42578125" style="4" customWidth="1"/>
    <col min="10492" max="10492" width="12.42578125" style="4" customWidth="1"/>
    <col min="10493" max="10496" width="14.85546875" style="4" customWidth="1"/>
    <col min="10497" max="10497" width="8.85546875" style="4" customWidth="1"/>
    <col min="10498" max="10501" width="11.28515625" style="4" customWidth="1"/>
    <col min="10502" max="10503" width="13.42578125" style="4" customWidth="1"/>
    <col min="10504" max="10504" width="30.42578125" style="4" customWidth="1"/>
    <col min="10505" max="10505" width="11.28515625" style="4" customWidth="1"/>
    <col min="10506" max="10742" width="9.140625" style="4"/>
    <col min="10743" max="10743" width="4.28515625" style="4" customWidth="1"/>
    <col min="10744" max="10744" width="42.42578125" style="4" customWidth="1"/>
    <col min="10745" max="10745" width="21.42578125" style="4" customWidth="1"/>
    <col min="10746" max="10747" width="11.42578125" style="4" customWidth="1"/>
    <col min="10748" max="10748" width="12.42578125" style="4" customWidth="1"/>
    <col min="10749" max="10752" width="14.85546875" style="4" customWidth="1"/>
    <col min="10753" max="10753" width="8.85546875" style="4" customWidth="1"/>
    <col min="10754" max="10757" width="11.28515625" style="4" customWidth="1"/>
    <col min="10758" max="10759" width="13.42578125" style="4" customWidth="1"/>
    <col min="10760" max="10760" width="30.42578125" style="4" customWidth="1"/>
    <col min="10761" max="10761" width="11.28515625" style="4" customWidth="1"/>
    <col min="10762" max="10998" width="9.140625" style="4"/>
    <col min="10999" max="10999" width="4.28515625" style="4" customWidth="1"/>
    <col min="11000" max="11000" width="42.42578125" style="4" customWidth="1"/>
    <col min="11001" max="11001" width="21.42578125" style="4" customWidth="1"/>
    <col min="11002" max="11003" width="11.42578125" style="4" customWidth="1"/>
    <col min="11004" max="11004" width="12.42578125" style="4" customWidth="1"/>
    <col min="11005" max="11008" width="14.85546875" style="4" customWidth="1"/>
    <col min="11009" max="11009" width="8.85546875" style="4" customWidth="1"/>
    <col min="11010" max="11013" width="11.28515625" style="4" customWidth="1"/>
    <col min="11014" max="11015" width="13.42578125" style="4" customWidth="1"/>
    <col min="11016" max="11016" width="30.42578125" style="4" customWidth="1"/>
    <col min="11017" max="11017" width="11.28515625" style="4" customWidth="1"/>
    <col min="11018" max="11254" width="9.140625" style="4"/>
    <col min="11255" max="11255" width="4.28515625" style="4" customWidth="1"/>
    <col min="11256" max="11256" width="42.42578125" style="4" customWidth="1"/>
    <col min="11257" max="11257" width="21.42578125" style="4" customWidth="1"/>
    <col min="11258" max="11259" width="11.42578125" style="4" customWidth="1"/>
    <col min="11260" max="11260" width="12.42578125" style="4" customWidth="1"/>
    <col min="11261" max="11264" width="14.85546875" style="4" customWidth="1"/>
    <col min="11265" max="11265" width="8.85546875" style="4" customWidth="1"/>
    <col min="11266" max="11269" width="11.28515625" style="4" customWidth="1"/>
    <col min="11270" max="11271" width="13.42578125" style="4" customWidth="1"/>
    <col min="11272" max="11272" width="30.42578125" style="4" customWidth="1"/>
    <col min="11273" max="11273" width="11.28515625" style="4" customWidth="1"/>
    <col min="11274" max="11510" width="9.140625" style="4"/>
    <col min="11511" max="11511" width="4.28515625" style="4" customWidth="1"/>
    <col min="11512" max="11512" width="42.42578125" style="4" customWidth="1"/>
    <col min="11513" max="11513" width="21.42578125" style="4" customWidth="1"/>
    <col min="11514" max="11515" width="11.42578125" style="4" customWidth="1"/>
    <col min="11516" max="11516" width="12.42578125" style="4" customWidth="1"/>
    <col min="11517" max="11520" width="14.85546875" style="4" customWidth="1"/>
    <col min="11521" max="11521" width="8.85546875" style="4" customWidth="1"/>
    <col min="11522" max="11525" width="11.28515625" style="4" customWidth="1"/>
    <col min="11526" max="11527" width="13.42578125" style="4" customWidth="1"/>
    <col min="11528" max="11528" width="30.42578125" style="4" customWidth="1"/>
    <col min="11529" max="11529" width="11.28515625" style="4" customWidth="1"/>
    <col min="11530" max="11766" width="9.140625" style="4"/>
    <col min="11767" max="11767" width="4.28515625" style="4" customWidth="1"/>
    <col min="11768" max="11768" width="42.42578125" style="4" customWidth="1"/>
    <col min="11769" max="11769" width="21.42578125" style="4" customWidth="1"/>
    <col min="11770" max="11771" width="11.42578125" style="4" customWidth="1"/>
    <col min="11772" max="11772" width="12.42578125" style="4" customWidth="1"/>
    <col min="11773" max="11776" width="14.85546875" style="4" customWidth="1"/>
    <col min="11777" max="11777" width="8.85546875" style="4" customWidth="1"/>
    <col min="11778" max="11781" width="11.28515625" style="4" customWidth="1"/>
    <col min="11782" max="11783" width="13.42578125" style="4" customWidth="1"/>
    <col min="11784" max="11784" width="30.42578125" style="4" customWidth="1"/>
    <col min="11785" max="11785" width="11.28515625" style="4" customWidth="1"/>
    <col min="11786" max="12022" width="9.140625" style="4"/>
    <col min="12023" max="12023" width="4.28515625" style="4" customWidth="1"/>
    <col min="12024" max="12024" width="42.42578125" style="4" customWidth="1"/>
    <col min="12025" max="12025" width="21.42578125" style="4" customWidth="1"/>
    <col min="12026" max="12027" width="11.42578125" style="4" customWidth="1"/>
    <col min="12028" max="12028" width="12.42578125" style="4" customWidth="1"/>
    <col min="12029" max="12032" width="14.85546875" style="4" customWidth="1"/>
    <col min="12033" max="12033" width="8.85546875" style="4" customWidth="1"/>
    <col min="12034" max="12037" width="11.28515625" style="4" customWidth="1"/>
    <col min="12038" max="12039" width="13.42578125" style="4" customWidth="1"/>
    <col min="12040" max="12040" width="30.42578125" style="4" customWidth="1"/>
    <col min="12041" max="12041" width="11.28515625" style="4" customWidth="1"/>
    <col min="12042" max="12278" width="9.140625" style="4"/>
    <col min="12279" max="12279" width="4.28515625" style="4" customWidth="1"/>
    <col min="12280" max="12280" width="42.42578125" style="4" customWidth="1"/>
    <col min="12281" max="12281" width="21.42578125" style="4" customWidth="1"/>
    <col min="12282" max="12283" width="11.42578125" style="4" customWidth="1"/>
    <col min="12284" max="12284" width="12.42578125" style="4" customWidth="1"/>
    <col min="12285" max="12288" width="14.85546875" style="4" customWidth="1"/>
    <col min="12289" max="12289" width="8.85546875" style="4" customWidth="1"/>
    <col min="12290" max="12293" width="11.28515625" style="4" customWidth="1"/>
    <col min="12294" max="12295" width="13.42578125" style="4" customWidth="1"/>
    <col min="12296" max="12296" width="30.42578125" style="4" customWidth="1"/>
    <col min="12297" max="12297" width="11.28515625" style="4" customWidth="1"/>
    <col min="12298" max="12534" width="9.140625" style="4"/>
    <col min="12535" max="12535" width="4.28515625" style="4" customWidth="1"/>
    <col min="12536" max="12536" width="42.42578125" style="4" customWidth="1"/>
    <col min="12537" max="12537" width="21.42578125" style="4" customWidth="1"/>
    <col min="12538" max="12539" width="11.42578125" style="4" customWidth="1"/>
    <col min="12540" max="12540" width="12.42578125" style="4" customWidth="1"/>
    <col min="12541" max="12544" width="14.85546875" style="4" customWidth="1"/>
    <col min="12545" max="12545" width="8.85546875" style="4" customWidth="1"/>
    <col min="12546" max="12549" width="11.28515625" style="4" customWidth="1"/>
    <col min="12550" max="12551" width="13.42578125" style="4" customWidth="1"/>
    <col min="12552" max="12552" width="30.42578125" style="4" customWidth="1"/>
    <col min="12553" max="12553" width="11.28515625" style="4" customWidth="1"/>
    <col min="12554" max="12790" width="9.140625" style="4"/>
    <col min="12791" max="12791" width="4.28515625" style="4" customWidth="1"/>
    <col min="12792" max="12792" width="42.42578125" style="4" customWidth="1"/>
    <col min="12793" max="12793" width="21.42578125" style="4" customWidth="1"/>
    <col min="12794" max="12795" width="11.42578125" style="4" customWidth="1"/>
    <col min="12796" max="12796" width="12.42578125" style="4" customWidth="1"/>
    <col min="12797" max="12800" width="14.85546875" style="4" customWidth="1"/>
    <col min="12801" max="12801" width="8.85546875" style="4" customWidth="1"/>
    <col min="12802" max="12805" width="11.28515625" style="4" customWidth="1"/>
    <col min="12806" max="12807" width="13.42578125" style="4" customWidth="1"/>
    <col min="12808" max="12808" width="30.42578125" style="4" customWidth="1"/>
    <col min="12809" max="12809" width="11.28515625" style="4" customWidth="1"/>
    <col min="12810" max="13046" width="9.140625" style="4"/>
    <col min="13047" max="13047" width="4.28515625" style="4" customWidth="1"/>
    <col min="13048" max="13048" width="42.42578125" style="4" customWidth="1"/>
    <col min="13049" max="13049" width="21.42578125" style="4" customWidth="1"/>
    <col min="13050" max="13051" width="11.42578125" style="4" customWidth="1"/>
    <col min="13052" max="13052" width="12.42578125" style="4" customWidth="1"/>
    <col min="13053" max="13056" width="14.85546875" style="4" customWidth="1"/>
    <col min="13057" max="13057" width="8.85546875" style="4" customWidth="1"/>
    <col min="13058" max="13061" width="11.28515625" style="4" customWidth="1"/>
    <col min="13062" max="13063" width="13.42578125" style="4" customWidth="1"/>
    <col min="13064" max="13064" width="30.42578125" style="4" customWidth="1"/>
    <col min="13065" max="13065" width="11.28515625" style="4" customWidth="1"/>
    <col min="13066" max="13302" width="9.140625" style="4"/>
    <col min="13303" max="13303" width="4.28515625" style="4" customWidth="1"/>
    <col min="13304" max="13304" width="42.42578125" style="4" customWidth="1"/>
    <col min="13305" max="13305" width="21.42578125" style="4" customWidth="1"/>
    <col min="13306" max="13307" width="11.42578125" style="4" customWidth="1"/>
    <col min="13308" max="13308" width="12.42578125" style="4" customWidth="1"/>
    <col min="13309" max="13312" width="14.85546875" style="4" customWidth="1"/>
    <col min="13313" max="13313" width="8.85546875" style="4" customWidth="1"/>
    <col min="13314" max="13317" width="11.28515625" style="4" customWidth="1"/>
    <col min="13318" max="13319" width="13.42578125" style="4" customWidth="1"/>
    <col min="13320" max="13320" width="30.42578125" style="4" customWidth="1"/>
    <col min="13321" max="13321" width="11.28515625" style="4" customWidth="1"/>
    <col min="13322" max="13558" width="9.140625" style="4"/>
    <col min="13559" max="13559" width="4.28515625" style="4" customWidth="1"/>
    <col min="13560" max="13560" width="42.42578125" style="4" customWidth="1"/>
    <col min="13561" max="13561" width="21.42578125" style="4" customWidth="1"/>
    <col min="13562" max="13563" width="11.42578125" style="4" customWidth="1"/>
    <col min="13564" max="13564" width="12.42578125" style="4" customWidth="1"/>
    <col min="13565" max="13568" width="14.85546875" style="4" customWidth="1"/>
    <col min="13569" max="13569" width="8.85546875" style="4" customWidth="1"/>
    <col min="13570" max="13573" width="11.28515625" style="4" customWidth="1"/>
    <col min="13574" max="13575" width="13.42578125" style="4" customWidth="1"/>
    <col min="13576" max="13576" width="30.42578125" style="4" customWidth="1"/>
    <col min="13577" max="13577" width="11.28515625" style="4" customWidth="1"/>
    <col min="13578" max="13814" width="9.140625" style="4"/>
    <col min="13815" max="13815" width="4.28515625" style="4" customWidth="1"/>
    <col min="13816" max="13816" width="42.42578125" style="4" customWidth="1"/>
    <col min="13817" max="13817" width="21.42578125" style="4" customWidth="1"/>
    <col min="13818" max="13819" width="11.42578125" style="4" customWidth="1"/>
    <col min="13820" max="13820" width="12.42578125" style="4" customWidth="1"/>
    <col min="13821" max="13824" width="14.85546875" style="4" customWidth="1"/>
    <col min="13825" max="13825" width="8.85546875" style="4" customWidth="1"/>
    <col min="13826" max="13829" width="11.28515625" style="4" customWidth="1"/>
    <col min="13830" max="13831" width="13.42578125" style="4" customWidth="1"/>
    <col min="13832" max="13832" width="30.42578125" style="4" customWidth="1"/>
    <col min="13833" max="13833" width="11.28515625" style="4" customWidth="1"/>
    <col min="13834" max="14070" width="9.140625" style="4"/>
    <col min="14071" max="14071" width="4.28515625" style="4" customWidth="1"/>
    <col min="14072" max="14072" width="42.42578125" style="4" customWidth="1"/>
    <col min="14073" max="14073" width="21.42578125" style="4" customWidth="1"/>
    <col min="14074" max="14075" width="11.42578125" style="4" customWidth="1"/>
    <col min="14076" max="14076" width="12.42578125" style="4" customWidth="1"/>
    <col min="14077" max="14080" width="14.85546875" style="4" customWidth="1"/>
    <col min="14081" max="14081" width="8.85546875" style="4" customWidth="1"/>
    <col min="14082" max="14085" width="11.28515625" style="4" customWidth="1"/>
    <col min="14086" max="14087" width="13.42578125" style="4" customWidth="1"/>
    <col min="14088" max="14088" width="30.42578125" style="4" customWidth="1"/>
    <col min="14089" max="14089" width="11.28515625" style="4" customWidth="1"/>
    <col min="14090" max="14326" width="9.140625" style="4"/>
    <col min="14327" max="14327" width="4.28515625" style="4" customWidth="1"/>
    <col min="14328" max="14328" width="42.42578125" style="4" customWidth="1"/>
    <col min="14329" max="14329" width="21.42578125" style="4" customWidth="1"/>
    <col min="14330" max="14331" width="11.42578125" style="4" customWidth="1"/>
    <col min="14332" max="14332" width="12.42578125" style="4" customWidth="1"/>
    <col min="14333" max="14336" width="14.85546875" style="4" customWidth="1"/>
    <col min="14337" max="14337" width="8.85546875" style="4" customWidth="1"/>
    <col min="14338" max="14341" width="11.28515625" style="4" customWidth="1"/>
    <col min="14342" max="14343" width="13.42578125" style="4" customWidth="1"/>
    <col min="14344" max="14344" width="30.42578125" style="4" customWidth="1"/>
    <col min="14345" max="14345" width="11.28515625" style="4" customWidth="1"/>
    <col min="14346" max="14582" width="9.140625" style="4"/>
    <col min="14583" max="14583" width="4.28515625" style="4" customWidth="1"/>
    <col min="14584" max="14584" width="42.42578125" style="4" customWidth="1"/>
    <col min="14585" max="14585" width="21.42578125" style="4" customWidth="1"/>
    <col min="14586" max="14587" width="11.42578125" style="4" customWidth="1"/>
    <col min="14588" max="14588" width="12.42578125" style="4" customWidth="1"/>
    <col min="14589" max="14592" width="14.85546875" style="4" customWidth="1"/>
    <col min="14593" max="14593" width="8.85546875" style="4" customWidth="1"/>
    <col min="14594" max="14597" width="11.28515625" style="4" customWidth="1"/>
    <col min="14598" max="14599" width="13.42578125" style="4" customWidth="1"/>
    <col min="14600" max="14600" width="30.42578125" style="4" customWidth="1"/>
    <col min="14601" max="14601" width="11.28515625" style="4" customWidth="1"/>
    <col min="14602" max="14838" width="9.140625" style="4"/>
    <col min="14839" max="14839" width="4.28515625" style="4" customWidth="1"/>
    <col min="14840" max="14840" width="42.42578125" style="4" customWidth="1"/>
    <col min="14841" max="14841" width="21.42578125" style="4" customWidth="1"/>
    <col min="14842" max="14843" width="11.42578125" style="4" customWidth="1"/>
    <col min="14844" max="14844" width="12.42578125" style="4" customWidth="1"/>
    <col min="14845" max="14848" width="14.85546875" style="4" customWidth="1"/>
    <col min="14849" max="14849" width="8.85546875" style="4" customWidth="1"/>
    <col min="14850" max="14853" width="11.28515625" style="4" customWidth="1"/>
    <col min="14854" max="14855" width="13.42578125" style="4" customWidth="1"/>
    <col min="14856" max="14856" width="30.42578125" style="4" customWidth="1"/>
    <col min="14857" max="14857" width="11.28515625" style="4" customWidth="1"/>
    <col min="14858" max="15094" width="9.140625" style="4"/>
    <col min="15095" max="15095" width="4.28515625" style="4" customWidth="1"/>
    <col min="15096" max="15096" width="42.42578125" style="4" customWidth="1"/>
    <col min="15097" max="15097" width="21.42578125" style="4" customWidth="1"/>
    <col min="15098" max="15099" width="11.42578125" style="4" customWidth="1"/>
    <col min="15100" max="15100" width="12.42578125" style="4" customWidth="1"/>
    <col min="15101" max="15104" width="14.85546875" style="4" customWidth="1"/>
    <col min="15105" max="15105" width="8.85546875" style="4" customWidth="1"/>
    <col min="15106" max="15109" width="11.28515625" style="4" customWidth="1"/>
    <col min="15110" max="15111" width="13.42578125" style="4" customWidth="1"/>
    <col min="15112" max="15112" width="30.42578125" style="4" customWidth="1"/>
    <col min="15113" max="15113" width="11.28515625" style="4" customWidth="1"/>
    <col min="15114" max="15350" width="9.140625" style="4"/>
    <col min="15351" max="15351" width="4.28515625" style="4" customWidth="1"/>
    <col min="15352" max="15352" width="42.42578125" style="4" customWidth="1"/>
    <col min="15353" max="15353" width="21.42578125" style="4" customWidth="1"/>
    <col min="15354" max="15355" width="11.42578125" style="4" customWidth="1"/>
    <col min="15356" max="15356" width="12.42578125" style="4" customWidth="1"/>
    <col min="15357" max="15360" width="14.85546875" style="4" customWidth="1"/>
    <col min="15361" max="15361" width="8.85546875" style="4" customWidth="1"/>
    <col min="15362" max="15365" width="11.28515625" style="4" customWidth="1"/>
    <col min="15366" max="15367" width="13.42578125" style="4" customWidth="1"/>
    <col min="15368" max="15368" width="30.42578125" style="4" customWidth="1"/>
    <col min="15369" max="15369" width="11.28515625" style="4" customWidth="1"/>
    <col min="15370" max="15606" width="9.140625" style="4"/>
    <col min="15607" max="15607" width="4.28515625" style="4" customWidth="1"/>
    <col min="15608" max="15608" width="42.42578125" style="4" customWidth="1"/>
    <col min="15609" max="15609" width="21.42578125" style="4" customWidth="1"/>
    <col min="15610" max="15611" width="11.42578125" style="4" customWidth="1"/>
    <col min="15612" max="15612" width="12.42578125" style="4" customWidth="1"/>
    <col min="15613" max="15616" width="14.85546875" style="4" customWidth="1"/>
    <col min="15617" max="15617" width="8.85546875" style="4" customWidth="1"/>
    <col min="15618" max="15621" width="11.28515625" style="4" customWidth="1"/>
    <col min="15622" max="15623" width="13.42578125" style="4" customWidth="1"/>
    <col min="15624" max="15624" width="30.42578125" style="4" customWidth="1"/>
    <col min="15625" max="15625" width="11.28515625" style="4" customWidth="1"/>
    <col min="15626" max="15862" width="9.140625" style="4"/>
    <col min="15863" max="15863" width="4.28515625" style="4" customWidth="1"/>
    <col min="15864" max="15864" width="42.42578125" style="4" customWidth="1"/>
    <col min="15865" max="15865" width="21.42578125" style="4" customWidth="1"/>
    <col min="15866" max="15867" width="11.42578125" style="4" customWidth="1"/>
    <col min="15868" max="15868" width="12.42578125" style="4" customWidth="1"/>
    <col min="15869" max="15872" width="14.85546875" style="4" customWidth="1"/>
    <col min="15873" max="15873" width="8.85546875" style="4" customWidth="1"/>
    <col min="15874" max="15877" width="11.28515625" style="4" customWidth="1"/>
    <col min="15878" max="15879" width="13.42578125" style="4" customWidth="1"/>
    <col min="15880" max="15880" width="30.42578125" style="4" customWidth="1"/>
    <col min="15881" max="15881" width="11.28515625" style="4" customWidth="1"/>
    <col min="15882" max="16118" width="9.140625" style="4"/>
    <col min="16119" max="16119" width="4.28515625" style="4" customWidth="1"/>
    <col min="16120" max="16120" width="42.42578125" style="4" customWidth="1"/>
    <col min="16121" max="16121" width="21.42578125" style="4" customWidth="1"/>
    <col min="16122" max="16123" width="11.42578125" style="4" customWidth="1"/>
    <col min="16124" max="16124" width="12.42578125" style="4" customWidth="1"/>
    <col min="16125" max="16128" width="14.85546875" style="4" customWidth="1"/>
    <col min="16129" max="16129" width="8.85546875" style="4" customWidth="1"/>
    <col min="16130" max="16133" width="11.28515625" style="4" customWidth="1"/>
    <col min="16134" max="16135" width="13.42578125" style="4" customWidth="1"/>
    <col min="16136" max="16136" width="30.42578125" style="4" customWidth="1"/>
    <col min="16137" max="16137" width="11.28515625" style="4" customWidth="1"/>
    <col min="16138" max="16384" width="9.140625" style="4"/>
  </cols>
  <sheetData>
    <row r="1" spans="1:14" ht="15.75" x14ac:dyDescent="0.25">
      <c r="A1" s="184"/>
      <c r="B1" s="417" t="s">
        <v>330</v>
      </c>
      <c r="C1" s="418"/>
      <c r="D1" s="419"/>
      <c r="E1" s="184"/>
      <c r="F1" s="184"/>
      <c r="G1" s="184"/>
      <c r="H1" s="184"/>
      <c r="I1" s="184"/>
      <c r="J1" s="184"/>
      <c r="K1" s="184"/>
      <c r="L1" s="184"/>
      <c r="M1" s="184"/>
      <c r="N1" s="184"/>
    </row>
    <row r="2" spans="1:14" ht="12.75" customHeight="1" x14ac:dyDescent="0.2">
      <c r="A2" s="184"/>
      <c r="B2" s="420" t="s">
        <v>11</v>
      </c>
      <c r="F2" s="1397">
        <f>'II. Invested Assets'!B2</f>
        <v>0</v>
      </c>
      <c r="G2" s="1397"/>
      <c r="H2" s="184"/>
      <c r="I2" s="184"/>
      <c r="J2" s="184"/>
      <c r="K2" s="184"/>
      <c r="L2" s="184"/>
      <c r="M2" s="184"/>
      <c r="N2" s="184"/>
    </row>
    <row r="3" spans="1:14" ht="12.75" customHeight="1" x14ac:dyDescent="0.2">
      <c r="A3" s="184"/>
      <c r="B3" s="424" t="str">
        <f>SPUCRI!$B$3</f>
        <v>AS OF DATE _______</v>
      </c>
      <c r="F3" s="1398">
        <f>'I. Financial Condition'!$C$3</f>
        <v>0</v>
      </c>
      <c r="G3" s="1398"/>
      <c r="H3" s="184"/>
      <c r="I3" s="184"/>
      <c r="J3" s="184"/>
      <c r="K3" s="184"/>
      <c r="L3" s="184"/>
      <c r="M3" s="184"/>
      <c r="N3" s="184"/>
    </row>
    <row r="5" spans="1:14" s="421" customFormat="1" ht="14.1" customHeight="1" thickBot="1" x14ac:dyDescent="0.25">
      <c r="A5" s="598"/>
      <c r="B5" s="598"/>
      <c r="C5" s="598"/>
      <c r="D5" s="598"/>
      <c r="E5" s="598"/>
      <c r="F5" s="599"/>
      <c r="G5" s="599"/>
      <c r="H5" s="598"/>
      <c r="I5" s="598"/>
    </row>
    <row r="6" spans="1:14" s="430" customFormat="1" ht="12.75" customHeight="1" x14ac:dyDescent="0.25">
      <c r="A6" s="1566" t="s">
        <v>711</v>
      </c>
      <c r="B6" s="1567"/>
      <c r="C6" s="1445" t="s">
        <v>712</v>
      </c>
      <c r="D6" s="1570" t="s">
        <v>713</v>
      </c>
      <c r="E6" s="1571"/>
      <c r="F6" s="1524" t="s">
        <v>714</v>
      </c>
      <c r="G6" s="1524" t="s">
        <v>715</v>
      </c>
      <c r="H6" s="1445" t="s">
        <v>716</v>
      </c>
      <c r="I6" s="1532" t="s">
        <v>616</v>
      </c>
    </row>
    <row r="7" spans="1:14" s="430" customFormat="1" ht="12.75" customHeight="1" x14ac:dyDescent="0.25">
      <c r="A7" s="1568"/>
      <c r="B7" s="1412"/>
      <c r="C7" s="1403"/>
      <c r="D7" s="1500" t="s">
        <v>717</v>
      </c>
      <c r="E7" s="1500" t="s">
        <v>718</v>
      </c>
      <c r="F7" s="1430"/>
      <c r="G7" s="1430"/>
      <c r="H7" s="1403"/>
      <c r="I7" s="1533"/>
    </row>
    <row r="8" spans="1:14" s="430" customFormat="1" ht="12.75" customHeight="1" x14ac:dyDescent="0.25">
      <c r="A8" s="1568"/>
      <c r="B8" s="1412"/>
      <c r="C8" s="1403"/>
      <c r="D8" s="1426"/>
      <c r="E8" s="1426"/>
      <c r="F8" s="1430"/>
      <c r="G8" s="1430"/>
      <c r="H8" s="1403"/>
      <c r="I8" s="1533"/>
    </row>
    <row r="9" spans="1:14" s="430" customFormat="1" ht="12.75" customHeight="1" x14ac:dyDescent="0.25">
      <c r="A9" s="1568"/>
      <c r="B9" s="1412"/>
      <c r="C9" s="1403"/>
      <c r="D9" s="1426"/>
      <c r="E9" s="1426"/>
      <c r="F9" s="1430"/>
      <c r="G9" s="1430"/>
      <c r="H9" s="1403"/>
      <c r="I9" s="1533"/>
    </row>
    <row r="10" spans="1:14" s="430" customFormat="1" ht="12.75" customHeight="1" x14ac:dyDescent="0.25">
      <c r="A10" s="1568"/>
      <c r="B10" s="1412"/>
      <c r="C10" s="1403"/>
      <c r="D10" s="1426"/>
      <c r="E10" s="1426"/>
      <c r="F10" s="1430"/>
      <c r="G10" s="1430"/>
      <c r="H10" s="1403"/>
      <c r="I10" s="1533"/>
    </row>
    <row r="11" spans="1:14" s="430" customFormat="1" ht="12.75" customHeight="1" x14ac:dyDescent="0.25">
      <c r="A11" s="1569"/>
      <c r="B11" s="1413"/>
      <c r="C11" s="1404"/>
      <c r="D11" s="1427"/>
      <c r="E11" s="1427"/>
      <c r="F11" s="1431"/>
      <c r="G11" s="1431"/>
      <c r="H11" s="1404"/>
      <c r="I11" s="1563"/>
    </row>
    <row r="12" spans="1:14" ht="12.75" customHeight="1" thickBot="1" x14ac:dyDescent="0.25">
      <c r="A12" s="1564"/>
      <c r="B12" s="1565"/>
      <c r="C12" s="698"/>
      <c r="D12" s="698"/>
      <c r="E12" s="698"/>
      <c r="F12" s="659"/>
      <c r="G12" s="804"/>
      <c r="H12" s="805"/>
      <c r="I12" s="806"/>
    </row>
    <row r="13" spans="1:14" ht="12.75" customHeight="1" x14ac:dyDescent="0.2">
      <c r="A13" s="773"/>
      <c r="B13" s="774"/>
      <c r="C13" s="775"/>
      <c r="D13" s="807"/>
      <c r="E13" s="807"/>
      <c r="F13" s="776"/>
      <c r="G13" s="776"/>
      <c r="H13" s="775"/>
      <c r="I13" s="777"/>
    </row>
    <row r="14" spans="1:14" ht="12.75" customHeight="1" x14ac:dyDescent="0.2">
      <c r="A14" s="778" t="s">
        <v>719</v>
      </c>
      <c r="B14" s="779"/>
      <c r="C14" s="780"/>
      <c r="D14" s="780"/>
      <c r="E14" s="780"/>
      <c r="F14" s="781"/>
      <c r="G14" s="781"/>
      <c r="H14" s="780"/>
      <c r="I14" s="782"/>
    </row>
    <row r="15" spans="1:14" ht="12.75" customHeight="1" x14ac:dyDescent="0.2">
      <c r="A15" s="783">
        <v>1</v>
      </c>
      <c r="B15" s="784"/>
      <c r="C15" s="784"/>
      <c r="D15" s="784"/>
      <c r="E15" s="784"/>
      <c r="F15" s="785"/>
      <c r="G15" s="785"/>
      <c r="H15" s="784"/>
      <c r="I15" s="786"/>
    </row>
    <row r="16" spans="1:14" ht="12.75" customHeight="1" x14ac:dyDescent="0.2">
      <c r="A16" s="783">
        <v>2</v>
      </c>
      <c r="B16" s="787"/>
      <c r="C16" s="787"/>
      <c r="D16" s="787"/>
      <c r="E16" s="787"/>
      <c r="F16" s="788"/>
      <c r="G16" s="788"/>
      <c r="H16" s="787"/>
      <c r="I16" s="789"/>
    </row>
    <row r="17" spans="1:9" ht="12.75" customHeight="1" x14ac:dyDescent="0.2">
      <c r="A17" s="783">
        <v>3</v>
      </c>
      <c r="B17" s="787"/>
      <c r="C17" s="787"/>
      <c r="D17" s="787"/>
      <c r="E17" s="787"/>
      <c r="F17" s="788"/>
      <c r="G17" s="788"/>
      <c r="H17" s="787"/>
      <c r="I17" s="789"/>
    </row>
    <row r="18" spans="1:9" ht="12.75" customHeight="1" x14ac:dyDescent="0.2">
      <c r="A18" s="783">
        <v>4</v>
      </c>
      <c r="B18" s="787"/>
      <c r="C18" s="787"/>
      <c r="D18" s="787"/>
      <c r="E18" s="787"/>
      <c r="F18" s="788"/>
      <c r="G18" s="788"/>
      <c r="H18" s="787"/>
      <c r="I18" s="789"/>
    </row>
    <row r="19" spans="1:9" ht="12.75" customHeight="1" x14ac:dyDescent="0.2">
      <c r="A19" s="783">
        <v>5</v>
      </c>
      <c r="B19" s="787"/>
      <c r="C19" s="787"/>
      <c r="D19" s="787"/>
      <c r="E19" s="787"/>
      <c r="F19" s="788"/>
      <c r="G19" s="788"/>
      <c r="H19" s="787"/>
      <c r="I19" s="789"/>
    </row>
    <row r="20" spans="1:9" ht="12.75" customHeight="1" thickBot="1" x14ac:dyDescent="0.25">
      <c r="A20" s="783"/>
      <c r="B20" s="790"/>
      <c r="C20" s="780"/>
      <c r="D20" s="780"/>
      <c r="E20" s="780"/>
      <c r="F20" s="791"/>
      <c r="G20" s="714"/>
      <c r="H20" s="780"/>
      <c r="I20" s="782"/>
    </row>
    <row r="21" spans="1:9" s="184" customFormat="1" ht="12.75" customHeight="1" x14ac:dyDescent="0.2">
      <c r="A21" s="792" t="s">
        <v>720</v>
      </c>
      <c r="B21" s="793"/>
      <c r="C21" s="808"/>
      <c r="D21" s="808"/>
      <c r="E21" s="808"/>
      <c r="F21" s="817">
        <f>SUM(F15:F19)</f>
        <v>0</v>
      </c>
      <c r="G21" s="817">
        <f>SUM(G15:G19)</f>
        <v>0</v>
      </c>
      <c r="H21" s="808"/>
      <c r="I21" s="809"/>
    </row>
    <row r="22" spans="1:9" s="184" customFormat="1" ht="12.75" customHeight="1" thickBot="1" x14ac:dyDescent="0.25">
      <c r="A22" s="794" t="s">
        <v>693</v>
      </c>
      <c r="B22" s="795"/>
      <c r="C22" s="810"/>
      <c r="D22" s="810"/>
      <c r="E22" s="810"/>
      <c r="F22" s="811"/>
      <c r="G22" s="811"/>
      <c r="H22" s="810"/>
      <c r="I22" s="812"/>
    </row>
    <row r="23" spans="1:9" s="184" customFormat="1" ht="12.75" customHeight="1" thickBot="1" x14ac:dyDescent="0.25">
      <c r="A23" s="799" t="s">
        <v>721</v>
      </c>
      <c r="B23" s="800"/>
      <c r="C23" s="813"/>
      <c r="D23" s="813"/>
      <c r="E23" s="813"/>
      <c r="F23" s="816">
        <f>F21-F22</f>
        <v>0</v>
      </c>
      <c r="G23" s="816">
        <f>G21-G22</f>
        <v>0</v>
      </c>
      <c r="H23" s="813"/>
      <c r="I23" s="814"/>
    </row>
    <row r="33" spans="10:10" ht="12.75" customHeight="1" x14ac:dyDescent="0.2">
      <c r="J33" s="423"/>
    </row>
  </sheetData>
  <sheetProtection algorithmName="SHA-512" hashValue="yqLoNrOL8PMT2qFQre3l6fv+yUmOYrGRGjmzaIG1bpOYL1s2sQgxofNgYONFpoKL9+3XUgmW/uRDfxLazWyC7Q==" saltValue="DI6J+xb6KTIo+YdM7oNSJg=="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2">
    <mergeCell ref="F2:G2"/>
    <mergeCell ref="F3:G3"/>
    <mergeCell ref="I6:I11"/>
    <mergeCell ref="A12:B12"/>
    <mergeCell ref="H6:H11"/>
    <mergeCell ref="A6:B11"/>
    <mergeCell ref="C6:C11"/>
    <mergeCell ref="D6:E6"/>
    <mergeCell ref="F6:F11"/>
    <mergeCell ref="G6:G11"/>
    <mergeCell ref="D7:D11"/>
    <mergeCell ref="E7:E11"/>
  </mergeCells>
  <pageMargins left="0.5" right="0.5" top="1" bottom="0.5" header="0.2" footer="0.1"/>
  <pageSetup paperSize="5" scale="55" fitToHeight="0" orientation="landscape" r:id="rId1"/>
  <headerFooter>
    <oddFooter>&amp;R&amp;"Arial,Bold"&amp;10Page 32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theme="9" tint="0.39997558519241921"/>
    <pageSetUpPr fitToPage="1"/>
  </sheetPr>
  <dimension ref="A1:N23"/>
  <sheetViews>
    <sheetView showGridLines="0" zoomScale="85" zoomScaleNormal="85" zoomScaleSheetLayoutView="70" zoomScalePageLayoutView="40" workbookViewId="0"/>
  </sheetViews>
  <sheetFormatPr defaultColWidth="8.85546875" defaultRowHeight="12.75" customHeight="1" x14ac:dyDescent="0.2"/>
  <cols>
    <col min="1" max="1" width="3.140625" style="4" customWidth="1"/>
    <col min="2" max="2" width="42.42578125" style="4" customWidth="1"/>
    <col min="3" max="5" width="12.7109375" style="4" customWidth="1"/>
    <col min="6" max="7" width="24.7109375" style="6" customWidth="1"/>
    <col min="8" max="8" width="35.85546875" style="4" customWidth="1"/>
    <col min="9" max="9" width="11.28515625" style="4" customWidth="1"/>
    <col min="10" max="245" width="9.140625" style="4"/>
    <col min="246" max="246" width="3.140625" style="4" customWidth="1"/>
    <col min="247" max="247" width="42.42578125" style="4" customWidth="1"/>
    <col min="248" max="255" width="12.7109375" style="4" customWidth="1"/>
    <col min="256" max="256" width="7.7109375" style="4" customWidth="1"/>
    <col min="257" max="261" width="11.7109375" style="4" customWidth="1"/>
    <col min="262" max="262" width="10.85546875" style="4" customWidth="1"/>
    <col min="263" max="263" width="12.140625" style="4" customWidth="1"/>
    <col min="264" max="264" width="35.85546875" style="4" customWidth="1"/>
    <col min="265" max="265" width="11.28515625" style="4" customWidth="1"/>
    <col min="266" max="501" width="9.140625" style="4"/>
    <col min="502" max="502" width="3.140625" style="4" customWidth="1"/>
    <col min="503" max="503" width="42.42578125" style="4" customWidth="1"/>
    <col min="504" max="511" width="12.7109375" style="4" customWidth="1"/>
    <col min="512" max="512" width="7.7109375" style="4" customWidth="1"/>
    <col min="513" max="517" width="11.7109375" style="4" customWidth="1"/>
    <col min="518" max="518" width="10.85546875" style="4" customWidth="1"/>
    <col min="519" max="519" width="12.140625" style="4" customWidth="1"/>
    <col min="520" max="520" width="35.85546875" style="4" customWidth="1"/>
    <col min="521" max="521" width="11.28515625" style="4" customWidth="1"/>
    <col min="522" max="757" width="9.140625" style="4"/>
    <col min="758" max="758" width="3.140625" style="4" customWidth="1"/>
    <col min="759" max="759" width="42.42578125" style="4" customWidth="1"/>
    <col min="760" max="767" width="12.7109375" style="4" customWidth="1"/>
    <col min="768" max="768" width="7.7109375" style="4" customWidth="1"/>
    <col min="769" max="773" width="11.7109375" style="4" customWidth="1"/>
    <col min="774" max="774" width="10.85546875" style="4" customWidth="1"/>
    <col min="775" max="775" width="12.140625" style="4" customWidth="1"/>
    <col min="776" max="776" width="35.85546875" style="4" customWidth="1"/>
    <col min="777" max="777" width="11.28515625" style="4" customWidth="1"/>
    <col min="778" max="1013" width="9.140625" style="4"/>
    <col min="1014" max="1014" width="3.140625" style="4" customWidth="1"/>
    <col min="1015" max="1015" width="42.42578125" style="4" customWidth="1"/>
    <col min="1016" max="1023" width="12.7109375" style="4" customWidth="1"/>
    <col min="1024" max="1024" width="7.7109375" style="4" customWidth="1"/>
    <col min="1025" max="1029" width="11.7109375" style="4" customWidth="1"/>
    <col min="1030" max="1030" width="10.85546875" style="4" customWidth="1"/>
    <col min="1031" max="1031" width="12.140625" style="4" customWidth="1"/>
    <col min="1032" max="1032" width="35.85546875" style="4" customWidth="1"/>
    <col min="1033" max="1033" width="11.28515625" style="4" customWidth="1"/>
    <col min="1034" max="1269" width="9.140625" style="4"/>
    <col min="1270" max="1270" width="3.140625" style="4" customWidth="1"/>
    <col min="1271" max="1271" width="42.42578125" style="4" customWidth="1"/>
    <col min="1272" max="1279" width="12.7109375" style="4" customWidth="1"/>
    <col min="1280" max="1280" width="7.7109375" style="4" customWidth="1"/>
    <col min="1281" max="1285" width="11.7109375" style="4" customWidth="1"/>
    <col min="1286" max="1286" width="10.85546875" style="4" customWidth="1"/>
    <col min="1287" max="1287" width="12.140625" style="4" customWidth="1"/>
    <col min="1288" max="1288" width="35.85546875" style="4" customWidth="1"/>
    <col min="1289" max="1289" width="11.28515625" style="4" customWidth="1"/>
    <col min="1290" max="1525" width="9.140625" style="4"/>
    <col min="1526" max="1526" width="3.140625" style="4" customWidth="1"/>
    <col min="1527" max="1527" width="42.42578125" style="4" customWidth="1"/>
    <col min="1528" max="1535" width="12.7109375" style="4" customWidth="1"/>
    <col min="1536" max="1536" width="7.7109375" style="4" customWidth="1"/>
    <col min="1537" max="1541" width="11.7109375" style="4" customWidth="1"/>
    <col min="1542" max="1542" width="10.85546875" style="4" customWidth="1"/>
    <col min="1543" max="1543" width="12.140625" style="4" customWidth="1"/>
    <col min="1544" max="1544" width="35.85546875" style="4" customWidth="1"/>
    <col min="1545" max="1545" width="11.28515625" style="4" customWidth="1"/>
    <col min="1546" max="1781" width="9.140625" style="4"/>
    <col min="1782" max="1782" width="3.140625" style="4" customWidth="1"/>
    <col min="1783" max="1783" width="42.42578125" style="4" customWidth="1"/>
    <col min="1784" max="1791" width="12.7109375" style="4" customWidth="1"/>
    <col min="1792" max="1792" width="7.7109375" style="4" customWidth="1"/>
    <col min="1793" max="1797" width="11.7109375" style="4" customWidth="1"/>
    <col min="1798" max="1798" width="10.85546875" style="4" customWidth="1"/>
    <col min="1799" max="1799" width="12.140625" style="4" customWidth="1"/>
    <col min="1800" max="1800" width="35.85546875" style="4" customWidth="1"/>
    <col min="1801" max="1801" width="11.28515625" style="4" customWidth="1"/>
    <col min="1802" max="2037" width="9.140625" style="4"/>
    <col min="2038" max="2038" width="3.140625" style="4" customWidth="1"/>
    <col min="2039" max="2039" width="42.42578125" style="4" customWidth="1"/>
    <col min="2040" max="2047" width="12.7109375" style="4" customWidth="1"/>
    <col min="2048" max="2048" width="7.7109375" style="4" customWidth="1"/>
    <col min="2049" max="2053" width="11.7109375" style="4" customWidth="1"/>
    <col min="2054" max="2054" width="10.85546875" style="4" customWidth="1"/>
    <col min="2055" max="2055" width="12.140625" style="4" customWidth="1"/>
    <col min="2056" max="2056" width="35.85546875" style="4" customWidth="1"/>
    <col min="2057" max="2057" width="11.28515625" style="4" customWidth="1"/>
    <col min="2058" max="2293" width="9.140625" style="4"/>
    <col min="2294" max="2294" width="3.140625" style="4" customWidth="1"/>
    <col min="2295" max="2295" width="42.42578125" style="4" customWidth="1"/>
    <col min="2296" max="2303" width="12.7109375" style="4" customWidth="1"/>
    <col min="2304" max="2304" width="7.7109375" style="4" customWidth="1"/>
    <col min="2305" max="2309" width="11.7109375" style="4" customWidth="1"/>
    <col min="2310" max="2310" width="10.85546875" style="4" customWidth="1"/>
    <col min="2311" max="2311" width="12.140625" style="4" customWidth="1"/>
    <col min="2312" max="2312" width="35.85546875" style="4" customWidth="1"/>
    <col min="2313" max="2313" width="11.28515625" style="4" customWidth="1"/>
    <col min="2314" max="2549" width="9.140625" style="4"/>
    <col min="2550" max="2550" width="3.140625" style="4" customWidth="1"/>
    <col min="2551" max="2551" width="42.42578125" style="4" customWidth="1"/>
    <col min="2552" max="2559" width="12.7109375" style="4" customWidth="1"/>
    <col min="2560" max="2560" width="7.7109375" style="4" customWidth="1"/>
    <col min="2561" max="2565" width="11.7109375" style="4" customWidth="1"/>
    <col min="2566" max="2566" width="10.85546875" style="4" customWidth="1"/>
    <col min="2567" max="2567" width="12.140625" style="4" customWidth="1"/>
    <col min="2568" max="2568" width="35.85546875" style="4" customWidth="1"/>
    <col min="2569" max="2569" width="11.28515625" style="4" customWidth="1"/>
    <col min="2570" max="2805" width="9.140625" style="4"/>
    <col min="2806" max="2806" width="3.140625" style="4" customWidth="1"/>
    <col min="2807" max="2807" width="42.42578125" style="4" customWidth="1"/>
    <col min="2808" max="2815" width="12.7109375" style="4" customWidth="1"/>
    <col min="2816" max="2816" width="7.7109375" style="4" customWidth="1"/>
    <col min="2817" max="2821" width="11.7109375" style="4" customWidth="1"/>
    <col min="2822" max="2822" width="10.85546875" style="4" customWidth="1"/>
    <col min="2823" max="2823" width="12.140625" style="4" customWidth="1"/>
    <col min="2824" max="2824" width="35.85546875" style="4" customWidth="1"/>
    <col min="2825" max="2825" width="11.28515625" style="4" customWidth="1"/>
    <col min="2826" max="3061" width="9.140625" style="4"/>
    <col min="3062" max="3062" width="3.140625" style="4" customWidth="1"/>
    <col min="3063" max="3063" width="42.42578125" style="4" customWidth="1"/>
    <col min="3064" max="3071" width="12.7109375" style="4" customWidth="1"/>
    <col min="3072" max="3072" width="7.7109375" style="4" customWidth="1"/>
    <col min="3073" max="3077" width="11.7109375" style="4" customWidth="1"/>
    <col min="3078" max="3078" width="10.85546875" style="4" customWidth="1"/>
    <col min="3079" max="3079" width="12.140625" style="4" customWidth="1"/>
    <col min="3080" max="3080" width="35.85546875" style="4" customWidth="1"/>
    <col min="3081" max="3081" width="11.28515625" style="4" customWidth="1"/>
    <col min="3082" max="3317" width="9.140625" style="4"/>
    <col min="3318" max="3318" width="3.140625" style="4" customWidth="1"/>
    <col min="3319" max="3319" width="42.42578125" style="4" customWidth="1"/>
    <col min="3320" max="3327" width="12.7109375" style="4" customWidth="1"/>
    <col min="3328" max="3328" width="7.7109375" style="4" customWidth="1"/>
    <col min="3329" max="3333" width="11.7109375" style="4" customWidth="1"/>
    <col min="3334" max="3334" width="10.85546875" style="4" customWidth="1"/>
    <col min="3335" max="3335" width="12.140625" style="4" customWidth="1"/>
    <col min="3336" max="3336" width="35.85546875" style="4" customWidth="1"/>
    <col min="3337" max="3337" width="11.28515625" style="4" customWidth="1"/>
    <col min="3338" max="3573" width="9.140625" style="4"/>
    <col min="3574" max="3574" width="3.140625" style="4" customWidth="1"/>
    <col min="3575" max="3575" width="42.42578125" style="4" customWidth="1"/>
    <col min="3576" max="3583" width="12.7109375" style="4" customWidth="1"/>
    <col min="3584" max="3584" width="7.7109375" style="4" customWidth="1"/>
    <col min="3585" max="3589" width="11.7109375" style="4" customWidth="1"/>
    <col min="3590" max="3590" width="10.85546875" style="4" customWidth="1"/>
    <col min="3591" max="3591" width="12.140625" style="4" customWidth="1"/>
    <col min="3592" max="3592" width="35.85546875" style="4" customWidth="1"/>
    <col min="3593" max="3593" width="11.28515625" style="4" customWidth="1"/>
    <col min="3594" max="3829" width="9.140625" style="4"/>
    <col min="3830" max="3830" width="3.140625" style="4" customWidth="1"/>
    <col min="3831" max="3831" width="42.42578125" style="4" customWidth="1"/>
    <col min="3832" max="3839" width="12.7109375" style="4" customWidth="1"/>
    <col min="3840" max="3840" width="7.7109375" style="4" customWidth="1"/>
    <col min="3841" max="3845" width="11.7109375" style="4" customWidth="1"/>
    <col min="3846" max="3846" width="10.85546875" style="4" customWidth="1"/>
    <col min="3847" max="3847" width="12.140625" style="4" customWidth="1"/>
    <col min="3848" max="3848" width="35.85546875" style="4" customWidth="1"/>
    <col min="3849" max="3849" width="11.28515625" style="4" customWidth="1"/>
    <col min="3850" max="4085" width="9.140625" style="4"/>
    <col min="4086" max="4086" width="3.140625" style="4" customWidth="1"/>
    <col min="4087" max="4087" width="42.42578125" style="4" customWidth="1"/>
    <col min="4088" max="4095" width="12.7109375" style="4" customWidth="1"/>
    <col min="4096" max="4096" width="7.7109375" style="4" customWidth="1"/>
    <col min="4097" max="4101" width="11.7109375" style="4" customWidth="1"/>
    <col min="4102" max="4102" width="10.85546875" style="4" customWidth="1"/>
    <col min="4103" max="4103" width="12.140625" style="4" customWidth="1"/>
    <col min="4104" max="4104" width="35.85546875" style="4" customWidth="1"/>
    <col min="4105" max="4105" width="11.28515625" style="4" customWidth="1"/>
    <col min="4106" max="4341" width="9.140625" style="4"/>
    <col min="4342" max="4342" width="3.140625" style="4" customWidth="1"/>
    <col min="4343" max="4343" width="42.42578125" style="4" customWidth="1"/>
    <col min="4344" max="4351" width="12.7109375" style="4" customWidth="1"/>
    <col min="4352" max="4352" width="7.7109375" style="4" customWidth="1"/>
    <col min="4353" max="4357" width="11.7109375" style="4" customWidth="1"/>
    <col min="4358" max="4358" width="10.85546875" style="4" customWidth="1"/>
    <col min="4359" max="4359" width="12.140625" style="4" customWidth="1"/>
    <col min="4360" max="4360" width="35.85546875" style="4" customWidth="1"/>
    <col min="4361" max="4361" width="11.28515625" style="4" customWidth="1"/>
    <col min="4362" max="4597" width="9.140625" style="4"/>
    <col min="4598" max="4598" width="3.140625" style="4" customWidth="1"/>
    <col min="4599" max="4599" width="42.42578125" style="4" customWidth="1"/>
    <col min="4600" max="4607" width="12.7109375" style="4" customWidth="1"/>
    <col min="4608" max="4608" width="7.7109375" style="4" customWidth="1"/>
    <col min="4609" max="4613" width="11.7109375" style="4" customWidth="1"/>
    <col min="4614" max="4614" width="10.85546875" style="4" customWidth="1"/>
    <col min="4615" max="4615" width="12.140625" style="4" customWidth="1"/>
    <col min="4616" max="4616" width="35.85546875" style="4" customWidth="1"/>
    <col min="4617" max="4617" width="11.28515625" style="4" customWidth="1"/>
    <col min="4618" max="4853" width="9.140625" style="4"/>
    <col min="4854" max="4854" width="3.140625" style="4" customWidth="1"/>
    <col min="4855" max="4855" width="42.42578125" style="4" customWidth="1"/>
    <col min="4856" max="4863" width="12.7109375" style="4" customWidth="1"/>
    <col min="4864" max="4864" width="7.7109375" style="4" customWidth="1"/>
    <col min="4865" max="4869" width="11.7109375" style="4" customWidth="1"/>
    <col min="4870" max="4870" width="10.85546875" style="4" customWidth="1"/>
    <col min="4871" max="4871" width="12.140625" style="4" customWidth="1"/>
    <col min="4872" max="4872" width="35.85546875" style="4" customWidth="1"/>
    <col min="4873" max="4873" width="11.28515625" style="4" customWidth="1"/>
    <col min="4874" max="5109" width="9.140625" style="4"/>
    <col min="5110" max="5110" width="3.140625" style="4" customWidth="1"/>
    <col min="5111" max="5111" width="42.42578125" style="4" customWidth="1"/>
    <col min="5112" max="5119" width="12.7109375" style="4" customWidth="1"/>
    <col min="5120" max="5120" width="7.7109375" style="4" customWidth="1"/>
    <col min="5121" max="5125" width="11.7109375" style="4" customWidth="1"/>
    <col min="5126" max="5126" width="10.85546875" style="4" customWidth="1"/>
    <col min="5127" max="5127" width="12.140625" style="4" customWidth="1"/>
    <col min="5128" max="5128" width="35.85546875" style="4" customWidth="1"/>
    <col min="5129" max="5129" width="11.28515625" style="4" customWidth="1"/>
    <col min="5130" max="5365" width="9.140625" style="4"/>
    <col min="5366" max="5366" width="3.140625" style="4" customWidth="1"/>
    <col min="5367" max="5367" width="42.42578125" style="4" customWidth="1"/>
    <col min="5368" max="5375" width="12.7109375" style="4" customWidth="1"/>
    <col min="5376" max="5376" width="7.7109375" style="4" customWidth="1"/>
    <col min="5377" max="5381" width="11.7109375" style="4" customWidth="1"/>
    <col min="5382" max="5382" width="10.85546875" style="4" customWidth="1"/>
    <col min="5383" max="5383" width="12.140625" style="4" customWidth="1"/>
    <col min="5384" max="5384" width="35.85546875" style="4" customWidth="1"/>
    <col min="5385" max="5385" width="11.28515625" style="4" customWidth="1"/>
    <col min="5386" max="5621" width="9.140625" style="4"/>
    <col min="5622" max="5622" width="3.140625" style="4" customWidth="1"/>
    <col min="5623" max="5623" width="42.42578125" style="4" customWidth="1"/>
    <col min="5624" max="5631" width="12.7109375" style="4" customWidth="1"/>
    <col min="5632" max="5632" width="7.7109375" style="4" customWidth="1"/>
    <col min="5633" max="5637" width="11.7109375" style="4" customWidth="1"/>
    <col min="5638" max="5638" width="10.85546875" style="4" customWidth="1"/>
    <col min="5639" max="5639" width="12.140625" style="4" customWidth="1"/>
    <col min="5640" max="5640" width="35.85546875" style="4" customWidth="1"/>
    <col min="5641" max="5641" width="11.28515625" style="4" customWidth="1"/>
    <col min="5642" max="5877" width="9.140625" style="4"/>
    <col min="5878" max="5878" width="3.140625" style="4" customWidth="1"/>
    <col min="5879" max="5879" width="42.42578125" style="4" customWidth="1"/>
    <col min="5880" max="5887" width="12.7109375" style="4" customWidth="1"/>
    <col min="5888" max="5888" width="7.7109375" style="4" customWidth="1"/>
    <col min="5889" max="5893" width="11.7109375" style="4" customWidth="1"/>
    <col min="5894" max="5894" width="10.85546875" style="4" customWidth="1"/>
    <col min="5895" max="5895" width="12.140625" style="4" customWidth="1"/>
    <col min="5896" max="5896" width="35.85546875" style="4" customWidth="1"/>
    <col min="5897" max="5897" width="11.28515625" style="4" customWidth="1"/>
    <col min="5898" max="6133" width="9.140625" style="4"/>
    <col min="6134" max="6134" width="3.140625" style="4" customWidth="1"/>
    <col min="6135" max="6135" width="42.42578125" style="4" customWidth="1"/>
    <col min="6136" max="6143" width="12.7109375" style="4" customWidth="1"/>
    <col min="6144" max="6144" width="7.7109375" style="4" customWidth="1"/>
    <col min="6145" max="6149" width="11.7109375" style="4" customWidth="1"/>
    <col min="6150" max="6150" width="10.85546875" style="4" customWidth="1"/>
    <col min="6151" max="6151" width="12.140625" style="4" customWidth="1"/>
    <col min="6152" max="6152" width="35.85546875" style="4" customWidth="1"/>
    <col min="6153" max="6153" width="11.28515625" style="4" customWidth="1"/>
    <col min="6154" max="6389" width="9.140625" style="4"/>
    <col min="6390" max="6390" width="3.140625" style="4" customWidth="1"/>
    <col min="6391" max="6391" width="42.42578125" style="4" customWidth="1"/>
    <col min="6392" max="6399" width="12.7109375" style="4" customWidth="1"/>
    <col min="6400" max="6400" width="7.7109375" style="4" customWidth="1"/>
    <col min="6401" max="6405" width="11.7109375" style="4" customWidth="1"/>
    <col min="6406" max="6406" width="10.85546875" style="4" customWidth="1"/>
    <col min="6407" max="6407" width="12.140625" style="4" customWidth="1"/>
    <col min="6408" max="6408" width="35.85546875" style="4" customWidth="1"/>
    <col min="6409" max="6409" width="11.28515625" style="4" customWidth="1"/>
    <col min="6410" max="6645" width="9.140625" style="4"/>
    <col min="6646" max="6646" width="3.140625" style="4" customWidth="1"/>
    <col min="6647" max="6647" width="42.42578125" style="4" customWidth="1"/>
    <col min="6648" max="6655" width="12.7109375" style="4" customWidth="1"/>
    <col min="6656" max="6656" width="7.7109375" style="4" customWidth="1"/>
    <col min="6657" max="6661" width="11.7109375" style="4" customWidth="1"/>
    <col min="6662" max="6662" width="10.85546875" style="4" customWidth="1"/>
    <col min="6663" max="6663" width="12.140625" style="4" customWidth="1"/>
    <col min="6664" max="6664" width="35.85546875" style="4" customWidth="1"/>
    <col min="6665" max="6665" width="11.28515625" style="4" customWidth="1"/>
    <col min="6666" max="6901" width="9.140625" style="4"/>
    <col min="6902" max="6902" width="3.140625" style="4" customWidth="1"/>
    <col min="6903" max="6903" width="42.42578125" style="4" customWidth="1"/>
    <col min="6904" max="6911" width="12.7109375" style="4" customWidth="1"/>
    <col min="6912" max="6912" width="7.7109375" style="4" customWidth="1"/>
    <col min="6913" max="6917" width="11.7109375" style="4" customWidth="1"/>
    <col min="6918" max="6918" width="10.85546875" style="4" customWidth="1"/>
    <col min="6919" max="6919" width="12.140625" style="4" customWidth="1"/>
    <col min="6920" max="6920" width="35.85546875" style="4" customWidth="1"/>
    <col min="6921" max="6921" width="11.28515625" style="4" customWidth="1"/>
    <col min="6922" max="7157" width="9.140625" style="4"/>
    <col min="7158" max="7158" width="3.140625" style="4" customWidth="1"/>
    <col min="7159" max="7159" width="42.42578125" style="4" customWidth="1"/>
    <col min="7160" max="7167" width="12.7109375" style="4" customWidth="1"/>
    <col min="7168" max="7168" width="7.7109375" style="4" customWidth="1"/>
    <col min="7169" max="7173" width="11.7109375" style="4" customWidth="1"/>
    <col min="7174" max="7174" width="10.85546875" style="4" customWidth="1"/>
    <col min="7175" max="7175" width="12.140625" style="4" customWidth="1"/>
    <col min="7176" max="7176" width="35.85546875" style="4" customWidth="1"/>
    <col min="7177" max="7177" width="11.28515625" style="4" customWidth="1"/>
    <col min="7178" max="7413" width="9.140625" style="4"/>
    <col min="7414" max="7414" width="3.140625" style="4" customWidth="1"/>
    <col min="7415" max="7415" width="42.42578125" style="4" customWidth="1"/>
    <col min="7416" max="7423" width="12.7109375" style="4" customWidth="1"/>
    <col min="7424" max="7424" width="7.7109375" style="4" customWidth="1"/>
    <col min="7425" max="7429" width="11.7109375" style="4" customWidth="1"/>
    <col min="7430" max="7430" width="10.85546875" style="4" customWidth="1"/>
    <col min="7431" max="7431" width="12.140625" style="4" customWidth="1"/>
    <col min="7432" max="7432" width="35.85546875" style="4" customWidth="1"/>
    <col min="7433" max="7433" width="11.28515625" style="4" customWidth="1"/>
    <col min="7434" max="7669" width="9.140625" style="4"/>
    <col min="7670" max="7670" width="3.140625" style="4" customWidth="1"/>
    <col min="7671" max="7671" width="42.42578125" style="4" customWidth="1"/>
    <col min="7672" max="7679" width="12.7109375" style="4" customWidth="1"/>
    <col min="7680" max="7680" width="7.7109375" style="4" customWidth="1"/>
    <col min="7681" max="7685" width="11.7109375" style="4" customWidth="1"/>
    <col min="7686" max="7686" width="10.85546875" style="4" customWidth="1"/>
    <col min="7687" max="7687" width="12.140625" style="4" customWidth="1"/>
    <col min="7688" max="7688" width="35.85546875" style="4" customWidth="1"/>
    <col min="7689" max="7689" width="11.28515625" style="4" customWidth="1"/>
    <col min="7690" max="7925" width="9.140625" style="4"/>
    <col min="7926" max="7926" width="3.140625" style="4" customWidth="1"/>
    <col min="7927" max="7927" width="42.42578125" style="4" customWidth="1"/>
    <col min="7928" max="7935" width="12.7109375" style="4" customWidth="1"/>
    <col min="7936" max="7936" width="7.7109375" style="4" customWidth="1"/>
    <col min="7937" max="7941" width="11.7109375" style="4" customWidth="1"/>
    <col min="7942" max="7942" width="10.85546875" style="4" customWidth="1"/>
    <col min="7943" max="7943" width="12.140625" style="4" customWidth="1"/>
    <col min="7944" max="7944" width="35.85546875" style="4" customWidth="1"/>
    <col min="7945" max="7945" width="11.28515625" style="4" customWidth="1"/>
    <col min="7946" max="8181" width="9.140625" style="4"/>
    <col min="8182" max="8182" width="3.140625" style="4" customWidth="1"/>
    <col min="8183" max="8183" width="42.42578125" style="4" customWidth="1"/>
    <col min="8184" max="8191" width="12.7109375" style="4" customWidth="1"/>
    <col min="8192" max="8192" width="7.7109375" style="4" customWidth="1"/>
    <col min="8193" max="8197" width="11.7109375" style="4" customWidth="1"/>
    <col min="8198" max="8198" width="10.85546875" style="4" customWidth="1"/>
    <col min="8199" max="8199" width="12.140625" style="4" customWidth="1"/>
    <col min="8200" max="8200" width="35.85546875" style="4" customWidth="1"/>
    <col min="8201" max="8201" width="11.28515625" style="4" customWidth="1"/>
    <col min="8202" max="8437" width="9.140625" style="4"/>
    <col min="8438" max="8438" width="3.140625" style="4" customWidth="1"/>
    <col min="8439" max="8439" width="42.42578125" style="4" customWidth="1"/>
    <col min="8440" max="8447" width="12.7109375" style="4" customWidth="1"/>
    <col min="8448" max="8448" width="7.7109375" style="4" customWidth="1"/>
    <col min="8449" max="8453" width="11.7109375" style="4" customWidth="1"/>
    <col min="8454" max="8454" width="10.85546875" style="4" customWidth="1"/>
    <col min="8455" max="8455" width="12.140625" style="4" customWidth="1"/>
    <col min="8456" max="8456" width="35.85546875" style="4" customWidth="1"/>
    <col min="8457" max="8457" width="11.28515625" style="4" customWidth="1"/>
    <col min="8458" max="8693" width="9.140625" style="4"/>
    <col min="8694" max="8694" width="3.140625" style="4" customWidth="1"/>
    <col min="8695" max="8695" width="42.42578125" style="4" customWidth="1"/>
    <col min="8696" max="8703" width="12.7109375" style="4" customWidth="1"/>
    <col min="8704" max="8704" width="7.7109375" style="4" customWidth="1"/>
    <col min="8705" max="8709" width="11.7109375" style="4" customWidth="1"/>
    <col min="8710" max="8710" width="10.85546875" style="4" customWidth="1"/>
    <col min="8711" max="8711" width="12.140625" style="4" customWidth="1"/>
    <col min="8712" max="8712" width="35.85546875" style="4" customWidth="1"/>
    <col min="8713" max="8713" width="11.28515625" style="4" customWidth="1"/>
    <col min="8714" max="8949" width="9.140625" style="4"/>
    <col min="8950" max="8950" width="3.140625" style="4" customWidth="1"/>
    <col min="8951" max="8951" width="42.42578125" style="4" customWidth="1"/>
    <col min="8952" max="8959" width="12.7109375" style="4" customWidth="1"/>
    <col min="8960" max="8960" width="7.7109375" style="4" customWidth="1"/>
    <col min="8961" max="8965" width="11.7109375" style="4" customWidth="1"/>
    <col min="8966" max="8966" width="10.85546875" style="4" customWidth="1"/>
    <col min="8967" max="8967" width="12.140625" style="4" customWidth="1"/>
    <col min="8968" max="8968" width="35.85546875" style="4" customWidth="1"/>
    <col min="8969" max="8969" width="11.28515625" style="4" customWidth="1"/>
    <col min="8970" max="9205" width="9.140625" style="4"/>
    <col min="9206" max="9206" width="3.140625" style="4" customWidth="1"/>
    <col min="9207" max="9207" width="42.42578125" style="4" customWidth="1"/>
    <col min="9208" max="9215" width="12.7109375" style="4" customWidth="1"/>
    <col min="9216" max="9216" width="7.7109375" style="4" customWidth="1"/>
    <col min="9217" max="9221" width="11.7109375" style="4" customWidth="1"/>
    <col min="9222" max="9222" width="10.85546875" style="4" customWidth="1"/>
    <col min="9223" max="9223" width="12.140625" style="4" customWidth="1"/>
    <col min="9224" max="9224" width="35.85546875" style="4" customWidth="1"/>
    <col min="9225" max="9225" width="11.28515625" style="4" customWidth="1"/>
    <col min="9226" max="9461" width="9.140625" style="4"/>
    <col min="9462" max="9462" width="3.140625" style="4" customWidth="1"/>
    <col min="9463" max="9463" width="42.42578125" style="4" customWidth="1"/>
    <col min="9464" max="9471" width="12.7109375" style="4" customWidth="1"/>
    <col min="9472" max="9472" width="7.7109375" style="4" customWidth="1"/>
    <col min="9473" max="9477" width="11.7109375" style="4" customWidth="1"/>
    <col min="9478" max="9478" width="10.85546875" style="4" customWidth="1"/>
    <col min="9479" max="9479" width="12.140625" style="4" customWidth="1"/>
    <col min="9480" max="9480" width="35.85546875" style="4" customWidth="1"/>
    <col min="9481" max="9481" width="11.28515625" style="4" customWidth="1"/>
    <col min="9482" max="9717" width="9.140625" style="4"/>
    <col min="9718" max="9718" width="3.140625" style="4" customWidth="1"/>
    <col min="9719" max="9719" width="42.42578125" style="4" customWidth="1"/>
    <col min="9720" max="9727" width="12.7109375" style="4" customWidth="1"/>
    <col min="9728" max="9728" width="7.7109375" style="4" customWidth="1"/>
    <col min="9729" max="9733" width="11.7109375" style="4" customWidth="1"/>
    <col min="9734" max="9734" width="10.85546875" style="4" customWidth="1"/>
    <col min="9735" max="9735" width="12.140625" style="4" customWidth="1"/>
    <col min="9736" max="9736" width="35.85546875" style="4" customWidth="1"/>
    <col min="9737" max="9737" width="11.28515625" style="4" customWidth="1"/>
    <col min="9738" max="9973" width="9.140625" style="4"/>
    <col min="9974" max="9974" width="3.140625" style="4" customWidth="1"/>
    <col min="9975" max="9975" width="42.42578125" style="4" customWidth="1"/>
    <col min="9976" max="9983" width="12.7109375" style="4" customWidth="1"/>
    <col min="9984" max="9984" width="7.7109375" style="4" customWidth="1"/>
    <col min="9985" max="9989" width="11.7109375" style="4" customWidth="1"/>
    <col min="9990" max="9990" width="10.85546875" style="4" customWidth="1"/>
    <col min="9991" max="9991" width="12.140625" style="4" customWidth="1"/>
    <col min="9992" max="9992" width="35.85546875" style="4" customWidth="1"/>
    <col min="9993" max="9993" width="11.28515625" style="4" customWidth="1"/>
    <col min="9994" max="10229" width="9.140625" style="4"/>
    <col min="10230" max="10230" width="3.140625" style="4" customWidth="1"/>
    <col min="10231" max="10231" width="42.42578125" style="4" customWidth="1"/>
    <col min="10232" max="10239" width="12.7109375" style="4" customWidth="1"/>
    <col min="10240" max="10240" width="7.7109375" style="4" customWidth="1"/>
    <col min="10241" max="10245" width="11.7109375" style="4" customWidth="1"/>
    <col min="10246" max="10246" width="10.85546875" style="4" customWidth="1"/>
    <col min="10247" max="10247" width="12.140625" style="4" customWidth="1"/>
    <col min="10248" max="10248" width="35.85546875" style="4" customWidth="1"/>
    <col min="10249" max="10249" width="11.28515625" style="4" customWidth="1"/>
    <col min="10250" max="10485" width="9.140625" style="4"/>
    <col min="10486" max="10486" width="3.140625" style="4" customWidth="1"/>
    <col min="10487" max="10487" width="42.42578125" style="4" customWidth="1"/>
    <col min="10488" max="10495" width="12.7109375" style="4" customWidth="1"/>
    <col min="10496" max="10496" width="7.7109375" style="4" customWidth="1"/>
    <col min="10497" max="10501" width="11.7109375" style="4" customWidth="1"/>
    <col min="10502" max="10502" width="10.85546875" style="4" customWidth="1"/>
    <col min="10503" max="10503" width="12.140625" style="4" customWidth="1"/>
    <col min="10504" max="10504" width="35.85546875" style="4" customWidth="1"/>
    <col min="10505" max="10505" width="11.28515625" style="4" customWidth="1"/>
    <col min="10506" max="10741" width="9.140625" style="4"/>
    <col min="10742" max="10742" width="3.140625" style="4" customWidth="1"/>
    <col min="10743" max="10743" width="42.42578125" style="4" customWidth="1"/>
    <col min="10744" max="10751" width="12.7109375" style="4" customWidth="1"/>
    <col min="10752" max="10752" width="7.7109375" style="4" customWidth="1"/>
    <col min="10753" max="10757" width="11.7109375" style="4" customWidth="1"/>
    <col min="10758" max="10758" width="10.85546875" style="4" customWidth="1"/>
    <col min="10759" max="10759" width="12.140625" style="4" customWidth="1"/>
    <col min="10760" max="10760" width="35.85546875" style="4" customWidth="1"/>
    <col min="10761" max="10761" width="11.28515625" style="4" customWidth="1"/>
    <col min="10762" max="10997" width="9.140625" style="4"/>
    <col min="10998" max="10998" width="3.140625" style="4" customWidth="1"/>
    <col min="10999" max="10999" width="42.42578125" style="4" customWidth="1"/>
    <col min="11000" max="11007" width="12.7109375" style="4" customWidth="1"/>
    <col min="11008" max="11008" width="7.7109375" style="4" customWidth="1"/>
    <col min="11009" max="11013" width="11.7109375" style="4" customWidth="1"/>
    <col min="11014" max="11014" width="10.85546875" style="4" customWidth="1"/>
    <col min="11015" max="11015" width="12.140625" style="4" customWidth="1"/>
    <col min="11016" max="11016" width="35.85546875" style="4" customWidth="1"/>
    <col min="11017" max="11017" width="11.28515625" style="4" customWidth="1"/>
    <col min="11018" max="11253" width="9.140625" style="4"/>
    <col min="11254" max="11254" width="3.140625" style="4" customWidth="1"/>
    <col min="11255" max="11255" width="42.42578125" style="4" customWidth="1"/>
    <col min="11256" max="11263" width="12.7109375" style="4" customWidth="1"/>
    <col min="11264" max="11264" width="7.7109375" style="4" customWidth="1"/>
    <col min="11265" max="11269" width="11.7109375" style="4" customWidth="1"/>
    <col min="11270" max="11270" width="10.85546875" style="4" customWidth="1"/>
    <col min="11271" max="11271" width="12.140625" style="4" customWidth="1"/>
    <col min="11272" max="11272" width="35.85546875" style="4" customWidth="1"/>
    <col min="11273" max="11273" width="11.28515625" style="4" customWidth="1"/>
    <col min="11274" max="11509" width="9.140625" style="4"/>
    <col min="11510" max="11510" width="3.140625" style="4" customWidth="1"/>
    <col min="11511" max="11511" width="42.42578125" style="4" customWidth="1"/>
    <col min="11512" max="11519" width="12.7109375" style="4" customWidth="1"/>
    <col min="11520" max="11520" width="7.7109375" style="4" customWidth="1"/>
    <col min="11521" max="11525" width="11.7109375" style="4" customWidth="1"/>
    <col min="11526" max="11526" width="10.85546875" style="4" customWidth="1"/>
    <col min="11527" max="11527" width="12.140625" style="4" customWidth="1"/>
    <col min="11528" max="11528" width="35.85546875" style="4" customWidth="1"/>
    <col min="11529" max="11529" width="11.28515625" style="4" customWidth="1"/>
    <col min="11530" max="11765" width="9.140625" style="4"/>
    <col min="11766" max="11766" width="3.140625" style="4" customWidth="1"/>
    <col min="11767" max="11767" width="42.42578125" style="4" customWidth="1"/>
    <col min="11768" max="11775" width="12.7109375" style="4" customWidth="1"/>
    <col min="11776" max="11776" width="7.7109375" style="4" customWidth="1"/>
    <col min="11777" max="11781" width="11.7109375" style="4" customWidth="1"/>
    <col min="11782" max="11782" width="10.85546875" style="4" customWidth="1"/>
    <col min="11783" max="11783" width="12.140625" style="4" customWidth="1"/>
    <col min="11784" max="11784" width="35.85546875" style="4" customWidth="1"/>
    <col min="11785" max="11785" width="11.28515625" style="4" customWidth="1"/>
    <col min="11786" max="12021" width="9.140625" style="4"/>
    <col min="12022" max="12022" width="3.140625" style="4" customWidth="1"/>
    <col min="12023" max="12023" width="42.42578125" style="4" customWidth="1"/>
    <col min="12024" max="12031" width="12.7109375" style="4" customWidth="1"/>
    <col min="12032" max="12032" width="7.7109375" style="4" customWidth="1"/>
    <col min="12033" max="12037" width="11.7109375" style="4" customWidth="1"/>
    <col min="12038" max="12038" width="10.85546875" style="4" customWidth="1"/>
    <col min="12039" max="12039" width="12.140625" style="4" customWidth="1"/>
    <col min="12040" max="12040" width="35.85546875" style="4" customWidth="1"/>
    <col min="12041" max="12041" width="11.28515625" style="4" customWidth="1"/>
    <col min="12042" max="12277" width="9.140625" style="4"/>
    <col min="12278" max="12278" width="3.140625" style="4" customWidth="1"/>
    <col min="12279" max="12279" width="42.42578125" style="4" customWidth="1"/>
    <col min="12280" max="12287" width="12.7109375" style="4" customWidth="1"/>
    <col min="12288" max="12288" width="7.7109375" style="4" customWidth="1"/>
    <col min="12289" max="12293" width="11.7109375" style="4" customWidth="1"/>
    <col min="12294" max="12294" width="10.85546875" style="4" customWidth="1"/>
    <col min="12295" max="12295" width="12.140625" style="4" customWidth="1"/>
    <col min="12296" max="12296" width="35.85546875" style="4" customWidth="1"/>
    <col min="12297" max="12297" width="11.28515625" style="4" customWidth="1"/>
    <col min="12298" max="12533" width="9.140625" style="4"/>
    <col min="12534" max="12534" width="3.140625" style="4" customWidth="1"/>
    <col min="12535" max="12535" width="42.42578125" style="4" customWidth="1"/>
    <col min="12536" max="12543" width="12.7109375" style="4" customWidth="1"/>
    <col min="12544" max="12544" width="7.7109375" style="4" customWidth="1"/>
    <col min="12545" max="12549" width="11.7109375" style="4" customWidth="1"/>
    <col min="12550" max="12550" width="10.85546875" style="4" customWidth="1"/>
    <col min="12551" max="12551" width="12.140625" style="4" customWidth="1"/>
    <col min="12552" max="12552" width="35.85546875" style="4" customWidth="1"/>
    <col min="12553" max="12553" width="11.28515625" style="4" customWidth="1"/>
    <col min="12554" max="12789" width="9.140625" style="4"/>
    <col min="12790" max="12790" width="3.140625" style="4" customWidth="1"/>
    <col min="12791" max="12791" width="42.42578125" style="4" customWidth="1"/>
    <col min="12792" max="12799" width="12.7109375" style="4" customWidth="1"/>
    <col min="12800" max="12800" width="7.7109375" style="4" customWidth="1"/>
    <col min="12801" max="12805" width="11.7109375" style="4" customWidth="1"/>
    <col min="12806" max="12806" width="10.85546875" style="4" customWidth="1"/>
    <col min="12807" max="12807" width="12.140625" style="4" customWidth="1"/>
    <col min="12808" max="12808" width="35.85546875" style="4" customWidth="1"/>
    <col min="12809" max="12809" width="11.28515625" style="4" customWidth="1"/>
    <col min="12810" max="13045" width="9.140625" style="4"/>
    <col min="13046" max="13046" width="3.140625" style="4" customWidth="1"/>
    <col min="13047" max="13047" width="42.42578125" style="4" customWidth="1"/>
    <col min="13048" max="13055" width="12.7109375" style="4" customWidth="1"/>
    <col min="13056" max="13056" width="7.7109375" style="4" customWidth="1"/>
    <col min="13057" max="13061" width="11.7109375" style="4" customWidth="1"/>
    <col min="13062" max="13062" width="10.85546875" style="4" customWidth="1"/>
    <col min="13063" max="13063" width="12.140625" style="4" customWidth="1"/>
    <col min="13064" max="13064" width="35.85546875" style="4" customWidth="1"/>
    <col min="13065" max="13065" width="11.28515625" style="4" customWidth="1"/>
    <col min="13066" max="13301" width="9.140625" style="4"/>
    <col min="13302" max="13302" width="3.140625" style="4" customWidth="1"/>
    <col min="13303" max="13303" width="42.42578125" style="4" customWidth="1"/>
    <col min="13304" max="13311" width="12.7109375" style="4" customWidth="1"/>
    <col min="13312" max="13312" width="7.7109375" style="4" customWidth="1"/>
    <col min="13313" max="13317" width="11.7109375" style="4" customWidth="1"/>
    <col min="13318" max="13318" width="10.85546875" style="4" customWidth="1"/>
    <col min="13319" max="13319" width="12.140625" style="4" customWidth="1"/>
    <col min="13320" max="13320" width="35.85546875" style="4" customWidth="1"/>
    <col min="13321" max="13321" width="11.28515625" style="4" customWidth="1"/>
    <col min="13322" max="13557" width="9.140625" style="4"/>
    <col min="13558" max="13558" width="3.140625" style="4" customWidth="1"/>
    <col min="13559" max="13559" width="42.42578125" style="4" customWidth="1"/>
    <col min="13560" max="13567" width="12.7109375" style="4" customWidth="1"/>
    <col min="13568" max="13568" width="7.7109375" style="4" customWidth="1"/>
    <col min="13569" max="13573" width="11.7109375" style="4" customWidth="1"/>
    <col min="13574" max="13574" width="10.85546875" style="4" customWidth="1"/>
    <col min="13575" max="13575" width="12.140625" style="4" customWidth="1"/>
    <col min="13576" max="13576" width="35.85546875" style="4" customWidth="1"/>
    <col min="13577" max="13577" width="11.28515625" style="4" customWidth="1"/>
    <col min="13578" max="13813" width="9.140625" style="4"/>
    <col min="13814" max="13814" width="3.140625" style="4" customWidth="1"/>
    <col min="13815" max="13815" width="42.42578125" style="4" customWidth="1"/>
    <col min="13816" max="13823" width="12.7109375" style="4" customWidth="1"/>
    <col min="13824" max="13824" width="7.7109375" style="4" customWidth="1"/>
    <col min="13825" max="13829" width="11.7109375" style="4" customWidth="1"/>
    <col min="13830" max="13830" width="10.85546875" style="4" customWidth="1"/>
    <col min="13831" max="13831" width="12.140625" style="4" customWidth="1"/>
    <col min="13832" max="13832" width="35.85546875" style="4" customWidth="1"/>
    <col min="13833" max="13833" width="11.28515625" style="4" customWidth="1"/>
    <col min="13834" max="14069" width="9.140625" style="4"/>
    <col min="14070" max="14070" width="3.140625" style="4" customWidth="1"/>
    <col min="14071" max="14071" width="42.42578125" style="4" customWidth="1"/>
    <col min="14072" max="14079" width="12.7109375" style="4" customWidth="1"/>
    <col min="14080" max="14080" width="7.7109375" style="4" customWidth="1"/>
    <col min="14081" max="14085" width="11.7109375" style="4" customWidth="1"/>
    <col min="14086" max="14086" width="10.85546875" style="4" customWidth="1"/>
    <col min="14087" max="14087" width="12.140625" style="4" customWidth="1"/>
    <col min="14088" max="14088" width="35.85546875" style="4" customWidth="1"/>
    <col min="14089" max="14089" width="11.28515625" style="4" customWidth="1"/>
    <col min="14090" max="14325" width="9.140625" style="4"/>
    <col min="14326" max="14326" width="3.140625" style="4" customWidth="1"/>
    <col min="14327" max="14327" width="42.42578125" style="4" customWidth="1"/>
    <col min="14328" max="14335" width="12.7109375" style="4" customWidth="1"/>
    <col min="14336" max="14336" width="7.7109375" style="4" customWidth="1"/>
    <col min="14337" max="14341" width="11.7109375" style="4" customWidth="1"/>
    <col min="14342" max="14342" width="10.85546875" style="4" customWidth="1"/>
    <col min="14343" max="14343" width="12.140625" style="4" customWidth="1"/>
    <col min="14344" max="14344" width="35.85546875" style="4" customWidth="1"/>
    <col min="14345" max="14345" width="11.28515625" style="4" customWidth="1"/>
    <col min="14346" max="14581" width="9.140625" style="4"/>
    <col min="14582" max="14582" width="3.140625" style="4" customWidth="1"/>
    <col min="14583" max="14583" width="42.42578125" style="4" customWidth="1"/>
    <col min="14584" max="14591" width="12.7109375" style="4" customWidth="1"/>
    <col min="14592" max="14592" width="7.7109375" style="4" customWidth="1"/>
    <col min="14593" max="14597" width="11.7109375" style="4" customWidth="1"/>
    <col min="14598" max="14598" width="10.85546875" style="4" customWidth="1"/>
    <col min="14599" max="14599" width="12.140625" style="4" customWidth="1"/>
    <col min="14600" max="14600" width="35.85546875" style="4" customWidth="1"/>
    <col min="14601" max="14601" width="11.28515625" style="4" customWidth="1"/>
    <col min="14602" max="14837" width="9.140625" style="4"/>
    <col min="14838" max="14838" width="3.140625" style="4" customWidth="1"/>
    <col min="14839" max="14839" width="42.42578125" style="4" customWidth="1"/>
    <col min="14840" max="14847" width="12.7109375" style="4" customWidth="1"/>
    <col min="14848" max="14848" width="7.7109375" style="4" customWidth="1"/>
    <col min="14849" max="14853" width="11.7109375" style="4" customWidth="1"/>
    <col min="14854" max="14854" width="10.85546875" style="4" customWidth="1"/>
    <col min="14855" max="14855" width="12.140625" style="4" customWidth="1"/>
    <col min="14856" max="14856" width="35.85546875" style="4" customWidth="1"/>
    <col min="14857" max="14857" width="11.28515625" style="4" customWidth="1"/>
    <col min="14858" max="15093" width="9.140625" style="4"/>
    <col min="15094" max="15094" width="3.140625" style="4" customWidth="1"/>
    <col min="15095" max="15095" width="42.42578125" style="4" customWidth="1"/>
    <col min="15096" max="15103" width="12.7109375" style="4" customWidth="1"/>
    <col min="15104" max="15104" width="7.7109375" style="4" customWidth="1"/>
    <col min="15105" max="15109" width="11.7109375" style="4" customWidth="1"/>
    <col min="15110" max="15110" width="10.85546875" style="4" customWidth="1"/>
    <col min="15111" max="15111" width="12.140625" style="4" customWidth="1"/>
    <col min="15112" max="15112" width="35.85546875" style="4" customWidth="1"/>
    <col min="15113" max="15113" width="11.28515625" style="4" customWidth="1"/>
    <col min="15114" max="15349" width="9.140625" style="4"/>
    <col min="15350" max="15350" width="3.140625" style="4" customWidth="1"/>
    <col min="15351" max="15351" width="42.42578125" style="4" customWidth="1"/>
    <col min="15352" max="15359" width="12.7109375" style="4" customWidth="1"/>
    <col min="15360" max="15360" width="7.7109375" style="4" customWidth="1"/>
    <col min="15361" max="15365" width="11.7109375" style="4" customWidth="1"/>
    <col min="15366" max="15366" width="10.85546875" style="4" customWidth="1"/>
    <col min="15367" max="15367" width="12.140625" style="4" customWidth="1"/>
    <col min="15368" max="15368" width="35.85546875" style="4" customWidth="1"/>
    <col min="15369" max="15369" width="11.28515625" style="4" customWidth="1"/>
    <col min="15370" max="15605" width="9.140625" style="4"/>
    <col min="15606" max="15606" width="3.140625" style="4" customWidth="1"/>
    <col min="15607" max="15607" width="42.42578125" style="4" customWidth="1"/>
    <col min="15608" max="15615" width="12.7109375" style="4" customWidth="1"/>
    <col min="15616" max="15616" width="7.7109375" style="4" customWidth="1"/>
    <col min="15617" max="15621" width="11.7109375" style="4" customWidth="1"/>
    <col min="15622" max="15622" width="10.85546875" style="4" customWidth="1"/>
    <col min="15623" max="15623" width="12.140625" style="4" customWidth="1"/>
    <col min="15624" max="15624" width="35.85546875" style="4" customWidth="1"/>
    <col min="15625" max="15625" width="11.28515625" style="4" customWidth="1"/>
    <col min="15626" max="15861" width="9.140625" style="4"/>
    <col min="15862" max="15862" width="3.140625" style="4" customWidth="1"/>
    <col min="15863" max="15863" width="42.42578125" style="4" customWidth="1"/>
    <col min="15864" max="15871" width="12.7109375" style="4" customWidth="1"/>
    <col min="15872" max="15872" width="7.7109375" style="4" customWidth="1"/>
    <col min="15873" max="15877" width="11.7109375" style="4" customWidth="1"/>
    <col min="15878" max="15878" width="10.85546875" style="4" customWidth="1"/>
    <col min="15879" max="15879" width="12.140625" style="4" customWidth="1"/>
    <col min="15880" max="15880" width="35.85546875" style="4" customWidth="1"/>
    <col min="15881" max="15881" width="11.28515625" style="4" customWidth="1"/>
    <col min="15882" max="16117" width="9.140625" style="4"/>
    <col min="16118" max="16118" width="3.140625" style="4" customWidth="1"/>
    <col min="16119" max="16119" width="42.42578125" style="4" customWidth="1"/>
    <col min="16120" max="16127" width="12.7109375" style="4" customWidth="1"/>
    <col min="16128" max="16128" width="7.7109375" style="4" customWidth="1"/>
    <col min="16129" max="16133" width="11.7109375" style="4" customWidth="1"/>
    <col min="16134" max="16134" width="10.85546875" style="4" customWidth="1"/>
    <col min="16135" max="16135" width="12.140625" style="4" customWidth="1"/>
    <col min="16136" max="16136" width="35.85546875" style="4" customWidth="1"/>
    <col min="16137" max="16137" width="11.28515625" style="4" customWidth="1"/>
    <col min="16138" max="16384" width="9.140625" style="4"/>
  </cols>
  <sheetData>
    <row r="1" spans="1:14" ht="15.75" x14ac:dyDescent="0.25">
      <c r="A1" s="184"/>
      <c r="B1" s="417" t="s">
        <v>330</v>
      </c>
      <c r="C1" s="418"/>
      <c r="D1" s="419"/>
      <c r="E1" s="184"/>
      <c r="F1" s="184"/>
      <c r="G1" s="184"/>
      <c r="H1" s="184"/>
      <c r="I1" s="184"/>
      <c r="J1" s="184"/>
      <c r="K1" s="184"/>
      <c r="L1" s="184"/>
      <c r="M1" s="184"/>
      <c r="N1" s="184"/>
    </row>
    <row r="2" spans="1:14" ht="12.75" customHeight="1" x14ac:dyDescent="0.2">
      <c r="A2" s="184"/>
      <c r="B2" s="420" t="s">
        <v>11</v>
      </c>
      <c r="F2" s="1397">
        <f>'II. Invested Assets'!B2</f>
        <v>0</v>
      </c>
      <c r="G2" s="1397"/>
      <c r="H2" s="184"/>
      <c r="I2" s="184"/>
      <c r="J2" s="184"/>
      <c r="K2" s="184"/>
      <c r="L2" s="184"/>
      <c r="M2" s="184"/>
      <c r="N2" s="184"/>
    </row>
    <row r="3" spans="1:14" ht="12.75" customHeight="1" x14ac:dyDescent="0.2">
      <c r="A3" s="184"/>
      <c r="B3" s="424" t="str">
        <f>SPUCRI!$B$3</f>
        <v>AS OF DATE _______</v>
      </c>
      <c r="F3" s="1398">
        <f>'I. Financial Condition'!$C$3</f>
        <v>0</v>
      </c>
      <c r="G3" s="1398"/>
      <c r="H3" s="184"/>
      <c r="I3" s="184"/>
      <c r="J3" s="184"/>
      <c r="K3" s="184"/>
      <c r="L3" s="184"/>
      <c r="M3" s="184"/>
      <c r="N3" s="184"/>
    </row>
    <row r="4" spans="1:14" ht="12.75" customHeight="1" x14ac:dyDescent="0.2">
      <c r="A4" s="184"/>
      <c r="B4" s="184"/>
      <c r="C4" s="184"/>
      <c r="D4" s="184"/>
      <c r="E4" s="184"/>
      <c r="F4" s="560"/>
      <c r="G4" s="560"/>
      <c r="H4" s="184"/>
      <c r="I4" s="184"/>
    </row>
    <row r="5" spans="1:14" s="421" customFormat="1" ht="14.1" customHeight="1" thickBot="1" x14ac:dyDescent="0.25">
      <c r="A5" s="598"/>
      <c r="B5" s="598"/>
      <c r="C5" s="598"/>
      <c r="D5" s="598"/>
      <c r="E5" s="598"/>
      <c r="F5" s="599"/>
      <c r="G5" s="599"/>
      <c r="H5" s="598"/>
      <c r="I5" s="598"/>
    </row>
    <row r="6" spans="1:14" s="426" customFormat="1" ht="12.75" customHeight="1" x14ac:dyDescent="0.25">
      <c r="A6" s="1578" t="s">
        <v>722</v>
      </c>
      <c r="B6" s="1471"/>
      <c r="C6" s="1402" t="s">
        <v>723</v>
      </c>
      <c r="D6" s="1483" t="s">
        <v>724</v>
      </c>
      <c r="E6" s="1483"/>
      <c r="F6" s="1429" t="s">
        <v>714</v>
      </c>
      <c r="G6" s="1429" t="s">
        <v>715</v>
      </c>
      <c r="H6" s="1402" t="s">
        <v>725</v>
      </c>
      <c r="I6" s="1574" t="s">
        <v>616</v>
      </c>
    </row>
    <row r="7" spans="1:14" s="426" customFormat="1" ht="12.75" customHeight="1" x14ac:dyDescent="0.25">
      <c r="A7" s="1579"/>
      <c r="B7" s="1472"/>
      <c r="C7" s="1403"/>
      <c r="D7" s="1577" t="s">
        <v>726</v>
      </c>
      <c r="E7" s="1577" t="s">
        <v>727</v>
      </c>
      <c r="F7" s="1430"/>
      <c r="G7" s="1430"/>
      <c r="H7" s="1403"/>
      <c r="I7" s="1575"/>
    </row>
    <row r="8" spans="1:14" s="426" customFormat="1" ht="12.75" customHeight="1" x14ac:dyDescent="0.25">
      <c r="A8" s="1579"/>
      <c r="B8" s="1472"/>
      <c r="C8" s="1403"/>
      <c r="D8" s="1403"/>
      <c r="E8" s="1403"/>
      <c r="F8" s="1430"/>
      <c r="G8" s="1430"/>
      <c r="H8" s="1403"/>
      <c r="I8" s="1575"/>
    </row>
    <row r="9" spans="1:14" s="426" customFormat="1" ht="12.75" customHeight="1" x14ac:dyDescent="0.25">
      <c r="A9" s="1579"/>
      <c r="B9" s="1472"/>
      <c r="C9" s="1403"/>
      <c r="D9" s="1403"/>
      <c r="E9" s="1403"/>
      <c r="F9" s="1430"/>
      <c r="G9" s="1430"/>
      <c r="H9" s="1403"/>
      <c r="I9" s="1575"/>
    </row>
    <row r="10" spans="1:14" s="426" customFormat="1" ht="12.75" customHeight="1" x14ac:dyDescent="0.25">
      <c r="A10" s="1579"/>
      <c r="B10" s="1472"/>
      <c r="C10" s="1403"/>
      <c r="D10" s="1403"/>
      <c r="E10" s="1403"/>
      <c r="F10" s="1430"/>
      <c r="G10" s="1430"/>
      <c r="H10" s="1403"/>
      <c r="I10" s="1575"/>
    </row>
    <row r="11" spans="1:14" s="426" customFormat="1" ht="12.75" customHeight="1" x14ac:dyDescent="0.25">
      <c r="A11" s="1580"/>
      <c r="B11" s="1473"/>
      <c r="C11" s="1404"/>
      <c r="D11" s="1404"/>
      <c r="E11" s="1404"/>
      <c r="F11" s="1431"/>
      <c r="G11" s="1431"/>
      <c r="H11" s="1404"/>
      <c r="I11" s="1576"/>
    </row>
    <row r="12" spans="1:14" ht="12.75" customHeight="1" thickBot="1" x14ac:dyDescent="0.25">
      <c r="A12" s="1572"/>
      <c r="B12" s="1573"/>
      <c r="C12" s="768"/>
      <c r="D12" s="768"/>
      <c r="E12" s="768"/>
      <c r="F12" s="769"/>
      <c r="G12" s="770"/>
      <c r="H12" s="771"/>
      <c r="I12" s="772"/>
    </row>
    <row r="13" spans="1:14" ht="12.75" customHeight="1" x14ac:dyDescent="0.2">
      <c r="A13" s="773"/>
      <c r="B13" s="774"/>
      <c r="C13" s="775"/>
      <c r="D13" s="775"/>
      <c r="E13" s="775"/>
      <c r="F13" s="776"/>
      <c r="G13" s="776"/>
      <c r="H13" s="775"/>
      <c r="I13" s="777"/>
    </row>
    <row r="14" spans="1:14" ht="12.75" customHeight="1" x14ac:dyDescent="0.2">
      <c r="A14" s="778" t="s">
        <v>719</v>
      </c>
      <c r="B14" s="779"/>
      <c r="C14" s="780"/>
      <c r="D14" s="780"/>
      <c r="E14" s="780"/>
      <c r="F14" s="781"/>
      <c r="G14" s="781"/>
      <c r="H14" s="780"/>
      <c r="I14" s="782"/>
    </row>
    <row r="15" spans="1:14" ht="12.75" customHeight="1" x14ac:dyDescent="0.2">
      <c r="A15" s="783">
        <v>1</v>
      </c>
      <c r="B15" s="784"/>
      <c r="C15" s="784"/>
      <c r="D15" s="784"/>
      <c r="E15" s="784"/>
      <c r="F15" s="785"/>
      <c r="G15" s="785"/>
      <c r="H15" s="784"/>
      <c r="I15" s="786"/>
    </row>
    <row r="16" spans="1:14" ht="12.75" customHeight="1" x14ac:dyDescent="0.2">
      <c r="A16" s="783">
        <v>2</v>
      </c>
      <c r="B16" s="787"/>
      <c r="C16" s="787"/>
      <c r="D16" s="787"/>
      <c r="E16" s="787"/>
      <c r="F16" s="788"/>
      <c r="G16" s="788"/>
      <c r="H16" s="787"/>
      <c r="I16" s="789"/>
    </row>
    <row r="17" spans="1:9" ht="12.75" customHeight="1" x14ac:dyDescent="0.2">
      <c r="A17" s="783">
        <v>3</v>
      </c>
      <c r="B17" s="787"/>
      <c r="C17" s="787"/>
      <c r="D17" s="787"/>
      <c r="E17" s="787"/>
      <c r="F17" s="788"/>
      <c r="G17" s="788"/>
      <c r="H17" s="787"/>
      <c r="I17" s="789"/>
    </row>
    <row r="18" spans="1:9" ht="12.75" customHeight="1" x14ac:dyDescent="0.2">
      <c r="A18" s="783">
        <v>4</v>
      </c>
      <c r="B18" s="787"/>
      <c r="C18" s="787"/>
      <c r="D18" s="787"/>
      <c r="E18" s="787"/>
      <c r="F18" s="788"/>
      <c r="G18" s="788"/>
      <c r="H18" s="787"/>
      <c r="I18" s="789"/>
    </row>
    <row r="19" spans="1:9" ht="12.75" customHeight="1" x14ac:dyDescent="0.2">
      <c r="A19" s="783"/>
      <c r="B19" s="774"/>
      <c r="C19" s="775"/>
      <c r="D19" s="775"/>
      <c r="E19" s="775"/>
      <c r="F19" s="776"/>
      <c r="G19" s="776"/>
      <c r="H19" s="775"/>
      <c r="I19" s="777"/>
    </row>
    <row r="20" spans="1:9" ht="12.75" customHeight="1" thickBot="1" x14ac:dyDescent="0.25">
      <c r="A20" s="783"/>
      <c r="B20" s="790"/>
      <c r="C20" s="780"/>
      <c r="D20" s="780"/>
      <c r="E20" s="780"/>
      <c r="F20" s="791"/>
      <c r="G20" s="714"/>
      <c r="H20" s="780"/>
      <c r="I20" s="782"/>
    </row>
    <row r="21" spans="1:9" ht="12.75" customHeight="1" x14ac:dyDescent="0.2">
      <c r="A21" s="792" t="s">
        <v>728</v>
      </c>
      <c r="B21" s="793"/>
      <c r="C21" s="780"/>
      <c r="D21" s="780"/>
      <c r="E21" s="780"/>
      <c r="F21" s="815">
        <f>SUM(F15:F18)</f>
        <v>0</v>
      </c>
      <c r="G21" s="815">
        <f>SUM(G15:G18)</f>
        <v>0</v>
      </c>
      <c r="H21" s="780"/>
      <c r="I21" s="782"/>
    </row>
    <row r="22" spans="1:9" ht="12.75" customHeight="1" thickBot="1" x14ac:dyDescent="0.25">
      <c r="A22" s="794" t="s">
        <v>693</v>
      </c>
      <c r="B22" s="795"/>
      <c r="C22" s="796"/>
      <c r="D22" s="796"/>
      <c r="E22" s="796"/>
      <c r="F22" s="797"/>
      <c r="G22" s="797"/>
      <c r="H22" s="796"/>
      <c r="I22" s="798"/>
    </row>
    <row r="23" spans="1:9" ht="12.75" customHeight="1" thickBot="1" x14ac:dyDescent="0.25">
      <c r="A23" s="799" t="s">
        <v>729</v>
      </c>
      <c r="B23" s="800"/>
      <c r="C23" s="801"/>
      <c r="D23" s="801"/>
      <c r="E23" s="801"/>
      <c r="F23" s="816">
        <f>F21-F22</f>
        <v>0</v>
      </c>
      <c r="G23" s="816">
        <f>G21-G22</f>
        <v>0</v>
      </c>
      <c r="H23" s="802"/>
      <c r="I23" s="803"/>
    </row>
  </sheetData>
  <sheetProtection algorithmName="SHA-512" hashValue="bc1rc8QDZJQqZ6d7vx5I4XZw4/goz/92vK77ojMcnEEaEqxj++ip9jKPWhj7y3ov7P2t2+AlU1/MoMHORRnm2A==" saltValue="uS/cWas7A2Z60ZqEMld7Pg=="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2">
    <mergeCell ref="F2:G2"/>
    <mergeCell ref="F3:G3"/>
    <mergeCell ref="A12:B12"/>
    <mergeCell ref="H6:H11"/>
    <mergeCell ref="I6:I11"/>
    <mergeCell ref="D7:D11"/>
    <mergeCell ref="E7:E11"/>
    <mergeCell ref="A6:B11"/>
    <mergeCell ref="C6:C11"/>
    <mergeCell ref="D6:E6"/>
    <mergeCell ref="F6:F11"/>
    <mergeCell ref="G6:G11"/>
  </mergeCells>
  <pageMargins left="0.5" right="0.5" top="1" bottom="0.5" header="0.2" footer="0.1"/>
  <pageSetup paperSize="5" scale="58" fitToHeight="0" orientation="landscape" r:id="rId1"/>
  <headerFooter>
    <oddFooter>&amp;R&amp;"Arial,Bold"&amp;10Page 33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theme="9" tint="0.39997558519241921"/>
    <pageSetUpPr fitToPage="1"/>
  </sheetPr>
  <dimension ref="A1:N22"/>
  <sheetViews>
    <sheetView showGridLines="0" zoomScale="85" zoomScaleNormal="85" zoomScaleSheetLayoutView="80" zoomScalePageLayoutView="40" workbookViewId="0"/>
  </sheetViews>
  <sheetFormatPr defaultColWidth="8.85546875" defaultRowHeight="12.75" customHeight="1" x14ac:dyDescent="0.2"/>
  <cols>
    <col min="1" max="1" width="2.42578125" style="4" customWidth="1"/>
    <col min="2" max="2" width="31.28515625" style="4" customWidth="1"/>
    <col min="3" max="6" width="16.7109375" style="4" customWidth="1"/>
    <col min="7" max="8" width="24.7109375" style="6" customWidth="1"/>
    <col min="9" max="249" width="9.140625" style="4"/>
    <col min="250" max="250" width="2.42578125" style="4" customWidth="1"/>
    <col min="251" max="251" width="31.28515625" style="4" customWidth="1"/>
    <col min="252" max="264" width="16.7109375" style="4" customWidth="1"/>
    <col min="265" max="505" width="9.140625" style="4"/>
    <col min="506" max="506" width="2.42578125" style="4" customWidth="1"/>
    <col min="507" max="507" width="31.28515625" style="4" customWidth="1"/>
    <col min="508" max="520" width="16.7109375" style="4" customWidth="1"/>
    <col min="521" max="761" width="9.140625" style="4"/>
    <col min="762" max="762" width="2.42578125" style="4" customWidth="1"/>
    <col min="763" max="763" width="31.28515625" style="4" customWidth="1"/>
    <col min="764" max="776" width="16.7109375" style="4" customWidth="1"/>
    <col min="777" max="1017" width="9.140625" style="4"/>
    <col min="1018" max="1018" width="2.42578125" style="4" customWidth="1"/>
    <col min="1019" max="1019" width="31.28515625" style="4" customWidth="1"/>
    <col min="1020" max="1032" width="16.7109375" style="4" customWidth="1"/>
    <col min="1033" max="1273" width="9.140625" style="4"/>
    <col min="1274" max="1274" width="2.42578125" style="4" customWidth="1"/>
    <col min="1275" max="1275" width="31.28515625" style="4" customWidth="1"/>
    <col min="1276" max="1288" width="16.7109375" style="4" customWidth="1"/>
    <col min="1289" max="1529" width="9.140625" style="4"/>
    <col min="1530" max="1530" width="2.42578125" style="4" customWidth="1"/>
    <col min="1531" max="1531" width="31.28515625" style="4" customWidth="1"/>
    <col min="1532" max="1544" width="16.7109375" style="4" customWidth="1"/>
    <col min="1545" max="1785" width="9.140625" style="4"/>
    <col min="1786" max="1786" width="2.42578125" style="4" customWidth="1"/>
    <col min="1787" max="1787" width="31.28515625" style="4" customWidth="1"/>
    <col min="1788" max="1800" width="16.7109375" style="4" customWidth="1"/>
    <col min="1801" max="2041" width="9.140625" style="4"/>
    <col min="2042" max="2042" width="2.42578125" style="4" customWidth="1"/>
    <col min="2043" max="2043" width="31.28515625" style="4" customWidth="1"/>
    <col min="2044" max="2056" width="16.7109375" style="4" customWidth="1"/>
    <col min="2057" max="2297" width="9.140625" style="4"/>
    <col min="2298" max="2298" width="2.42578125" style="4" customWidth="1"/>
    <col min="2299" max="2299" width="31.28515625" style="4" customWidth="1"/>
    <col min="2300" max="2312" width="16.7109375" style="4" customWidth="1"/>
    <col min="2313" max="2553" width="9.140625" style="4"/>
    <col min="2554" max="2554" width="2.42578125" style="4" customWidth="1"/>
    <col min="2555" max="2555" width="31.28515625" style="4" customWidth="1"/>
    <col min="2556" max="2568" width="16.7109375" style="4" customWidth="1"/>
    <col min="2569" max="2809" width="9.140625" style="4"/>
    <col min="2810" max="2810" width="2.42578125" style="4" customWidth="1"/>
    <col min="2811" max="2811" width="31.28515625" style="4" customWidth="1"/>
    <col min="2812" max="2824" width="16.7109375" style="4" customWidth="1"/>
    <col min="2825" max="3065" width="9.140625" style="4"/>
    <col min="3066" max="3066" width="2.42578125" style="4" customWidth="1"/>
    <col min="3067" max="3067" width="31.28515625" style="4" customWidth="1"/>
    <col min="3068" max="3080" width="16.7109375" style="4" customWidth="1"/>
    <col min="3081" max="3321" width="9.140625" style="4"/>
    <col min="3322" max="3322" width="2.42578125" style="4" customWidth="1"/>
    <col min="3323" max="3323" width="31.28515625" style="4" customWidth="1"/>
    <col min="3324" max="3336" width="16.7109375" style="4" customWidth="1"/>
    <col min="3337" max="3577" width="9.140625" style="4"/>
    <col min="3578" max="3578" width="2.42578125" style="4" customWidth="1"/>
    <col min="3579" max="3579" width="31.28515625" style="4" customWidth="1"/>
    <col min="3580" max="3592" width="16.7109375" style="4" customWidth="1"/>
    <col min="3593" max="3833" width="9.140625" style="4"/>
    <col min="3834" max="3834" width="2.42578125" style="4" customWidth="1"/>
    <col min="3835" max="3835" width="31.28515625" style="4" customWidth="1"/>
    <col min="3836" max="3848" width="16.7109375" style="4" customWidth="1"/>
    <col min="3849" max="4089" width="9.140625" style="4"/>
    <col min="4090" max="4090" width="2.42578125" style="4" customWidth="1"/>
    <col min="4091" max="4091" width="31.28515625" style="4" customWidth="1"/>
    <col min="4092" max="4104" width="16.7109375" style="4" customWidth="1"/>
    <col min="4105" max="4345" width="9.140625" style="4"/>
    <col min="4346" max="4346" width="2.42578125" style="4" customWidth="1"/>
    <col min="4347" max="4347" width="31.28515625" style="4" customWidth="1"/>
    <col min="4348" max="4360" width="16.7109375" style="4" customWidth="1"/>
    <col min="4361" max="4601" width="9.140625" style="4"/>
    <col min="4602" max="4602" width="2.42578125" style="4" customWidth="1"/>
    <col min="4603" max="4603" width="31.28515625" style="4" customWidth="1"/>
    <col min="4604" max="4616" width="16.7109375" style="4" customWidth="1"/>
    <col min="4617" max="4857" width="9.140625" style="4"/>
    <col min="4858" max="4858" width="2.42578125" style="4" customWidth="1"/>
    <col min="4859" max="4859" width="31.28515625" style="4" customWidth="1"/>
    <col min="4860" max="4872" width="16.7109375" style="4" customWidth="1"/>
    <col min="4873" max="5113" width="9.140625" style="4"/>
    <col min="5114" max="5114" width="2.42578125" style="4" customWidth="1"/>
    <col min="5115" max="5115" width="31.28515625" style="4" customWidth="1"/>
    <col min="5116" max="5128" width="16.7109375" style="4" customWidth="1"/>
    <col min="5129" max="5369" width="9.140625" style="4"/>
    <col min="5370" max="5370" width="2.42578125" style="4" customWidth="1"/>
    <col min="5371" max="5371" width="31.28515625" style="4" customWidth="1"/>
    <col min="5372" max="5384" width="16.7109375" style="4" customWidth="1"/>
    <col min="5385" max="5625" width="9.140625" style="4"/>
    <col min="5626" max="5626" width="2.42578125" style="4" customWidth="1"/>
    <col min="5627" max="5627" width="31.28515625" style="4" customWidth="1"/>
    <col min="5628" max="5640" width="16.7109375" style="4" customWidth="1"/>
    <col min="5641" max="5881" width="9.140625" style="4"/>
    <col min="5882" max="5882" width="2.42578125" style="4" customWidth="1"/>
    <col min="5883" max="5883" width="31.28515625" style="4" customWidth="1"/>
    <col min="5884" max="5896" width="16.7109375" style="4" customWidth="1"/>
    <col min="5897" max="6137" width="9.140625" style="4"/>
    <col min="6138" max="6138" width="2.42578125" style="4" customWidth="1"/>
    <col min="6139" max="6139" width="31.28515625" style="4" customWidth="1"/>
    <col min="6140" max="6152" width="16.7109375" style="4" customWidth="1"/>
    <col min="6153" max="6393" width="9.140625" style="4"/>
    <col min="6394" max="6394" width="2.42578125" style="4" customWidth="1"/>
    <col min="6395" max="6395" width="31.28515625" style="4" customWidth="1"/>
    <col min="6396" max="6408" width="16.7109375" style="4" customWidth="1"/>
    <col min="6409" max="6649" width="9.140625" style="4"/>
    <col min="6650" max="6650" width="2.42578125" style="4" customWidth="1"/>
    <col min="6651" max="6651" width="31.28515625" style="4" customWidth="1"/>
    <col min="6652" max="6664" width="16.7109375" style="4" customWidth="1"/>
    <col min="6665" max="6905" width="9.140625" style="4"/>
    <col min="6906" max="6906" width="2.42578125" style="4" customWidth="1"/>
    <col min="6907" max="6907" width="31.28515625" style="4" customWidth="1"/>
    <col min="6908" max="6920" width="16.7109375" style="4" customWidth="1"/>
    <col min="6921" max="7161" width="9.140625" style="4"/>
    <col min="7162" max="7162" width="2.42578125" style="4" customWidth="1"/>
    <col min="7163" max="7163" width="31.28515625" style="4" customWidth="1"/>
    <col min="7164" max="7176" width="16.7109375" style="4" customWidth="1"/>
    <col min="7177" max="7417" width="9.140625" style="4"/>
    <col min="7418" max="7418" width="2.42578125" style="4" customWidth="1"/>
    <col min="7419" max="7419" width="31.28515625" style="4" customWidth="1"/>
    <col min="7420" max="7432" width="16.7109375" style="4" customWidth="1"/>
    <col min="7433" max="7673" width="9.140625" style="4"/>
    <col min="7674" max="7674" width="2.42578125" style="4" customWidth="1"/>
    <col min="7675" max="7675" width="31.28515625" style="4" customWidth="1"/>
    <col min="7676" max="7688" width="16.7109375" style="4" customWidth="1"/>
    <col min="7689" max="7929" width="9.140625" style="4"/>
    <col min="7930" max="7930" width="2.42578125" style="4" customWidth="1"/>
    <col min="7931" max="7931" width="31.28515625" style="4" customWidth="1"/>
    <col min="7932" max="7944" width="16.7109375" style="4" customWidth="1"/>
    <col min="7945" max="8185" width="9.140625" style="4"/>
    <col min="8186" max="8186" width="2.42578125" style="4" customWidth="1"/>
    <col min="8187" max="8187" width="31.28515625" style="4" customWidth="1"/>
    <col min="8188" max="8200" width="16.7109375" style="4" customWidth="1"/>
    <col min="8201" max="8441" width="9.140625" style="4"/>
    <col min="8442" max="8442" width="2.42578125" style="4" customWidth="1"/>
    <col min="8443" max="8443" width="31.28515625" style="4" customWidth="1"/>
    <col min="8444" max="8456" width="16.7109375" style="4" customWidth="1"/>
    <col min="8457" max="8697" width="9.140625" style="4"/>
    <col min="8698" max="8698" width="2.42578125" style="4" customWidth="1"/>
    <col min="8699" max="8699" width="31.28515625" style="4" customWidth="1"/>
    <col min="8700" max="8712" width="16.7109375" style="4" customWidth="1"/>
    <col min="8713" max="8953" width="9.140625" style="4"/>
    <col min="8954" max="8954" width="2.42578125" style="4" customWidth="1"/>
    <col min="8955" max="8955" width="31.28515625" style="4" customWidth="1"/>
    <col min="8956" max="8968" width="16.7109375" style="4" customWidth="1"/>
    <col min="8969" max="9209" width="9.140625" style="4"/>
    <col min="9210" max="9210" width="2.42578125" style="4" customWidth="1"/>
    <col min="9211" max="9211" width="31.28515625" style="4" customWidth="1"/>
    <col min="9212" max="9224" width="16.7109375" style="4" customWidth="1"/>
    <col min="9225" max="9465" width="9.140625" style="4"/>
    <col min="9466" max="9466" width="2.42578125" style="4" customWidth="1"/>
    <col min="9467" max="9467" width="31.28515625" style="4" customWidth="1"/>
    <col min="9468" max="9480" width="16.7109375" style="4" customWidth="1"/>
    <col min="9481" max="9721" width="9.140625" style="4"/>
    <col min="9722" max="9722" width="2.42578125" style="4" customWidth="1"/>
    <col min="9723" max="9723" width="31.28515625" style="4" customWidth="1"/>
    <col min="9724" max="9736" width="16.7109375" style="4" customWidth="1"/>
    <col min="9737" max="9977" width="9.140625" style="4"/>
    <col min="9978" max="9978" width="2.42578125" style="4" customWidth="1"/>
    <col min="9979" max="9979" width="31.28515625" style="4" customWidth="1"/>
    <col min="9980" max="9992" width="16.7109375" style="4" customWidth="1"/>
    <col min="9993" max="10233" width="9.140625" style="4"/>
    <col min="10234" max="10234" width="2.42578125" style="4" customWidth="1"/>
    <col min="10235" max="10235" width="31.28515625" style="4" customWidth="1"/>
    <col min="10236" max="10248" width="16.7109375" style="4" customWidth="1"/>
    <col min="10249" max="10489" width="9.140625" style="4"/>
    <col min="10490" max="10490" width="2.42578125" style="4" customWidth="1"/>
    <col min="10491" max="10491" width="31.28515625" style="4" customWidth="1"/>
    <col min="10492" max="10504" width="16.7109375" style="4" customWidth="1"/>
    <col min="10505" max="10745" width="9.140625" style="4"/>
    <col min="10746" max="10746" width="2.42578125" style="4" customWidth="1"/>
    <col min="10747" max="10747" width="31.28515625" style="4" customWidth="1"/>
    <col min="10748" max="10760" width="16.7109375" style="4" customWidth="1"/>
    <col min="10761" max="11001" width="9.140625" style="4"/>
    <col min="11002" max="11002" width="2.42578125" style="4" customWidth="1"/>
    <col min="11003" max="11003" width="31.28515625" style="4" customWidth="1"/>
    <col min="11004" max="11016" width="16.7109375" style="4" customWidth="1"/>
    <col min="11017" max="11257" width="9.140625" style="4"/>
    <col min="11258" max="11258" width="2.42578125" style="4" customWidth="1"/>
    <col min="11259" max="11259" width="31.28515625" style="4" customWidth="1"/>
    <col min="11260" max="11272" width="16.7109375" style="4" customWidth="1"/>
    <col min="11273" max="11513" width="9.140625" style="4"/>
    <col min="11514" max="11514" width="2.42578125" style="4" customWidth="1"/>
    <col min="11515" max="11515" width="31.28515625" style="4" customWidth="1"/>
    <col min="11516" max="11528" width="16.7109375" style="4" customWidth="1"/>
    <col min="11529" max="11769" width="9.140625" style="4"/>
    <col min="11770" max="11770" width="2.42578125" style="4" customWidth="1"/>
    <col min="11771" max="11771" width="31.28515625" style="4" customWidth="1"/>
    <col min="11772" max="11784" width="16.7109375" style="4" customWidth="1"/>
    <col min="11785" max="12025" width="9.140625" style="4"/>
    <col min="12026" max="12026" width="2.42578125" style="4" customWidth="1"/>
    <col min="12027" max="12027" width="31.28515625" style="4" customWidth="1"/>
    <col min="12028" max="12040" width="16.7109375" style="4" customWidth="1"/>
    <col min="12041" max="12281" width="9.140625" style="4"/>
    <col min="12282" max="12282" width="2.42578125" style="4" customWidth="1"/>
    <col min="12283" max="12283" width="31.28515625" style="4" customWidth="1"/>
    <col min="12284" max="12296" width="16.7109375" style="4" customWidth="1"/>
    <col min="12297" max="12537" width="9.140625" style="4"/>
    <col min="12538" max="12538" width="2.42578125" style="4" customWidth="1"/>
    <col min="12539" max="12539" width="31.28515625" style="4" customWidth="1"/>
    <col min="12540" max="12552" width="16.7109375" style="4" customWidth="1"/>
    <col min="12553" max="12793" width="9.140625" style="4"/>
    <col min="12794" max="12794" width="2.42578125" style="4" customWidth="1"/>
    <col min="12795" max="12795" width="31.28515625" style="4" customWidth="1"/>
    <col min="12796" max="12808" width="16.7109375" style="4" customWidth="1"/>
    <col min="12809" max="13049" width="9.140625" style="4"/>
    <col min="13050" max="13050" width="2.42578125" style="4" customWidth="1"/>
    <col min="13051" max="13051" width="31.28515625" style="4" customWidth="1"/>
    <col min="13052" max="13064" width="16.7109375" style="4" customWidth="1"/>
    <col min="13065" max="13305" width="9.140625" style="4"/>
    <col min="13306" max="13306" width="2.42578125" style="4" customWidth="1"/>
    <col min="13307" max="13307" width="31.28515625" style="4" customWidth="1"/>
    <col min="13308" max="13320" width="16.7109375" style="4" customWidth="1"/>
    <col min="13321" max="13561" width="9.140625" style="4"/>
    <col min="13562" max="13562" width="2.42578125" style="4" customWidth="1"/>
    <col min="13563" max="13563" width="31.28515625" style="4" customWidth="1"/>
    <col min="13564" max="13576" width="16.7109375" style="4" customWidth="1"/>
    <col min="13577" max="13817" width="9.140625" style="4"/>
    <col min="13818" max="13818" width="2.42578125" style="4" customWidth="1"/>
    <col min="13819" max="13819" width="31.28515625" style="4" customWidth="1"/>
    <col min="13820" max="13832" width="16.7109375" style="4" customWidth="1"/>
    <col min="13833" max="14073" width="9.140625" style="4"/>
    <col min="14074" max="14074" width="2.42578125" style="4" customWidth="1"/>
    <col min="14075" max="14075" width="31.28515625" style="4" customWidth="1"/>
    <col min="14076" max="14088" width="16.7109375" style="4" customWidth="1"/>
    <col min="14089" max="14329" width="9.140625" style="4"/>
    <col min="14330" max="14330" width="2.42578125" style="4" customWidth="1"/>
    <col min="14331" max="14331" width="31.28515625" style="4" customWidth="1"/>
    <col min="14332" max="14344" width="16.7109375" style="4" customWidth="1"/>
    <col min="14345" max="14585" width="9.140625" style="4"/>
    <col min="14586" max="14586" width="2.42578125" style="4" customWidth="1"/>
    <col min="14587" max="14587" width="31.28515625" style="4" customWidth="1"/>
    <col min="14588" max="14600" width="16.7109375" style="4" customWidth="1"/>
    <col min="14601" max="14841" width="9.140625" style="4"/>
    <col min="14842" max="14842" width="2.42578125" style="4" customWidth="1"/>
    <col min="14843" max="14843" width="31.28515625" style="4" customWidth="1"/>
    <col min="14844" max="14856" width="16.7109375" style="4" customWidth="1"/>
    <col min="14857" max="15097" width="9.140625" style="4"/>
    <col min="15098" max="15098" width="2.42578125" style="4" customWidth="1"/>
    <col min="15099" max="15099" width="31.28515625" style="4" customWidth="1"/>
    <col min="15100" max="15112" width="16.7109375" style="4" customWidth="1"/>
    <col min="15113" max="15353" width="9.140625" style="4"/>
    <col min="15354" max="15354" width="2.42578125" style="4" customWidth="1"/>
    <col min="15355" max="15355" width="31.28515625" style="4" customWidth="1"/>
    <col min="15356" max="15368" width="16.7109375" style="4" customWidth="1"/>
    <col min="15369" max="15609" width="9.140625" style="4"/>
    <col min="15610" max="15610" width="2.42578125" style="4" customWidth="1"/>
    <col min="15611" max="15611" width="31.28515625" style="4" customWidth="1"/>
    <col min="15612" max="15624" width="16.7109375" style="4" customWidth="1"/>
    <col min="15625" max="15865" width="9.140625" style="4"/>
    <col min="15866" max="15866" width="2.42578125" style="4" customWidth="1"/>
    <col min="15867" max="15867" width="31.28515625" style="4" customWidth="1"/>
    <col min="15868" max="15880" width="16.7109375" style="4" customWidth="1"/>
    <col min="15881" max="16121" width="9.140625" style="4"/>
    <col min="16122" max="16122" width="2.42578125" style="4" customWidth="1"/>
    <col min="16123" max="16123" width="31.28515625" style="4" customWidth="1"/>
    <col min="16124" max="16136" width="16.7109375" style="4" customWidth="1"/>
    <col min="16137" max="16384" width="9.140625" style="4"/>
  </cols>
  <sheetData>
    <row r="1" spans="1:14" s="421" customFormat="1" ht="15.75"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184"/>
      <c r="B3" s="424" t="str">
        <f>SPUCRI!$B$3</f>
        <v>AS OF DATE _______</v>
      </c>
      <c r="C3" s="4"/>
      <c r="D3" s="4"/>
      <c r="E3" s="4"/>
      <c r="F3" s="1398">
        <f>'I. Financial Condition'!$C$3</f>
        <v>0</v>
      </c>
      <c r="G3" s="1398"/>
      <c r="H3" s="184"/>
      <c r="I3" s="184"/>
      <c r="J3" s="184"/>
      <c r="K3" s="184"/>
      <c r="L3" s="184"/>
      <c r="M3" s="184"/>
      <c r="N3" s="184"/>
    </row>
    <row r="4" spans="1:14" s="421" customFormat="1" ht="14.1" customHeight="1" thickBot="1" x14ac:dyDescent="0.25">
      <c r="A4" s="598"/>
      <c r="B4" s="598"/>
      <c r="C4" s="598"/>
      <c r="D4" s="598"/>
      <c r="E4" s="598"/>
      <c r="F4" s="598"/>
      <c r="G4" s="599"/>
      <c r="H4" s="599"/>
    </row>
    <row r="5" spans="1:14" ht="12.75" customHeight="1" x14ac:dyDescent="0.2">
      <c r="A5" s="1578" t="s">
        <v>722</v>
      </c>
      <c r="B5" s="1471"/>
      <c r="C5" s="1402" t="s">
        <v>723</v>
      </c>
      <c r="D5" s="1483" t="s">
        <v>724</v>
      </c>
      <c r="E5" s="1483"/>
      <c r="F5" s="1402" t="s">
        <v>730</v>
      </c>
      <c r="G5" s="1581" t="s">
        <v>714</v>
      </c>
      <c r="H5" s="1584" t="s">
        <v>715</v>
      </c>
    </row>
    <row r="6" spans="1:14" ht="12.75" customHeight="1" x14ac:dyDescent="0.2">
      <c r="A6" s="1579"/>
      <c r="B6" s="1472"/>
      <c r="C6" s="1403"/>
      <c r="D6" s="1577" t="s">
        <v>726</v>
      </c>
      <c r="E6" s="1577" t="s">
        <v>727</v>
      </c>
      <c r="F6" s="1403"/>
      <c r="G6" s="1582"/>
      <c r="H6" s="1585"/>
    </row>
    <row r="7" spans="1:14" ht="12.75" customHeight="1" x14ac:dyDescent="0.2">
      <c r="A7" s="1579"/>
      <c r="B7" s="1472"/>
      <c r="C7" s="1403"/>
      <c r="D7" s="1403"/>
      <c r="E7" s="1403"/>
      <c r="F7" s="1403"/>
      <c r="G7" s="1582"/>
      <c r="H7" s="1585"/>
    </row>
    <row r="8" spans="1:14" ht="12.75" customHeight="1" x14ac:dyDescent="0.2">
      <c r="A8" s="1579"/>
      <c r="B8" s="1472"/>
      <c r="C8" s="1403"/>
      <c r="D8" s="1403"/>
      <c r="E8" s="1403"/>
      <c r="F8" s="1403"/>
      <c r="G8" s="1582"/>
      <c r="H8" s="1585"/>
    </row>
    <row r="9" spans="1:14" ht="12.75" customHeight="1" x14ac:dyDescent="0.2">
      <c r="A9" s="1580"/>
      <c r="B9" s="1473"/>
      <c r="C9" s="1404"/>
      <c r="D9" s="1404"/>
      <c r="E9" s="1404"/>
      <c r="F9" s="1404"/>
      <c r="G9" s="1583"/>
      <c r="H9" s="1586"/>
    </row>
    <row r="10" spans="1:14" ht="12.75" customHeight="1" thickBot="1" x14ac:dyDescent="0.25">
      <c r="A10" s="1587"/>
      <c r="B10" s="1588"/>
      <c r="C10" s="768"/>
      <c r="D10" s="768"/>
      <c r="E10" s="768"/>
      <c r="F10" s="768"/>
      <c r="G10" s="769"/>
      <c r="H10" s="818"/>
    </row>
    <row r="11" spans="1:14" ht="12.75" customHeight="1" x14ac:dyDescent="0.2">
      <c r="A11" s="773"/>
      <c r="B11" s="774"/>
      <c r="C11" s="775"/>
      <c r="D11" s="775"/>
      <c r="E11" s="775"/>
      <c r="F11" s="775"/>
      <c r="G11" s="776"/>
      <c r="H11" s="819"/>
    </row>
    <row r="12" spans="1:14" ht="12.75" customHeight="1" x14ac:dyDescent="0.2">
      <c r="A12" s="778" t="s">
        <v>719</v>
      </c>
      <c r="B12" s="779"/>
      <c r="C12" s="780"/>
      <c r="D12" s="780"/>
      <c r="E12" s="780"/>
      <c r="F12" s="780"/>
      <c r="G12" s="781"/>
      <c r="H12" s="820"/>
    </row>
    <row r="13" spans="1:14" ht="12.75" customHeight="1" x14ac:dyDescent="0.2">
      <c r="A13" s="783">
        <v>1</v>
      </c>
      <c r="B13" s="784"/>
      <c r="C13" s="784"/>
      <c r="D13" s="784"/>
      <c r="E13" s="784"/>
      <c r="F13" s="784"/>
      <c r="G13" s="785"/>
      <c r="H13" s="821"/>
    </row>
    <row r="14" spans="1:14" ht="12.75" customHeight="1" x14ac:dyDescent="0.2">
      <c r="A14" s="783">
        <v>2</v>
      </c>
      <c r="B14" s="787"/>
      <c r="C14" s="787"/>
      <c r="D14" s="787"/>
      <c r="E14" s="787"/>
      <c r="F14" s="787"/>
      <c r="G14" s="788"/>
      <c r="H14" s="822"/>
    </row>
    <row r="15" spans="1:14" ht="12.75" customHeight="1" x14ac:dyDescent="0.2">
      <c r="A15" s="783">
        <v>3</v>
      </c>
      <c r="B15" s="787"/>
      <c r="C15" s="787"/>
      <c r="D15" s="787"/>
      <c r="E15" s="787"/>
      <c r="F15" s="787"/>
      <c r="G15" s="788"/>
      <c r="H15" s="822"/>
    </row>
    <row r="16" spans="1:14" ht="12.75" customHeight="1" x14ac:dyDescent="0.2">
      <c r="A16" s="783">
        <v>4</v>
      </c>
      <c r="B16" s="787"/>
      <c r="C16" s="787"/>
      <c r="D16" s="787"/>
      <c r="E16" s="787"/>
      <c r="F16" s="787"/>
      <c r="G16" s="788"/>
      <c r="H16" s="822"/>
    </row>
    <row r="17" spans="1:8" ht="12.75" customHeight="1" x14ac:dyDescent="0.2">
      <c r="A17" s="783">
        <v>5</v>
      </c>
      <c r="B17" s="787"/>
      <c r="C17" s="787"/>
      <c r="D17" s="787"/>
      <c r="E17" s="787"/>
      <c r="F17" s="787"/>
      <c r="G17" s="788"/>
      <c r="H17" s="822"/>
    </row>
    <row r="18" spans="1:8" ht="12.75" customHeight="1" x14ac:dyDescent="0.2">
      <c r="A18" s="783"/>
      <c r="B18" s="790"/>
      <c r="C18" s="780"/>
      <c r="D18" s="780"/>
      <c r="E18" s="780"/>
      <c r="F18" s="775"/>
      <c r="G18" s="776"/>
      <c r="H18" s="819"/>
    </row>
    <row r="19" spans="1:8" ht="12.75" customHeight="1" thickBot="1" x14ac:dyDescent="0.25">
      <c r="A19" s="783"/>
      <c r="B19" s="790"/>
      <c r="C19" s="780"/>
      <c r="D19" s="780"/>
      <c r="E19" s="780"/>
      <c r="F19" s="823"/>
      <c r="G19" s="791"/>
      <c r="H19" s="824"/>
    </row>
    <row r="20" spans="1:8" ht="12.75" customHeight="1" x14ac:dyDescent="0.2">
      <c r="A20" s="792" t="s">
        <v>731</v>
      </c>
      <c r="B20" s="793"/>
      <c r="C20" s="780"/>
      <c r="D20" s="780"/>
      <c r="E20" s="780"/>
      <c r="F20" s="827">
        <f>SUM(F13:F17)</f>
        <v>0</v>
      </c>
      <c r="G20" s="815">
        <f t="shared" ref="G20:H20" si="0">SUM(G13:G17)</f>
        <v>0</v>
      </c>
      <c r="H20" s="828">
        <f t="shared" si="0"/>
        <v>0</v>
      </c>
    </row>
    <row r="21" spans="1:8" ht="12.75" customHeight="1" thickBot="1" x14ac:dyDescent="0.25">
      <c r="A21" s="794" t="s">
        <v>693</v>
      </c>
      <c r="B21" s="795"/>
      <c r="C21" s="796"/>
      <c r="D21" s="796"/>
      <c r="E21" s="796"/>
      <c r="F21" s="825"/>
      <c r="G21" s="797"/>
      <c r="H21" s="826"/>
    </row>
    <row r="22" spans="1:8" s="595" customFormat="1" ht="12.75" customHeight="1" thickBot="1" x14ac:dyDescent="0.25">
      <c r="A22" s="799" t="s">
        <v>732</v>
      </c>
      <c r="B22" s="800"/>
      <c r="C22" s="801"/>
      <c r="D22" s="801"/>
      <c r="E22" s="801"/>
      <c r="F22" s="829">
        <f>F20-F21</f>
        <v>0</v>
      </c>
      <c r="G22" s="816">
        <f t="shared" ref="G22:H22" si="1">G20-G21</f>
        <v>0</v>
      </c>
      <c r="H22" s="830">
        <f t="shared" si="1"/>
        <v>0</v>
      </c>
    </row>
  </sheetData>
  <sheetProtection algorithmName="SHA-512" hashValue="EEZmdtJZaZ5PIewZkN9Ycj+puxQyk3vSoDoqYOrEdG5tBJanJxDPoSp3YGIJAUSPy50xSyDPrO6NeB87js7SvA==" saltValue="lKOnNpui5jgRIyh1T4PjPw=="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1">
    <mergeCell ref="F2:G2"/>
    <mergeCell ref="F3:G3"/>
    <mergeCell ref="G5:G9"/>
    <mergeCell ref="H5:H9"/>
    <mergeCell ref="A10:B10"/>
    <mergeCell ref="A5:B9"/>
    <mergeCell ref="C5:C9"/>
    <mergeCell ref="D5:E5"/>
    <mergeCell ref="F5:F9"/>
    <mergeCell ref="D6:D9"/>
    <mergeCell ref="E6:E9"/>
  </mergeCells>
  <pageMargins left="0.5" right="0.5" top="1" bottom="0.5" header="0.2" footer="0.1"/>
  <pageSetup paperSize="5" scale="65" fitToHeight="0" orientation="landscape" r:id="rId1"/>
  <headerFooter>
    <oddFooter>&amp;R&amp;"Arial,Bold"&amp;10Page 34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theme="9" tint="0.39997558519241921"/>
    <pageSetUpPr fitToPage="1"/>
  </sheetPr>
  <dimension ref="A1:N22"/>
  <sheetViews>
    <sheetView showGridLines="0" zoomScale="85" zoomScaleNormal="85" zoomScaleSheetLayoutView="80" zoomScalePageLayoutView="40" workbookViewId="0"/>
  </sheetViews>
  <sheetFormatPr defaultColWidth="8.85546875" defaultRowHeight="12.75" customHeight="1" x14ac:dyDescent="0.2"/>
  <cols>
    <col min="1" max="1" width="3" style="763" customWidth="1"/>
    <col min="2" max="2" width="31.7109375" style="4" customWidth="1"/>
    <col min="3" max="3" width="11.85546875" style="4" customWidth="1"/>
    <col min="4" max="6" width="12.7109375" style="4" customWidth="1"/>
    <col min="7" max="8" width="24.42578125" style="6" customWidth="1"/>
    <col min="9" max="9" width="11.42578125" style="4" customWidth="1"/>
    <col min="10" max="249" width="9.140625" style="4"/>
    <col min="250" max="250" width="3" style="4" customWidth="1"/>
    <col min="251" max="251" width="31.710937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5" width="9.140625" style="4"/>
    <col min="506" max="506" width="3" style="4" customWidth="1"/>
    <col min="507" max="507" width="31.710937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1" width="9.140625" style="4"/>
    <col min="762" max="762" width="3" style="4" customWidth="1"/>
    <col min="763" max="763" width="31.710937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7" width="9.140625" style="4"/>
    <col min="1018" max="1018" width="3" style="4" customWidth="1"/>
    <col min="1019" max="1019" width="31.710937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3" width="9.140625" style="4"/>
    <col min="1274" max="1274" width="3" style="4" customWidth="1"/>
    <col min="1275" max="1275" width="31.710937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9" width="9.140625" style="4"/>
    <col min="1530" max="1530" width="3" style="4" customWidth="1"/>
    <col min="1531" max="1531" width="31.710937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5" width="9.140625" style="4"/>
    <col min="1786" max="1786" width="3" style="4" customWidth="1"/>
    <col min="1787" max="1787" width="31.710937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1" width="9.140625" style="4"/>
    <col min="2042" max="2042" width="3" style="4" customWidth="1"/>
    <col min="2043" max="2043" width="31.710937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7" width="9.140625" style="4"/>
    <col min="2298" max="2298" width="3" style="4" customWidth="1"/>
    <col min="2299" max="2299" width="31.710937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3" width="9.140625" style="4"/>
    <col min="2554" max="2554" width="3" style="4" customWidth="1"/>
    <col min="2555" max="2555" width="31.710937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9" width="9.140625" style="4"/>
    <col min="2810" max="2810" width="3" style="4" customWidth="1"/>
    <col min="2811" max="2811" width="31.710937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5" width="9.140625" style="4"/>
    <col min="3066" max="3066" width="3" style="4" customWidth="1"/>
    <col min="3067" max="3067" width="31.710937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1" width="9.140625" style="4"/>
    <col min="3322" max="3322" width="3" style="4" customWidth="1"/>
    <col min="3323" max="3323" width="31.710937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7" width="9.140625" style="4"/>
    <col min="3578" max="3578" width="3" style="4" customWidth="1"/>
    <col min="3579" max="3579" width="31.710937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3" width="9.140625" style="4"/>
    <col min="3834" max="3834" width="3" style="4" customWidth="1"/>
    <col min="3835" max="3835" width="31.710937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9" width="9.140625" style="4"/>
    <col min="4090" max="4090" width="3" style="4" customWidth="1"/>
    <col min="4091" max="4091" width="31.710937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5" width="9.140625" style="4"/>
    <col min="4346" max="4346" width="3" style="4" customWidth="1"/>
    <col min="4347" max="4347" width="31.710937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1" width="9.140625" style="4"/>
    <col min="4602" max="4602" width="3" style="4" customWidth="1"/>
    <col min="4603" max="4603" width="31.710937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7" width="9.140625" style="4"/>
    <col min="4858" max="4858" width="3" style="4" customWidth="1"/>
    <col min="4859" max="4859" width="31.710937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3" width="9.140625" style="4"/>
    <col min="5114" max="5114" width="3" style="4" customWidth="1"/>
    <col min="5115" max="5115" width="31.710937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9" width="9.140625" style="4"/>
    <col min="5370" max="5370" width="3" style="4" customWidth="1"/>
    <col min="5371" max="5371" width="31.710937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5" width="9.140625" style="4"/>
    <col min="5626" max="5626" width="3" style="4" customWidth="1"/>
    <col min="5627" max="5627" width="31.710937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1" width="9.140625" style="4"/>
    <col min="5882" max="5882" width="3" style="4" customWidth="1"/>
    <col min="5883" max="5883" width="31.710937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7" width="9.140625" style="4"/>
    <col min="6138" max="6138" width="3" style="4" customWidth="1"/>
    <col min="6139" max="6139" width="31.710937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3" width="9.140625" style="4"/>
    <col min="6394" max="6394" width="3" style="4" customWidth="1"/>
    <col min="6395" max="6395" width="31.710937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9" width="9.140625" style="4"/>
    <col min="6650" max="6650" width="3" style="4" customWidth="1"/>
    <col min="6651" max="6651" width="31.710937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5" width="9.140625" style="4"/>
    <col min="6906" max="6906" width="3" style="4" customWidth="1"/>
    <col min="6907" max="6907" width="31.710937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1" width="9.140625" style="4"/>
    <col min="7162" max="7162" width="3" style="4" customWidth="1"/>
    <col min="7163" max="7163" width="31.710937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7" width="9.140625" style="4"/>
    <col min="7418" max="7418" width="3" style="4" customWidth="1"/>
    <col min="7419" max="7419" width="31.710937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3" width="9.140625" style="4"/>
    <col min="7674" max="7674" width="3" style="4" customWidth="1"/>
    <col min="7675" max="7675" width="31.710937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9" width="9.140625" style="4"/>
    <col min="7930" max="7930" width="3" style="4" customWidth="1"/>
    <col min="7931" max="7931" width="31.710937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5" width="9.140625" style="4"/>
    <col min="8186" max="8186" width="3" style="4" customWidth="1"/>
    <col min="8187" max="8187" width="31.710937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1" width="9.140625" style="4"/>
    <col min="8442" max="8442" width="3" style="4" customWidth="1"/>
    <col min="8443" max="8443" width="31.710937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7" width="9.140625" style="4"/>
    <col min="8698" max="8698" width="3" style="4" customWidth="1"/>
    <col min="8699" max="8699" width="31.710937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3" width="9.140625" style="4"/>
    <col min="8954" max="8954" width="3" style="4" customWidth="1"/>
    <col min="8955" max="8955" width="31.710937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9" width="9.140625" style="4"/>
    <col min="9210" max="9210" width="3" style="4" customWidth="1"/>
    <col min="9211" max="9211" width="31.710937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5" width="9.140625" style="4"/>
    <col min="9466" max="9466" width="3" style="4" customWidth="1"/>
    <col min="9467" max="9467" width="31.710937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1" width="9.140625" style="4"/>
    <col min="9722" max="9722" width="3" style="4" customWidth="1"/>
    <col min="9723" max="9723" width="31.710937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7" width="9.140625" style="4"/>
    <col min="9978" max="9978" width="3" style="4" customWidth="1"/>
    <col min="9979" max="9979" width="31.710937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3" width="9.140625" style="4"/>
    <col min="10234" max="10234" width="3" style="4" customWidth="1"/>
    <col min="10235" max="10235" width="31.710937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9" width="9.140625" style="4"/>
    <col min="10490" max="10490" width="3" style="4" customWidth="1"/>
    <col min="10491" max="10491" width="31.710937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5" width="9.140625" style="4"/>
    <col min="10746" max="10746" width="3" style="4" customWidth="1"/>
    <col min="10747" max="10747" width="31.710937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1" width="9.140625" style="4"/>
    <col min="11002" max="11002" width="3" style="4" customWidth="1"/>
    <col min="11003" max="11003" width="31.710937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7" width="9.140625" style="4"/>
    <col min="11258" max="11258" width="3" style="4" customWidth="1"/>
    <col min="11259" max="11259" width="31.710937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3" width="9.140625" style="4"/>
    <col min="11514" max="11514" width="3" style="4" customWidth="1"/>
    <col min="11515" max="11515" width="31.710937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9" width="9.140625" style="4"/>
    <col min="11770" max="11770" width="3" style="4" customWidth="1"/>
    <col min="11771" max="11771" width="31.710937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5" width="9.140625" style="4"/>
    <col min="12026" max="12026" width="3" style="4" customWidth="1"/>
    <col min="12027" max="12027" width="31.710937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1" width="9.140625" style="4"/>
    <col min="12282" max="12282" width="3" style="4" customWidth="1"/>
    <col min="12283" max="12283" width="31.710937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7" width="9.140625" style="4"/>
    <col min="12538" max="12538" width="3" style="4" customWidth="1"/>
    <col min="12539" max="12539" width="31.710937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3" width="9.140625" style="4"/>
    <col min="12794" max="12794" width="3" style="4" customWidth="1"/>
    <col min="12795" max="12795" width="31.710937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9" width="9.140625" style="4"/>
    <col min="13050" max="13050" width="3" style="4" customWidth="1"/>
    <col min="13051" max="13051" width="31.710937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5" width="9.140625" style="4"/>
    <col min="13306" max="13306" width="3" style="4" customWidth="1"/>
    <col min="13307" max="13307" width="31.710937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1" width="9.140625" style="4"/>
    <col min="13562" max="13562" width="3" style="4" customWidth="1"/>
    <col min="13563" max="13563" width="31.710937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7" width="9.140625" style="4"/>
    <col min="13818" max="13818" width="3" style="4" customWidth="1"/>
    <col min="13819" max="13819" width="31.710937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3" width="9.140625" style="4"/>
    <col min="14074" max="14074" width="3" style="4" customWidth="1"/>
    <col min="14075" max="14075" width="31.710937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9" width="9.140625" style="4"/>
    <col min="14330" max="14330" width="3" style="4" customWidth="1"/>
    <col min="14331" max="14331" width="31.710937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5" width="9.140625" style="4"/>
    <col min="14586" max="14586" width="3" style="4" customWidth="1"/>
    <col min="14587" max="14587" width="31.710937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1" width="9.140625" style="4"/>
    <col min="14842" max="14842" width="3" style="4" customWidth="1"/>
    <col min="14843" max="14843" width="31.710937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7" width="9.140625" style="4"/>
    <col min="15098" max="15098" width="3" style="4" customWidth="1"/>
    <col min="15099" max="15099" width="31.710937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3" width="9.140625" style="4"/>
    <col min="15354" max="15354" width="3" style="4" customWidth="1"/>
    <col min="15355" max="15355" width="31.710937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9" width="9.140625" style="4"/>
    <col min="15610" max="15610" width="3" style="4" customWidth="1"/>
    <col min="15611" max="15611" width="31.710937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5" width="9.140625" style="4"/>
    <col min="15866" max="15866" width="3" style="4" customWidth="1"/>
    <col min="15867" max="15867" width="31.710937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1" width="9.140625" style="4"/>
    <col min="16122" max="16122" width="3" style="4" customWidth="1"/>
    <col min="16123" max="16123" width="31.710937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421" customFormat="1" ht="15.75"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184"/>
      <c r="B3" s="424" t="str">
        <f>SPUCRI!$B$3</f>
        <v>AS OF DATE _______</v>
      </c>
      <c r="C3" s="4"/>
      <c r="D3" s="4"/>
      <c r="E3" s="4"/>
      <c r="F3" s="1398">
        <f>'I. Financial Condition'!$C$3</f>
        <v>0</v>
      </c>
      <c r="G3" s="1398"/>
      <c r="H3" s="184"/>
      <c r="I3" s="184"/>
      <c r="J3" s="184"/>
      <c r="K3" s="184"/>
      <c r="L3" s="184"/>
      <c r="M3" s="184"/>
      <c r="N3" s="184"/>
    </row>
    <row r="4" spans="1:14" s="421" customFormat="1" ht="14.1" customHeight="1" x14ac:dyDescent="0.25">
      <c r="A4" s="1589"/>
      <c r="B4" s="1589"/>
      <c r="C4" s="1589"/>
      <c r="D4" s="1589"/>
      <c r="E4" s="1589"/>
      <c r="F4" s="1589"/>
      <c r="G4" s="1589"/>
      <c r="H4" s="1589"/>
      <c r="I4" s="1589"/>
    </row>
    <row r="5" spans="1:14" s="421" customFormat="1" ht="14.1" customHeight="1" x14ac:dyDescent="0.25">
      <c r="A5" s="1589"/>
      <c r="B5" s="1589"/>
      <c r="C5" s="1589"/>
      <c r="D5" s="1589"/>
      <c r="E5" s="1589"/>
      <c r="F5" s="1589"/>
      <c r="G5" s="1589"/>
      <c r="H5" s="1589"/>
      <c r="I5" s="1589"/>
    </row>
    <row r="6" spans="1:14" s="484" customFormat="1" ht="12.75" customHeight="1" x14ac:dyDescent="0.25">
      <c r="A6" s="1592" t="s">
        <v>722</v>
      </c>
      <c r="B6" s="1530"/>
      <c r="C6" s="1445" t="s">
        <v>723</v>
      </c>
      <c r="D6" s="1539" t="s">
        <v>724</v>
      </c>
      <c r="E6" s="1539"/>
      <c r="F6" s="1402" t="s">
        <v>730</v>
      </c>
      <c r="G6" s="1535" t="s">
        <v>733</v>
      </c>
      <c r="H6" s="1535"/>
      <c r="I6" s="1532" t="s">
        <v>616</v>
      </c>
    </row>
    <row r="7" spans="1:14" s="484" customFormat="1" ht="12.75" customHeight="1" x14ac:dyDescent="0.25">
      <c r="A7" s="1593"/>
      <c r="B7" s="1472"/>
      <c r="C7" s="1403"/>
      <c r="D7" s="1577" t="s">
        <v>726</v>
      </c>
      <c r="E7" s="1577" t="s">
        <v>727</v>
      </c>
      <c r="F7" s="1403"/>
      <c r="G7" s="1562" t="s">
        <v>714</v>
      </c>
      <c r="H7" s="1562" t="s">
        <v>715</v>
      </c>
      <c r="I7" s="1533"/>
    </row>
    <row r="8" spans="1:14" s="484" customFormat="1" ht="12.75" customHeight="1" x14ac:dyDescent="0.25">
      <c r="A8" s="1593"/>
      <c r="B8" s="1472"/>
      <c r="C8" s="1403"/>
      <c r="D8" s="1403"/>
      <c r="E8" s="1403"/>
      <c r="F8" s="1403"/>
      <c r="G8" s="1430"/>
      <c r="H8" s="1430"/>
      <c r="I8" s="1533"/>
    </row>
    <row r="9" spans="1:14" s="484" customFormat="1" ht="12.75" customHeight="1" x14ac:dyDescent="0.25">
      <c r="A9" s="1593"/>
      <c r="B9" s="1472"/>
      <c r="C9" s="1403"/>
      <c r="D9" s="1403"/>
      <c r="E9" s="1403"/>
      <c r="F9" s="1403"/>
      <c r="G9" s="1430"/>
      <c r="H9" s="1430"/>
      <c r="I9" s="1533"/>
    </row>
    <row r="10" spans="1:14" s="484" customFormat="1" ht="12.75" customHeight="1" x14ac:dyDescent="0.25">
      <c r="A10" s="1594"/>
      <c r="B10" s="1473"/>
      <c r="C10" s="1404"/>
      <c r="D10" s="1404"/>
      <c r="E10" s="1404"/>
      <c r="F10" s="1404"/>
      <c r="G10" s="1431"/>
      <c r="H10" s="1431"/>
      <c r="I10" s="1563"/>
    </row>
    <row r="11" spans="1:14" ht="12.75" customHeight="1" x14ac:dyDescent="0.2">
      <c r="A11" s="1590"/>
      <c r="B11" s="1591"/>
      <c r="C11" s="698"/>
      <c r="D11" s="698"/>
      <c r="E11" s="698"/>
      <c r="F11" s="698"/>
      <c r="G11" s="659"/>
      <c r="H11" s="659"/>
      <c r="I11" s="849"/>
    </row>
    <row r="12" spans="1:14" ht="12.75" customHeight="1" x14ac:dyDescent="0.2">
      <c r="A12" s="850"/>
      <c r="B12" s="774"/>
      <c r="C12" s="775"/>
      <c r="D12" s="775"/>
      <c r="E12" s="775"/>
      <c r="F12" s="775"/>
      <c r="G12" s="776"/>
      <c r="H12" s="776"/>
      <c r="I12" s="777"/>
    </row>
    <row r="13" spans="1:14" ht="12.75" customHeight="1" x14ac:dyDescent="0.2">
      <c r="A13" s="851" t="s">
        <v>719</v>
      </c>
      <c r="B13" s="779"/>
      <c r="C13" s="780"/>
      <c r="D13" s="834"/>
      <c r="E13" s="834"/>
      <c r="F13" s="835"/>
      <c r="G13" s="781"/>
      <c r="H13" s="781"/>
      <c r="I13" s="782"/>
    </row>
    <row r="14" spans="1:14" ht="12.75" customHeight="1" x14ac:dyDescent="0.2">
      <c r="A14" s="836">
        <v>1</v>
      </c>
      <c r="B14" s="852"/>
      <c r="C14" s="852"/>
      <c r="D14" s="853"/>
      <c r="E14" s="853"/>
      <c r="F14" s="854"/>
      <c r="G14" s="855"/>
      <c r="H14" s="855"/>
      <c r="I14" s="856"/>
    </row>
    <row r="15" spans="1:14" ht="12.75" customHeight="1" x14ac:dyDescent="0.2">
      <c r="A15" s="836">
        <v>2</v>
      </c>
      <c r="B15" s="857"/>
      <c r="C15" s="857"/>
      <c r="D15" s="858"/>
      <c r="E15" s="858"/>
      <c r="F15" s="859"/>
      <c r="G15" s="860"/>
      <c r="H15" s="860"/>
      <c r="I15" s="856"/>
    </row>
    <row r="16" spans="1:14" ht="12.75" customHeight="1" x14ac:dyDescent="0.2">
      <c r="A16" s="836">
        <v>3</v>
      </c>
      <c r="B16" s="857"/>
      <c r="C16" s="857"/>
      <c r="D16" s="858"/>
      <c r="E16" s="858"/>
      <c r="F16" s="859"/>
      <c r="G16" s="860"/>
      <c r="H16" s="860"/>
      <c r="I16" s="856"/>
    </row>
    <row r="17" spans="1:9" ht="12.75" customHeight="1" x14ac:dyDescent="0.2">
      <c r="A17" s="836">
        <v>4</v>
      </c>
      <c r="B17" s="861"/>
      <c r="C17" s="857"/>
      <c r="D17" s="858"/>
      <c r="E17" s="858"/>
      <c r="F17" s="859"/>
      <c r="G17" s="860"/>
      <c r="H17" s="860"/>
      <c r="I17" s="856"/>
    </row>
    <row r="18" spans="1:9" ht="12.75" customHeight="1" x14ac:dyDescent="0.2">
      <c r="A18" s="836"/>
      <c r="B18" s="862"/>
      <c r="C18" s="775"/>
      <c r="D18" s="807"/>
      <c r="E18" s="807"/>
      <c r="F18" s="843"/>
      <c r="G18" s="776"/>
      <c r="H18" s="776"/>
      <c r="I18" s="782"/>
    </row>
    <row r="19" spans="1:9" ht="12.75" customHeight="1" thickBot="1" x14ac:dyDescent="0.25">
      <c r="A19" s="836"/>
      <c r="B19" s="863"/>
      <c r="C19" s="780"/>
      <c r="D19" s="845"/>
      <c r="E19" s="845"/>
      <c r="F19" s="864"/>
      <c r="G19" s="791"/>
      <c r="H19" s="791"/>
      <c r="I19" s="782"/>
    </row>
    <row r="20" spans="1:9" ht="12.75" customHeight="1" x14ac:dyDescent="0.2">
      <c r="A20" s="865" t="s">
        <v>734</v>
      </c>
      <c r="B20" s="793"/>
      <c r="C20" s="780"/>
      <c r="D20" s="780"/>
      <c r="E20" s="780"/>
      <c r="F20" s="827">
        <f>SUM(F14:F17)</f>
        <v>0</v>
      </c>
      <c r="G20" s="827">
        <f t="shared" ref="G20:H20" si="0">SUM(G14:G17)</f>
        <v>0</v>
      </c>
      <c r="H20" s="827">
        <f t="shared" si="0"/>
        <v>0</v>
      </c>
      <c r="I20" s="782"/>
    </row>
    <row r="21" spans="1:9" ht="12.75" customHeight="1" thickBot="1" x14ac:dyDescent="0.25">
      <c r="A21" s="866" t="s">
        <v>693</v>
      </c>
      <c r="B21" s="795"/>
      <c r="C21" s="796"/>
      <c r="D21" s="796"/>
      <c r="E21" s="796"/>
      <c r="F21" s="825"/>
      <c r="G21" s="825"/>
      <c r="H21" s="825"/>
      <c r="I21" s="782"/>
    </row>
    <row r="22" spans="1:9" s="595" customFormat="1" ht="12.75" customHeight="1" thickBot="1" x14ac:dyDescent="0.25">
      <c r="A22" s="867" t="s">
        <v>735</v>
      </c>
      <c r="B22" s="800"/>
      <c r="C22" s="801"/>
      <c r="D22" s="801"/>
      <c r="E22" s="801"/>
      <c r="F22" s="829">
        <f>F20-F21</f>
        <v>0</v>
      </c>
      <c r="G22" s="829">
        <f t="shared" ref="G22:H22" si="1">G20-G21</f>
        <v>0</v>
      </c>
      <c r="H22" s="829">
        <f t="shared" si="1"/>
        <v>0</v>
      </c>
      <c r="I22" s="803"/>
    </row>
  </sheetData>
  <sheetProtection algorithmName="SHA-512" hashValue="y3uMb8n0uuISCzRaHDXvyEyE436iKVjDdVka0YBAWNr3RqDjYcLMmfNvnNxBV27bYX1t3uF468OVxpzyfpf2lQ==" saltValue="YzVNOyjA2s2Mo5FQlPpX3A=="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5">
    <mergeCell ref="F2:G2"/>
    <mergeCell ref="F3:G3"/>
    <mergeCell ref="A4:I4"/>
    <mergeCell ref="A5:I5"/>
    <mergeCell ref="A11:B11"/>
    <mergeCell ref="A6:B10"/>
    <mergeCell ref="C6:C10"/>
    <mergeCell ref="I6:I10"/>
    <mergeCell ref="D7:D10"/>
    <mergeCell ref="E7:E10"/>
    <mergeCell ref="G7:G10"/>
    <mergeCell ref="H7:H10"/>
    <mergeCell ref="D6:E6"/>
    <mergeCell ref="F6:F10"/>
    <mergeCell ref="G6:H6"/>
  </mergeCells>
  <pageMargins left="0.5" right="0.5" top="1" bottom="0.5" header="0.2" footer="0.1"/>
  <pageSetup paperSize="5" scale="75" fitToHeight="0" orientation="landscape" r:id="rId1"/>
  <headerFooter>
    <oddFooter>&amp;R&amp;"Arial,Bold"&amp;10Page 35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39997558519241921"/>
    <pageSetUpPr fitToPage="1"/>
  </sheetPr>
  <dimension ref="A1:N22"/>
  <sheetViews>
    <sheetView showGridLines="0" zoomScale="85" zoomScaleNormal="85" zoomScaleSheetLayoutView="80" zoomScalePageLayoutView="40" workbookViewId="0"/>
  </sheetViews>
  <sheetFormatPr defaultColWidth="8.85546875" defaultRowHeight="12.75" customHeight="1" x14ac:dyDescent="0.2"/>
  <cols>
    <col min="1" max="1" width="3" style="763" customWidth="1"/>
    <col min="2" max="2" width="31.7109375" style="4" customWidth="1"/>
    <col min="3" max="3" width="11.85546875" style="4" customWidth="1"/>
    <col min="4" max="6" width="12.7109375" style="4" customWidth="1"/>
    <col min="7" max="8" width="24.42578125" style="6" customWidth="1"/>
    <col min="9" max="9" width="11.42578125" style="4" customWidth="1"/>
    <col min="10" max="249" width="9.140625" style="4"/>
    <col min="250" max="250" width="3" style="4" customWidth="1"/>
    <col min="251" max="251" width="31.710937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5" width="9.140625" style="4"/>
    <col min="506" max="506" width="3" style="4" customWidth="1"/>
    <col min="507" max="507" width="31.710937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1" width="9.140625" style="4"/>
    <col min="762" max="762" width="3" style="4" customWidth="1"/>
    <col min="763" max="763" width="31.710937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7" width="9.140625" style="4"/>
    <col min="1018" max="1018" width="3" style="4" customWidth="1"/>
    <col min="1019" max="1019" width="31.710937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3" width="9.140625" style="4"/>
    <col min="1274" max="1274" width="3" style="4" customWidth="1"/>
    <col min="1275" max="1275" width="31.710937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9" width="9.140625" style="4"/>
    <col min="1530" max="1530" width="3" style="4" customWidth="1"/>
    <col min="1531" max="1531" width="31.710937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5" width="9.140625" style="4"/>
    <col min="1786" max="1786" width="3" style="4" customWidth="1"/>
    <col min="1787" max="1787" width="31.710937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1" width="9.140625" style="4"/>
    <col min="2042" max="2042" width="3" style="4" customWidth="1"/>
    <col min="2043" max="2043" width="31.710937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7" width="9.140625" style="4"/>
    <col min="2298" max="2298" width="3" style="4" customWidth="1"/>
    <col min="2299" max="2299" width="31.710937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3" width="9.140625" style="4"/>
    <col min="2554" max="2554" width="3" style="4" customWidth="1"/>
    <col min="2555" max="2555" width="31.710937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9" width="9.140625" style="4"/>
    <col min="2810" max="2810" width="3" style="4" customWidth="1"/>
    <col min="2811" max="2811" width="31.710937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5" width="9.140625" style="4"/>
    <col min="3066" max="3066" width="3" style="4" customWidth="1"/>
    <col min="3067" max="3067" width="31.710937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1" width="9.140625" style="4"/>
    <col min="3322" max="3322" width="3" style="4" customWidth="1"/>
    <col min="3323" max="3323" width="31.710937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7" width="9.140625" style="4"/>
    <col min="3578" max="3578" width="3" style="4" customWidth="1"/>
    <col min="3579" max="3579" width="31.710937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3" width="9.140625" style="4"/>
    <col min="3834" max="3834" width="3" style="4" customWidth="1"/>
    <col min="3835" max="3835" width="31.710937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9" width="9.140625" style="4"/>
    <col min="4090" max="4090" width="3" style="4" customWidth="1"/>
    <col min="4091" max="4091" width="31.710937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5" width="9.140625" style="4"/>
    <col min="4346" max="4346" width="3" style="4" customWidth="1"/>
    <col min="4347" max="4347" width="31.710937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1" width="9.140625" style="4"/>
    <col min="4602" max="4602" width="3" style="4" customWidth="1"/>
    <col min="4603" max="4603" width="31.710937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7" width="9.140625" style="4"/>
    <col min="4858" max="4858" width="3" style="4" customWidth="1"/>
    <col min="4859" max="4859" width="31.710937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3" width="9.140625" style="4"/>
    <col min="5114" max="5114" width="3" style="4" customWidth="1"/>
    <col min="5115" max="5115" width="31.710937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9" width="9.140625" style="4"/>
    <col min="5370" max="5370" width="3" style="4" customWidth="1"/>
    <col min="5371" max="5371" width="31.710937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5" width="9.140625" style="4"/>
    <col min="5626" max="5626" width="3" style="4" customWidth="1"/>
    <col min="5627" max="5627" width="31.710937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1" width="9.140625" style="4"/>
    <col min="5882" max="5882" width="3" style="4" customWidth="1"/>
    <col min="5883" max="5883" width="31.710937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7" width="9.140625" style="4"/>
    <col min="6138" max="6138" width="3" style="4" customWidth="1"/>
    <col min="6139" max="6139" width="31.710937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3" width="9.140625" style="4"/>
    <col min="6394" max="6394" width="3" style="4" customWidth="1"/>
    <col min="6395" max="6395" width="31.710937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9" width="9.140625" style="4"/>
    <col min="6650" max="6650" width="3" style="4" customWidth="1"/>
    <col min="6651" max="6651" width="31.710937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5" width="9.140625" style="4"/>
    <col min="6906" max="6906" width="3" style="4" customWidth="1"/>
    <col min="6907" max="6907" width="31.710937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1" width="9.140625" style="4"/>
    <col min="7162" max="7162" width="3" style="4" customWidth="1"/>
    <col min="7163" max="7163" width="31.710937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7" width="9.140625" style="4"/>
    <col min="7418" max="7418" width="3" style="4" customWidth="1"/>
    <col min="7419" max="7419" width="31.710937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3" width="9.140625" style="4"/>
    <col min="7674" max="7674" width="3" style="4" customWidth="1"/>
    <col min="7675" max="7675" width="31.710937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9" width="9.140625" style="4"/>
    <col min="7930" max="7930" width="3" style="4" customWidth="1"/>
    <col min="7931" max="7931" width="31.710937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5" width="9.140625" style="4"/>
    <col min="8186" max="8186" width="3" style="4" customWidth="1"/>
    <col min="8187" max="8187" width="31.710937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1" width="9.140625" style="4"/>
    <col min="8442" max="8442" width="3" style="4" customWidth="1"/>
    <col min="8443" max="8443" width="31.710937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7" width="9.140625" style="4"/>
    <col min="8698" max="8698" width="3" style="4" customWidth="1"/>
    <col min="8699" max="8699" width="31.710937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3" width="9.140625" style="4"/>
    <col min="8954" max="8954" width="3" style="4" customWidth="1"/>
    <col min="8955" max="8955" width="31.710937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9" width="9.140625" style="4"/>
    <col min="9210" max="9210" width="3" style="4" customWidth="1"/>
    <col min="9211" max="9211" width="31.710937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5" width="9.140625" style="4"/>
    <col min="9466" max="9466" width="3" style="4" customWidth="1"/>
    <col min="9467" max="9467" width="31.710937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1" width="9.140625" style="4"/>
    <col min="9722" max="9722" width="3" style="4" customWidth="1"/>
    <col min="9723" max="9723" width="31.710937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7" width="9.140625" style="4"/>
    <col min="9978" max="9978" width="3" style="4" customWidth="1"/>
    <col min="9979" max="9979" width="31.710937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3" width="9.140625" style="4"/>
    <col min="10234" max="10234" width="3" style="4" customWidth="1"/>
    <col min="10235" max="10235" width="31.710937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9" width="9.140625" style="4"/>
    <col min="10490" max="10490" width="3" style="4" customWidth="1"/>
    <col min="10491" max="10491" width="31.710937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5" width="9.140625" style="4"/>
    <col min="10746" max="10746" width="3" style="4" customWidth="1"/>
    <col min="10747" max="10747" width="31.710937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1" width="9.140625" style="4"/>
    <col min="11002" max="11002" width="3" style="4" customWidth="1"/>
    <col min="11003" max="11003" width="31.710937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7" width="9.140625" style="4"/>
    <col min="11258" max="11258" width="3" style="4" customWidth="1"/>
    <col min="11259" max="11259" width="31.710937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3" width="9.140625" style="4"/>
    <col min="11514" max="11514" width="3" style="4" customWidth="1"/>
    <col min="11515" max="11515" width="31.710937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9" width="9.140625" style="4"/>
    <col min="11770" max="11770" width="3" style="4" customWidth="1"/>
    <col min="11771" max="11771" width="31.710937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5" width="9.140625" style="4"/>
    <col min="12026" max="12026" width="3" style="4" customWidth="1"/>
    <col min="12027" max="12027" width="31.710937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1" width="9.140625" style="4"/>
    <col min="12282" max="12282" width="3" style="4" customWidth="1"/>
    <col min="12283" max="12283" width="31.710937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7" width="9.140625" style="4"/>
    <col min="12538" max="12538" width="3" style="4" customWidth="1"/>
    <col min="12539" max="12539" width="31.710937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3" width="9.140625" style="4"/>
    <col min="12794" max="12794" width="3" style="4" customWidth="1"/>
    <col min="12795" max="12795" width="31.710937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9" width="9.140625" style="4"/>
    <col min="13050" max="13050" width="3" style="4" customWidth="1"/>
    <col min="13051" max="13051" width="31.710937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5" width="9.140625" style="4"/>
    <col min="13306" max="13306" width="3" style="4" customWidth="1"/>
    <col min="13307" max="13307" width="31.710937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1" width="9.140625" style="4"/>
    <col min="13562" max="13562" width="3" style="4" customWidth="1"/>
    <col min="13563" max="13563" width="31.710937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7" width="9.140625" style="4"/>
    <col min="13818" max="13818" width="3" style="4" customWidth="1"/>
    <col min="13819" max="13819" width="31.710937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3" width="9.140625" style="4"/>
    <col min="14074" max="14074" width="3" style="4" customWidth="1"/>
    <col min="14075" max="14075" width="31.710937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9" width="9.140625" style="4"/>
    <col min="14330" max="14330" width="3" style="4" customWidth="1"/>
    <col min="14331" max="14331" width="31.710937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5" width="9.140625" style="4"/>
    <col min="14586" max="14586" width="3" style="4" customWidth="1"/>
    <col min="14587" max="14587" width="31.710937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1" width="9.140625" style="4"/>
    <col min="14842" max="14842" width="3" style="4" customWidth="1"/>
    <col min="14843" max="14843" width="31.710937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7" width="9.140625" style="4"/>
    <col min="15098" max="15098" width="3" style="4" customWidth="1"/>
    <col min="15099" max="15099" width="31.710937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3" width="9.140625" style="4"/>
    <col min="15354" max="15354" width="3" style="4" customWidth="1"/>
    <col min="15355" max="15355" width="31.710937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9" width="9.140625" style="4"/>
    <col min="15610" max="15610" width="3" style="4" customWidth="1"/>
    <col min="15611" max="15611" width="31.710937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5" width="9.140625" style="4"/>
    <col min="15866" max="15866" width="3" style="4" customWidth="1"/>
    <col min="15867" max="15867" width="31.710937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1" width="9.140625" style="4"/>
    <col min="16122" max="16122" width="3" style="4" customWidth="1"/>
    <col min="16123" max="16123" width="31.710937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421" customFormat="1" ht="15.75"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184"/>
      <c r="B3" s="424" t="str">
        <f>SPUCRI!$B$3</f>
        <v>AS OF DATE _______</v>
      </c>
      <c r="C3" s="4"/>
      <c r="D3" s="4"/>
      <c r="E3" s="4"/>
      <c r="F3" s="1398">
        <f>'I. Financial Condition'!$C$3</f>
        <v>0</v>
      </c>
      <c r="G3" s="1398"/>
      <c r="H3" s="184"/>
      <c r="I3" s="184"/>
      <c r="J3" s="184"/>
      <c r="K3" s="184"/>
      <c r="L3" s="184"/>
      <c r="M3" s="184"/>
      <c r="N3" s="184"/>
    </row>
    <row r="4" spans="1:14" s="421" customFormat="1" ht="14.1" customHeight="1" x14ac:dyDescent="0.25">
      <c r="A4" s="1589"/>
      <c r="B4" s="1589"/>
      <c r="C4" s="1589"/>
      <c r="D4" s="1589"/>
      <c r="E4" s="1589"/>
      <c r="F4" s="1589"/>
      <c r="G4" s="1589"/>
      <c r="H4" s="1589"/>
      <c r="I4" s="1589"/>
    </row>
    <row r="5" spans="1:14" s="421" customFormat="1" ht="14.1" customHeight="1" x14ac:dyDescent="0.25">
      <c r="A5" s="1589"/>
      <c r="B5" s="1589"/>
      <c r="C5" s="1589"/>
      <c r="D5" s="1589"/>
      <c r="E5" s="1589"/>
      <c r="F5" s="1589"/>
      <c r="G5" s="1589"/>
      <c r="H5" s="1589"/>
      <c r="I5" s="1589"/>
    </row>
    <row r="6" spans="1:14" s="484" customFormat="1" ht="12.75" customHeight="1" x14ac:dyDescent="0.25">
      <c r="A6" s="1592" t="s">
        <v>722</v>
      </c>
      <c r="B6" s="1530"/>
      <c r="C6" s="1445" t="s">
        <v>723</v>
      </c>
      <c r="D6" s="1539" t="s">
        <v>724</v>
      </c>
      <c r="E6" s="1539"/>
      <c r="F6" s="1402" t="s">
        <v>730</v>
      </c>
      <c r="G6" s="1535" t="s">
        <v>733</v>
      </c>
      <c r="H6" s="1535"/>
      <c r="I6" s="1532" t="s">
        <v>616</v>
      </c>
    </row>
    <row r="7" spans="1:14" s="484" customFormat="1" ht="12.75" customHeight="1" x14ac:dyDescent="0.25">
      <c r="A7" s="1593"/>
      <c r="B7" s="1472"/>
      <c r="C7" s="1403"/>
      <c r="D7" s="1577" t="s">
        <v>726</v>
      </c>
      <c r="E7" s="1577" t="s">
        <v>727</v>
      </c>
      <c r="F7" s="1403"/>
      <c r="G7" s="1562" t="s">
        <v>714</v>
      </c>
      <c r="H7" s="1562" t="s">
        <v>715</v>
      </c>
      <c r="I7" s="1533"/>
    </row>
    <row r="8" spans="1:14" s="484" customFormat="1" ht="12.75" customHeight="1" x14ac:dyDescent="0.25">
      <c r="A8" s="1593"/>
      <c r="B8" s="1472"/>
      <c r="C8" s="1403"/>
      <c r="D8" s="1403"/>
      <c r="E8" s="1403"/>
      <c r="F8" s="1403"/>
      <c r="G8" s="1430"/>
      <c r="H8" s="1430"/>
      <c r="I8" s="1533"/>
    </row>
    <row r="9" spans="1:14" s="484" customFormat="1" ht="12.75" customHeight="1" x14ac:dyDescent="0.25">
      <c r="A9" s="1593"/>
      <c r="B9" s="1472"/>
      <c r="C9" s="1403"/>
      <c r="D9" s="1403"/>
      <c r="E9" s="1403"/>
      <c r="F9" s="1403"/>
      <c r="G9" s="1430"/>
      <c r="H9" s="1430"/>
      <c r="I9" s="1533"/>
    </row>
    <row r="10" spans="1:14" s="484" customFormat="1" ht="12.75" customHeight="1" x14ac:dyDescent="0.25">
      <c r="A10" s="1594"/>
      <c r="B10" s="1473"/>
      <c r="C10" s="1404"/>
      <c r="D10" s="1404"/>
      <c r="E10" s="1404"/>
      <c r="F10" s="1404"/>
      <c r="G10" s="1431"/>
      <c r="H10" s="1431"/>
      <c r="I10" s="1563"/>
    </row>
    <row r="11" spans="1:14" ht="12.75" customHeight="1" x14ac:dyDescent="0.2">
      <c r="A11" s="1590"/>
      <c r="B11" s="1591"/>
      <c r="C11" s="698"/>
      <c r="D11" s="698"/>
      <c r="E11" s="698"/>
      <c r="F11" s="698"/>
      <c r="G11" s="659"/>
      <c r="H11" s="659"/>
      <c r="I11" s="849"/>
    </row>
    <row r="12" spans="1:14" ht="12.75" customHeight="1" x14ac:dyDescent="0.2">
      <c r="A12" s="850"/>
      <c r="B12" s="774"/>
      <c r="C12" s="775"/>
      <c r="D12" s="775"/>
      <c r="E12" s="775"/>
      <c r="F12" s="775"/>
      <c r="G12" s="776"/>
      <c r="H12" s="776"/>
      <c r="I12" s="777"/>
    </row>
    <row r="13" spans="1:14" ht="12.75" customHeight="1" x14ac:dyDescent="0.2">
      <c r="A13" s="851" t="s">
        <v>719</v>
      </c>
      <c r="B13" s="779"/>
      <c r="C13" s="780"/>
      <c r="D13" s="834"/>
      <c r="E13" s="834"/>
      <c r="F13" s="835"/>
      <c r="G13" s="781"/>
      <c r="H13" s="781"/>
      <c r="I13" s="782"/>
    </row>
    <row r="14" spans="1:14" ht="12.75" customHeight="1" x14ac:dyDescent="0.2">
      <c r="A14" s="836">
        <v>1</v>
      </c>
      <c r="B14" s="852"/>
      <c r="C14" s="852"/>
      <c r="D14" s="853"/>
      <c r="E14" s="853"/>
      <c r="F14" s="854"/>
      <c r="G14" s="855"/>
      <c r="H14" s="855"/>
      <c r="I14" s="856"/>
    </row>
    <row r="15" spans="1:14" ht="12.75" customHeight="1" x14ac:dyDescent="0.2">
      <c r="A15" s="836">
        <v>2</v>
      </c>
      <c r="B15" s="857"/>
      <c r="C15" s="857"/>
      <c r="D15" s="858"/>
      <c r="E15" s="858"/>
      <c r="F15" s="859"/>
      <c r="G15" s="860"/>
      <c r="H15" s="860"/>
      <c r="I15" s="856"/>
    </row>
    <row r="16" spans="1:14" ht="12.75" customHeight="1" x14ac:dyDescent="0.2">
      <c r="A16" s="836">
        <v>3</v>
      </c>
      <c r="B16" s="857"/>
      <c r="C16" s="857"/>
      <c r="D16" s="858"/>
      <c r="E16" s="858"/>
      <c r="F16" s="859"/>
      <c r="G16" s="860"/>
      <c r="H16" s="860"/>
      <c r="I16" s="856"/>
    </row>
    <row r="17" spans="1:9" ht="12.75" customHeight="1" x14ac:dyDescent="0.2">
      <c r="A17" s="836">
        <v>4</v>
      </c>
      <c r="B17" s="861"/>
      <c r="C17" s="857"/>
      <c r="D17" s="858"/>
      <c r="E17" s="858"/>
      <c r="F17" s="859"/>
      <c r="G17" s="860"/>
      <c r="H17" s="860"/>
      <c r="I17" s="856"/>
    </row>
    <row r="18" spans="1:9" ht="12.75" customHeight="1" x14ac:dyDescent="0.2">
      <c r="A18" s="836"/>
      <c r="B18" s="862"/>
      <c r="C18" s="775"/>
      <c r="D18" s="807"/>
      <c r="E18" s="807"/>
      <c r="F18" s="843"/>
      <c r="G18" s="776"/>
      <c r="H18" s="776"/>
      <c r="I18" s="782"/>
    </row>
    <row r="19" spans="1:9" ht="12.75" customHeight="1" x14ac:dyDescent="0.2">
      <c r="A19" s="836"/>
      <c r="B19" s="863"/>
      <c r="C19" s="780"/>
      <c r="D19" s="845"/>
      <c r="E19" s="845"/>
      <c r="F19" s="864"/>
      <c r="G19" s="791"/>
      <c r="H19" s="791"/>
      <c r="I19" s="782"/>
    </row>
    <row r="20" spans="1:9" ht="12.75" customHeight="1" x14ac:dyDescent="0.2">
      <c r="A20" s="865" t="s">
        <v>734</v>
      </c>
      <c r="B20" s="793"/>
      <c r="C20" s="780"/>
      <c r="D20" s="780"/>
      <c r="E20" s="780"/>
      <c r="F20" s="827">
        <f>SUM(F14:F17)</f>
        <v>0</v>
      </c>
      <c r="G20" s="827">
        <f t="shared" ref="G20:H20" si="0">SUM(G14:G17)</f>
        <v>0</v>
      </c>
      <c r="H20" s="827">
        <f t="shared" si="0"/>
        <v>0</v>
      </c>
      <c r="I20" s="782"/>
    </row>
    <row r="21" spans="1:9" ht="12.75" customHeight="1" x14ac:dyDescent="0.2">
      <c r="A21" s="866" t="s">
        <v>693</v>
      </c>
      <c r="B21" s="795"/>
      <c r="C21" s="796"/>
      <c r="D21" s="796"/>
      <c r="E21" s="796"/>
      <c r="F21" s="825"/>
      <c r="G21" s="825"/>
      <c r="H21" s="825"/>
      <c r="I21" s="782"/>
    </row>
    <row r="22" spans="1:9" s="595" customFormat="1" ht="12.75" customHeight="1" x14ac:dyDescent="0.2">
      <c r="A22" s="867" t="s">
        <v>735</v>
      </c>
      <c r="B22" s="800"/>
      <c r="C22" s="801"/>
      <c r="D22" s="801"/>
      <c r="E22" s="801"/>
      <c r="F22" s="829">
        <f>F20-F21</f>
        <v>0</v>
      </c>
      <c r="G22" s="829">
        <f t="shared" ref="G22:H22" si="1">G20-G21</f>
        <v>0</v>
      </c>
      <c r="H22" s="829">
        <f t="shared" si="1"/>
        <v>0</v>
      </c>
      <c r="I22" s="803"/>
    </row>
  </sheetData>
  <sheetProtection algorithmName="SHA-512" hashValue="Wc9jIApvDjGzxBC+tFnB0Mg6fEEtWdp9O9LdLnHTymoHbRiHo/nbbyfoIQ9H6105cQ32feSqPNQs9osgSqo15A==" saltValue="7PU7W4Y+kzXw7fS5vdVILQ=="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5">
    <mergeCell ref="G7:G10"/>
    <mergeCell ref="H7:H10"/>
    <mergeCell ref="A11:B11"/>
    <mergeCell ref="F2:G2"/>
    <mergeCell ref="F3:G3"/>
    <mergeCell ref="A4:I4"/>
    <mergeCell ref="A5:I5"/>
    <mergeCell ref="A6:B10"/>
    <mergeCell ref="C6:C10"/>
    <mergeCell ref="D6:E6"/>
    <mergeCell ref="F6:F10"/>
    <mergeCell ref="G6:H6"/>
    <mergeCell ref="I6:I10"/>
    <mergeCell ref="D7:D10"/>
    <mergeCell ref="E7:E10"/>
  </mergeCells>
  <pageMargins left="0.5" right="0.5" top="1" bottom="0.5" header="0.2" footer="0.1"/>
  <pageSetup paperSize="5" scale="75" fitToHeight="0" orientation="landscape"/>
  <headerFooter>
    <oddFooter>&amp;R&amp;"Arial,Bold"&amp;10Page 35</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theme="9" tint="0.39997558519241921"/>
    <pageSetUpPr fitToPage="1"/>
  </sheetPr>
  <dimension ref="A1:N21"/>
  <sheetViews>
    <sheetView showGridLines="0" zoomScale="85" zoomScaleNormal="85" zoomScaleSheetLayoutView="80" zoomScalePageLayoutView="40" workbookViewId="0"/>
  </sheetViews>
  <sheetFormatPr defaultColWidth="8.85546875" defaultRowHeight="12.75" customHeight="1" x14ac:dyDescent="0.2"/>
  <cols>
    <col min="1" max="1" width="3" style="4" customWidth="1"/>
    <col min="2" max="2" width="31.7109375" style="4" customWidth="1"/>
    <col min="3" max="3" width="20.42578125" style="15" customWidth="1"/>
    <col min="4" max="4" width="11.85546875" style="4" customWidth="1"/>
    <col min="5" max="7" width="12.7109375" style="4" customWidth="1"/>
    <col min="8" max="9" width="24.42578125" style="6" customWidth="1"/>
    <col min="10" max="10" width="11.42578125" style="4" customWidth="1"/>
    <col min="11" max="248" width="9.140625" style="4"/>
    <col min="249" max="249" width="3" style="4" customWidth="1"/>
    <col min="250" max="250" width="31.7109375" style="4" customWidth="1"/>
    <col min="251" max="251" width="20.4257812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4" width="9.140625" style="4"/>
    <col min="505" max="505" width="3" style="4" customWidth="1"/>
    <col min="506" max="506" width="31.7109375" style="4" customWidth="1"/>
    <col min="507" max="507" width="20.4257812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0" width="9.140625" style="4"/>
    <col min="761" max="761" width="3" style="4" customWidth="1"/>
    <col min="762" max="762" width="31.7109375" style="4" customWidth="1"/>
    <col min="763" max="763" width="20.4257812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6" width="9.140625" style="4"/>
    <col min="1017" max="1017" width="3" style="4" customWidth="1"/>
    <col min="1018" max="1018" width="31.7109375" style="4" customWidth="1"/>
    <col min="1019" max="1019" width="20.4257812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2" width="9.140625" style="4"/>
    <col min="1273" max="1273" width="3" style="4" customWidth="1"/>
    <col min="1274" max="1274" width="31.7109375" style="4" customWidth="1"/>
    <col min="1275" max="1275" width="20.4257812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8" width="9.140625" style="4"/>
    <col min="1529" max="1529" width="3" style="4" customWidth="1"/>
    <col min="1530" max="1530" width="31.7109375" style="4" customWidth="1"/>
    <col min="1531" max="1531" width="20.4257812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4" width="9.140625" style="4"/>
    <col min="1785" max="1785" width="3" style="4" customWidth="1"/>
    <col min="1786" max="1786" width="31.7109375" style="4" customWidth="1"/>
    <col min="1787" max="1787" width="20.4257812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0" width="9.140625" style="4"/>
    <col min="2041" max="2041" width="3" style="4" customWidth="1"/>
    <col min="2042" max="2042" width="31.7109375" style="4" customWidth="1"/>
    <col min="2043" max="2043" width="20.4257812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6" width="9.140625" style="4"/>
    <col min="2297" max="2297" width="3" style="4" customWidth="1"/>
    <col min="2298" max="2298" width="31.7109375" style="4" customWidth="1"/>
    <col min="2299" max="2299" width="20.4257812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2" width="9.140625" style="4"/>
    <col min="2553" max="2553" width="3" style="4" customWidth="1"/>
    <col min="2554" max="2554" width="31.7109375" style="4" customWidth="1"/>
    <col min="2555" max="2555" width="20.4257812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8" width="9.140625" style="4"/>
    <col min="2809" max="2809" width="3" style="4" customWidth="1"/>
    <col min="2810" max="2810" width="31.7109375" style="4" customWidth="1"/>
    <col min="2811" max="2811" width="20.4257812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4" width="9.140625" style="4"/>
    <col min="3065" max="3065" width="3" style="4" customWidth="1"/>
    <col min="3066" max="3066" width="31.7109375" style="4" customWidth="1"/>
    <col min="3067" max="3067" width="20.4257812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0" width="9.140625" style="4"/>
    <col min="3321" max="3321" width="3" style="4" customWidth="1"/>
    <col min="3322" max="3322" width="31.7109375" style="4" customWidth="1"/>
    <col min="3323" max="3323" width="20.4257812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6" width="9.140625" style="4"/>
    <col min="3577" max="3577" width="3" style="4" customWidth="1"/>
    <col min="3578" max="3578" width="31.7109375" style="4" customWidth="1"/>
    <col min="3579" max="3579" width="20.4257812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2" width="9.140625" style="4"/>
    <col min="3833" max="3833" width="3" style="4" customWidth="1"/>
    <col min="3834" max="3834" width="31.7109375" style="4" customWidth="1"/>
    <col min="3835" max="3835" width="20.4257812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8" width="9.140625" style="4"/>
    <col min="4089" max="4089" width="3" style="4" customWidth="1"/>
    <col min="4090" max="4090" width="31.7109375" style="4" customWidth="1"/>
    <col min="4091" max="4091" width="20.4257812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4" width="9.140625" style="4"/>
    <col min="4345" max="4345" width="3" style="4" customWidth="1"/>
    <col min="4346" max="4346" width="31.7109375" style="4" customWidth="1"/>
    <col min="4347" max="4347" width="20.4257812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0" width="9.140625" style="4"/>
    <col min="4601" max="4601" width="3" style="4" customWidth="1"/>
    <col min="4602" max="4602" width="31.7109375" style="4" customWidth="1"/>
    <col min="4603" max="4603" width="20.4257812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6" width="9.140625" style="4"/>
    <col min="4857" max="4857" width="3" style="4" customWidth="1"/>
    <col min="4858" max="4858" width="31.7109375" style="4" customWidth="1"/>
    <col min="4859" max="4859" width="20.4257812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2" width="9.140625" style="4"/>
    <col min="5113" max="5113" width="3" style="4" customWidth="1"/>
    <col min="5114" max="5114" width="31.7109375" style="4" customWidth="1"/>
    <col min="5115" max="5115" width="20.4257812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8" width="9.140625" style="4"/>
    <col min="5369" max="5369" width="3" style="4" customWidth="1"/>
    <col min="5370" max="5370" width="31.7109375" style="4" customWidth="1"/>
    <col min="5371" max="5371" width="20.4257812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4" width="9.140625" style="4"/>
    <col min="5625" max="5625" width="3" style="4" customWidth="1"/>
    <col min="5626" max="5626" width="31.7109375" style="4" customWidth="1"/>
    <col min="5627" max="5627" width="20.4257812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0" width="9.140625" style="4"/>
    <col min="5881" max="5881" width="3" style="4" customWidth="1"/>
    <col min="5882" max="5882" width="31.7109375" style="4" customWidth="1"/>
    <col min="5883" max="5883" width="20.4257812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6" width="9.140625" style="4"/>
    <col min="6137" max="6137" width="3" style="4" customWidth="1"/>
    <col min="6138" max="6138" width="31.7109375" style="4" customWidth="1"/>
    <col min="6139" max="6139" width="20.4257812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2" width="9.140625" style="4"/>
    <col min="6393" max="6393" width="3" style="4" customWidth="1"/>
    <col min="6394" max="6394" width="31.7109375" style="4" customWidth="1"/>
    <col min="6395" max="6395" width="20.4257812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8" width="9.140625" style="4"/>
    <col min="6649" max="6649" width="3" style="4" customWidth="1"/>
    <col min="6650" max="6650" width="31.7109375" style="4" customWidth="1"/>
    <col min="6651" max="6651" width="20.4257812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4" width="9.140625" style="4"/>
    <col min="6905" max="6905" width="3" style="4" customWidth="1"/>
    <col min="6906" max="6906" width="31.7109375" style="4" customWidth="1"/>
    <col min="6907" max="6907" width="20.4257812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0" width="9.140625" style="4"/>
    <col min="7161" max="7161" width="3" style="4" customWidth="1"/>
    <col min="7162" max="7162" width="31.7109375" style="4" customWidth="1"/>
    <col min="7163" max="7163" width="20.4257812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6" width="9.140625" style="4"/>
    <col min="7417" max="7417" width="3" style="4" customWidth="1"/>
    <col min="7418" max="7418" width="31.7109375" style="4" customWidth="1"/>
    <col min="7419" max="7419" width="20.4257812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2" width="9.140625" style="4"/>
    <col min="7673" max="7673" width="3" style="4" customWidth="1"/>
    <col min="7674" max="7674" width="31.7109375" style="4" customWidth="1"/>
    <col min="7675" max="7675" width="20.4257812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8" width="9.140625" style="4"/>
    <col min="7929" max="7929" width="3" style="4" customWidth="1"/>
    <col min="7930" max="7930" width="31.7109375" style="4" customWidth="1"/>
    <col min="7931" max="7931" width="20.4257812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4" width="9.140625" style="4"/>
    <col min="8185" max="8185" width="3" style="4" customWidth="1"/>
    <col min="8186" max="8186" width="31.7109375" style="4" customWidth="1"/>
    <col min="8187" max="8187" width="20.4257812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0" width="9.140625" style="4"/>
    <col min="8441" max="8441" width="3" style="4" customWidth="1"/>
    <col min="8442" max="8442" width="31.7109375" style="4" customWidth="1"/>
    <col min="8443" max="8443" width="20.4257812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6" width="9.140625" style="4"/>
    <col min="8697" max="8697" width="3" style="4" customWidth="1"/>
    <col min="8698" max="8698" width="31.7109375" style="4" customWidth="1"/>
    <col min="8699" max="8699" width="20.4257812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2" width="9.140625" style="4"/>
    <col min="8953" max="8953" width="3" style="4" customWidth="1"/>
    <col min="8954" max="8954" width="31.7109375" style="4" customWidth="1"/>
    <col min="8955" max="8955" width="20.4257812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8" width="9.140625" style="4"/>
    <col min="9209" max="9209" width="3" style="4" customWidth="1"/>
    <col min="9210" max="9210" width="31.7109375" style="4" customWidth="1"/>
    <col min="9211" max="9211" width="20.4257812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4" width="9.140625" style="4"/>
    <col min="9465" max="9465" width="3" style="4" customWidth="1"/>
    <col min="9466" max="9466" width="31.7109375" style="4" customWidth="1"/>
    <col min="9467" max="9467" width="20.4257812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0" width="9.140625" style="4"/>
    <col min="9721" max="9721" width="3" style="4" customWidth="1"/>
    <col min="9722" max="9722" width="31.7109375" style="4" customWidth="1"/>
    <col min="9723" max="9723" width="20.4257812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6" width="9.140625" style="4"/>
    <col min="9977" max="9977" width="3" style="4" customWidth="1"/>
    <col min="9978" max="9978" width="31.7109375" style="4" customWidth="1"/>
    <col min="9979" max="9979" width="20.4257812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2" width="9.140625" style="4"/>
    <col min="10233" max="10233" width="3" style="4" customWidth="1"/>
    <col min="10234" max="10234" width="31.7109375" style="4" customWidth="1"/>
    <col min="10235" max="10235" width="20.4257812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8" width="9.140625" style="4"/>
    <col min="10489" max="10489" width="3" style="4" customWidth="1"/>
    <col min="10490" max="10490" width="31.7109375" style="4" customWidth="1"/>
    <col min="10491" max="10491" width="20.4257812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4" width="9.140625" style="4"/>
    <col min="10745" max="10745" width="3" style="4" customWidth="1"/>
    <col min="10746" max="10746" width="31.7109375" style="4" customWidth="1"/>
    <col min="10747" max="10747" width="20.4257812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0" width="9.140625" style="4"/>
    <col min="11001" max="11001" width="3" style="4" customWidth="1"/>
    <col min="11002" max="11002" width="31.7109375" style="4" customWidth="1"/>
    <col min="11003" max="11003" width="20.4257812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6" width="9.140625" style="4"/>
    <col min="11257" max="11257" width="3" style="4" customWidth="1"/>
    <col min="11258" max="11258" width="31.7109375" style="4" customWidth="1"/>
    <col min="11259" max="11259" width="20.4257812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2" width="9.140625" style="4"/>
    <col min="11513" max="11513" width="3" style="4" customWidth="1"/>
    <col min="11514" max="11514" width="31.7109375" style="4" customWidth="1"/>
    <col min="11515" max="11515" width="20.4257812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8" width="9.140625" style="4"/>
    <col min="11769" max="11769" width="3" style="4" customWidth="1"/>
    <col min="11770" max="11770" width="31.7109375" style="4" customWidth="1"/>
    <col min="11771" max="11771" width="20.4257812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4" width="9.140625" style="4"/>
    <col min="12025" max="12025" width="3" style="4" customWidth="1"/>
    <col min="12026" max="12026" width="31.7109375" style="4" customWidth="1"/>
    <col min="12027" max="12027" width="20.4257812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0" width="9.140625" style="4"/>
    <col min="12281" max="12281" width="3" style="4" customWidth="1"/>
    <col min="12282" max="12282" width="31.7109375" style="4" customWidth="1"/>
    <col min="12283" max="12283" width="20.4257812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6" width="9.140625" style="4"/>
    <col min="12537" max="12537" width="3" style="4" customWidth="1"/>
    <col min="12538" max="12538" width="31.7109375" style="4" customWidth="1"/>
    <col min="12539" max="12539" width="20.4257812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2" width="9.140625" style="4"/>
    <col min="12793" max="12793" width="3" style="4" customWidth="1"/>
    <col min="12794" max="12794" width="31.7109375" style="4" customWidth="1"/>
    <col min="12795" max="12795" width="20.4257812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8" width="9.140625" style="4"/>
    <col min="13049" max="13049" width="3" style="4" customWidth="1"/>
    <col min="13050" max="13050" width="31.7109375" style="4" customWidth="1"/>
    <col min="13051" max="13051" width="20.4257812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4" width="9.140625" style="4"/>
    <col min="13305" max="13305" width="3" style="4" customWidth="1"/>
    <col min="13306" max="13306" width="31.7109375" style="4" customWidth="1"/>
    <col min="13307" max="13307" width="20.4257812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0" width="9.140625" style="4"/>
    <col min="13561" max="13561" width="3" style="4" customWidth="1"/>
    <col min="13562" max="13562" width="31.7109375" style="4" customWidth="1"/>
    <col min="13563" max="13563" width="20.4257812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6" width="9.140625" style="4"/>
    <col min="13817" max="13817" width="3" style="4" customWidth="1"/>
    <col min="13818" max="13818" width="31.7109375" style="4" customWidth="1"/>
    <col min="13819" max="13819" width="20.4257812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2" width="9.140625" style="4"/>
    <col min="14073" max="14073" width="3" style="4" customWidth="1"/>
    <col min="14074" max="14074" width="31.7109375" style="4" customWidth="1"/>
    <col min="14075" max="14075" width="20.4257812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8" width="9.140625" style="4"/>
    <col min="14329" max="14329" width="3" style="4" customWidth="1"/>
    <col min="14330" max="14330" width="31.7109375" style="4" customWidth="1"/>
    <col min="14331" max="14331" width="20.4257812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4" width="9.140625" style="4"/>
    <col min="14585" max="14585" width="3" style="4" customWidth="1"/>
    <col min="14586" max="14586" width="31.7109375" style="4" customWidth="1"/>
    <col min="14587" max="14587" width="20.4257812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0" width="9.140625" style="4"/>
    <col min="14841" max="14841" width="3" style="4" customWidth="1"/>
    <col min="14842" max="14842" width="31.7109375" style="4" customWidth="1"/>
    <col min="14843" max="14843" width="20.4257812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6" width="9.140625" style="4"/>
    <col min="15097" max="15097" width="3" style="4" customWidth="1"/>
    <col min="15098" max="15098" width="31.7109375" style="4" customWidth="1"/>
    <col min="15099" max="15099" width="20.4257812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2" width="9.140625" style="4"/>
    <col min="15353" max="15353" width="3" style="4" customWidth="1"/>
    <col min="15354" max="15354" width="31.7109375" style="4" customWidth="1"/>
    <col min="15355" max="15355" width="20.4257812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8" width="9.140625" style="4"/>
    <col min="15609" max="15609" width="3" style="4" customWidth="1"/>
    <col min="15610" max="15610" width="31.7109375" style="4" customWidth="1"/>
    <col min="15611" max="15611" width="20.4257812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4" width="9.140625" style="4"/>
    <col min="15865" max="15865" width="3" style="4" customWidth="1"/>
    <col min="15866" max="15866" width="31.7109375" style="4" customWidth="1"/>
    <col min="15867" max="15867" width="20.4257812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0" width="9.140625" style="4"/>
    <col min="16121" max="16121" width="3" style="4" customWidth="1"/>
    <col min="16122" max="16122" width="31.7109375" style="4" customWidth="1"/>
    <col min="16123" max="16123" width="20.4257812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421" customFormat="1" ht="15.75"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831" customFormat="1" ht="14.1" customHeight="1" x14ac:dyDescent="0.2">
      <c r="A3" s="184"/>
      <c r="B3" s="424" t="str">
        <f>SPUCRI!$B$3</f>
        <v>AS OF DATE _______</v>
      </c>
      <c r="C3" s="4"/>
      <c r="D3" s="4"/>
      <c r="E3" s="4"/>
      <c r="F3" s="1398">
        <f>'I. Financial Condition'!$C$3</f>
        <v>0</v>
      </c>
      <c r="G3" s="1398"/>
      <c r="H3" s="184"/>
      <c r="I3" s="184"/>
      <c r="J3" s="184"/>
      <c r="K3" s="184"/>
      <c r="L3" s="184"/>
      <c r="M3" s="184"/>
      <c r="N3" s="184"/>
    </row>
    <row r="4" spans="1:14" s="421" customFormat="1" ht="14.1" customHeight="1" x14ac:dyDescent="0.25">
      <c r="A4" s="1589"/>
      <c r="B4" s="1589"/>
      <c r="C4" s="1589"/>
      <c r="D4" s="1589"/>
      <c r="E4" s="1589"/>
      <c r="F4" s="1589"/>
      <c r="G4" s="1589"/>
      <c r="H4" s="1589"/>
      <c r="I4" s="1589"/>
      <c r="J4" s="1589"/>
    </row>
    <row r="5" spans="1:14" s="421" customFormat="1" ht="14.1" customHeight="1" x14ac:dyDescent="0.2">
      <c r="A5" s="1578" t="s">
        <v>722</v>
      </c>
      <c r="B5" s="1471"/>
      <c r="C5" s="1402" t="s">
        <v>736</v>
      </c>
      <c r="D5" s="1402" t="s">
        <v>723</v>
      </c>
      <c r="E5" s="1483" t="s">
        <v>724</v>
      </c>
      <c r="F5" s="1483"/>
      <c r="G5" s="1402" t="s">
        <v>730</v>
      </c>
      <c r="H5" s="1488" t="s">
        <v>733</v>
      </c>
      <c r="I5" s="1488"/>
      <c r="J5" s="1416" t="s">
        <v>616</v>
      </c>
      <c r="K5" s="484"/>
    </row>
    <row r="6" spans="1:14" s="484" customFormat="1" ht="12.75" customHeight="1" x14ac:dyDescent="0.25">
      <c r="A6" s="1579"/>
      <c r="B6" s="1472"/>
      <c r="C6" s="1403"/>
      <c r="D6" s="1403"/>
      <c r="E6" s="1577" t="s">
        <v>726</v>
      </c>
      <c r="F6" s="1577" t="s">
        <v>727</v>
      </c>
      <c r="G6" s="1403"/>
      <c r="H6" s="1562" t="s">
        <v>714</v>
      </c>
      <c r="I6" s="1562" t="s">
        <v>715</v>
      </c>
      <c r="J6" s="1417"/>
    </row>
    <row r="7" spans="1:14" s="484" customFormat="1" ht="12.75" customHeight="1" x14ac:dyDescent="0.25">
      <c r="A7" s="1579"/>
      <c r="B7" s="1472"/>
      <c r="C7" s="1403"/>
      <c r="D7" s="1403"/>
      <c r="E7" s="1403"/>
      <c r="F7" s="1403"/>
      <c r="G7" s="1403"/>
      <c r="H7" s="1430"/>
      <c r="I7" s="1430"/>
      <c r="J7" s="1417"/>
    </row>
    <row r="8" spans="1:14" s="484" customFormat="1" ht="12.75" customHeight="1" x14ac:dyDescent="0.25">
      <c r="A8" s="1579"/>
      <c r="B8" s="1472"/>
      <c r="C8" s="1403"/>
      <c r="D8" s="1403"/>
      <c r="E8" s="1403"/>
      <c r="F8" s="1403"/>
      <c r="G8" s="1403"/>
      <c r="H8" s="1430"/>
      <c r="I8" s="1430"/>
      <c r="J8" s="1417"/>
    </row>
    <row r="9" spans="1:14" s="484" customFormat="1" ht="12.75" customHeight="1" x14ac:dyDescent="0.25">
      <c r="A9" s="1580"/>
      <c r="B9" s="1473"/>
      <c r="C9" s="1404"/>
      <c r="D9" s="1404"/>
      <c r="E9" s="1404"/>
      <c r="F9" s="1404"/>
      <c r="G9" s="1404"/>
      <c r="H9" s="1431"/>
      <c r="I9" s="1431"/>
      <c r="J9" s="1418"/>
    </row>
    <row r="10" spans="1:14" s="484" customFormat="1" ht="12.75" customHeight="1" x14ac:dyDescent="0.2">
      <c r="A10" s="1572"/>
      <c r="B10" s="1573"/>
      <c r="C10" s="768"/>
      <c r="D10" s="768"/>
      <c r="E10" s="768"/>
      <c r="F10" s="768"/>
      <c r="G10" s="768"/>
      <c r="H10" s="769"/>
      <c r="I10" s="769"/>
      <c r="J10" s="772"/>
      <c r="K10" s="4"/>
    </row>
    <row r="11" spans="1:14" ht="12.75" customHeight="1" x14ac:dyDescent="0.2">
      <c r="A11" s="773"/>
      <c r="B11" s="774"/>
      <c r="C11" s="833"/>
      <c r="D11" s="775"/>
      <c r="E11" s="775"/>
      <c r="F11" s="775"/>
      <c r="G11" s="775"/>
      <c r="H11" s="776"/>
      <c r="I11" s="776"/>
      <c r="J11" s="777"/>
    </row>
    <row r="12" spans="1:14" ht="12.75" customHeight="1" x14ac:dyDescent="0.2">
      <c r="A12" s="778" t="s">
        <v>719</v>
      </c>
      <c r="B12" s="779"/>
      <c r="C12" s="780"/>
      <c r="D12" s="834"/>
      <c r="E12" s="834"/>
      <c r="F12" s="834"/>
      <c r="G12" s="835"/>
      <c r="H12" s="781"/>
      <c r="I12" s="781"/>
      <c r="J12" s="782"/>
    </row>
    <row r="13" spans="1:14" ht="12.75" customHeight="1" x14ac:dyDescent="0.2">
      <c r="A13" s="836">
        <v>1</v>
      </c>
      <c r="B13" s="784"/>
      <c r="C13" s="784"/>
      <c r="D13" s="837"/>
      <c r="E13" s="837"/>
      <c r="F13" s="837"/>
      <c r="G13" s="838"/>
      <c r="H13" s="785"/>
      <c r="I13" s="785"/>
      <c r="J13" s="786"/>
    </row>
    <row r="14" spans="1:14" ht="12.75" customHeight="1" x14ac:dyDescent="0.2">
      <c r="A14" s="836">
        <v>2</v>
      </c>
      <c r="B14" s="787"/>
      <c r="C14" s="787"/>
      <c r="D14" s="839"/>
      <c r="E14" s="839"/>
      <c r="F14" s="839"/>
      <c r="G14" s="840"/>
      <c r="H14" s="788"/>
      <c r="I14" s="788"/>
      <c r="J14" s="789"/>
    </row>
    <row r="15" spans="1:14" ht="12.75" customHeight="1" x14ac:dyDescent="0.2">
      <c r="A15" s="836">
        <v>3</v>
      </c>
      <c r="B15" s="787"/>
      <c r="C15" s="787"/>
      <c r="D15" s="839"/>
      <c r="E15" s="839"/>
      <c r="F15" s="839"/>
      <c r="G15" s="840"/>
      <c r="H15" s="788"/>
      <c r="I15" s="788"/>
      <c r="J15" s="789"/>
    </row>
    <row r="16" spans="1:14" ht="12.75" customHeight="1" x14ac:dyDescent="0.2">
      <c r="A16" s="836">
        <v>4</v>
      </c>
      <c r="B16" s="841"/>
      <c r="C16" s="787"/>
      <c r="D16" s="839"/>
      <c r="E16" s="839"/>
      <c r="F16" s="839"/>
      <c r="G16" s="840"/>
      <c r="H16" s="788"/>
      <c r="I16" s="788"/>
      <c r="J16" s="789"/>
    </row>
    <row r="17" spans="1:10" ht="12.75" customHeight="1" x14ac:dyDescent="0.2">
      <c r="A17" s="836"/>
      <c r="B17" s="842"/>
      <c r="C17" s="775"/>
      <c r="D17" s="807"/>
      <c r="E17" s="807"/>
      <c r="F17" s="807"/>
      <c r="G17" s="843"/>
      <c r="H17" s="776"/>
      <c r="I17" s="776"/>
      <c r="J17" s="777"/>
    </row>
    <row r="18" spans="1:10" ht="12.75" customHeight="1" thickBot="1" x14ac:dyDescent="0.25">
      <c r="A18" s="836"/>
      <c r="B18" s="844"/>
      <c r="C18" s="780"/>
      <c r="D18" s="845"/>
      <c r="E18" s="845"/>
      <c r="F18" s="845"/>
      <c r="G18" s="846"/>
      <c r="H18" s="847"/>
      <c r="I18" s="847"/>
      <c r="J18" s="782"/>
    </row>
    <row r="19" spans="1:10" ht="12.75" customHeight="1" x14ac:dyDescent="0.2">
      <c r="A19" s="792" t="s">
        <v>737</v>
      </c>
      <c r="B19" s="793"/>
      <c r="C19" s="780"/>
      <c r="D19" s="780"/>
      <c r="E19" s="780"/>
      <c r="F19" s="780"/>
      <c r="G19" s="827">
        <f>SUM(G13:G16)</f>
        <v>0</v>
      </c>
      <c r="H19" s="827">
        <f t="shared" ref="H19:I19" si="0">SUM(H13:H16)</f>
        <v>0</v>
      </c>
      <c r="I19" s="827">
        <f t="shared" si="0"/>
        <v>0</v>
      </c>
      <c r="J19" s="782"/>
    </row>
    <row r="20" spans="1:10" ht="12.75" customHeight="1" thickBot="1" x14ac:dyDescent="0.25">
      <c r="A20" s="794" t="s">
        <v>693</v>
      </c>
      <c r="B20" s="795"/>
      <c r="C20" s="796"/>
      <c r="D20" s="796"/>
      <c r="E20" s="796"/>
      <c r="F20" s="796"/>
      <c r="G20" s="825"/>
      <c r="H20" s="825"/>
      <c r="I20" s="825"/>
      <c r="J20" s="782"/>
    </row>
    <row r="21" spans="1:10" s="595" customFormat="1" ht="12.75" customHeight="1" thickBot="1" x14ac:dyDescent="0.25">
      <c r="A21" s="799" t="s">
        <v>738</v>
      </c>
      <c r="B21" s="800"/>
      <c r="C21" s="801"/>
      <c r="D21" s="801"/>
      <c r="E21" s="801"/>
      <c r="F21" s="801"/>
      <c r="G21" s="829">
        <f>G19-G20</f>
        <v>0</v>
      </c>
      <c r="H21" s="829">
        <f t="shared" ref="H21:I21" si="1">H19-H20</f>
        <v>0</v>
      </c>
      <c r="I21" s="829">
        <f t="shared" si="1"/>
        <v>0</v>
      </c>
      <c r="J21" s="803"/>
    </row>
  </sheetData>
  <sheetProtection algorithmName="SHA-512" hashValue="nVDKVubvOS/lDP3L/07HUXzuffM97sSZvw2NyEqTpTzeQsxRPFlef6ipRdsgEnklKyCQCSRG9ljCZDJzeDJU8Q==" saltValue="PLauGBq96q5ZxNpSz8EENQ=="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5">
    <mergeCell ref="A10:B10"/>
    <mergeCell ref="A5:B9"/>
    <mergeCell ref="C5:C9"/>
    <mergeCell ref="D5:D9"/>
    <mergeCell ref="H5:I5"/>
    <mergeCell ref="F2:G2"/>
    <mergeCell ref="F3:G3"/>
    <mergeCell ref="A4:J4"/>
    <mergeCell ref="J5:J9"/>
    <mergeCell ref="E6:E9"/>
    <mergeCell ref="F6:F9"/>
    <mergeCell ref="H6:H9"/>
    <mergeCell ref="I6:I9"/>
    <mergeCell ref="E5:F5"/>
    <mergeCell ref="G5:G9"/>
  </mergeCells>
  <pageMargins left="0.5" right="0.5" top="1" bottom="0.5" header="0.2" footer="0.1"/>
  <pageSetup paperSize="5" scale="69" fitToHeight="0" orientation="landscape" r:id="rId1"/>
  <headerFooter>
    <oddFooter>&amp;R&amp;"Arial,Bold"&amp;10Page 36</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theme="9" tint="0.39997558519241921"/>
    <pageSetUpPr fitToPage="1"/>
  </sheetPr>
  <dimension ref="A1:N20"/>
  <sheetViews>
    <sheetView showGridLines="0" zoomScale="85" zoomScaleNormal="85" zoomScaleSheetLayoutView="85" zoomScalePageLayoutView="40" workbookViewId="0"/>
  </sheetViews>
  <sheetFormatPr defaultColWidth="8.85546875" defaultRowHeight="12.75" customHeight="1" x14ac:dyDescent="0.2"/>
  <cols>
    <col min="1" max="1" width="2.140625" style="763" customWidth="1"/>
    <col min="2" max="2" width="31.7109375" style="4" customWidth="1"/>
    <col min="3" max="3" width="19.140625" style="15" customWidth="1"/>
    <col min="4" max="4" width="11.85546875" style="4" customWidth="1"/>
    <col min="5" max="7" width="12.7109375" style="4" customWidth="1"/>
    <col min="8" max="9" width="24.42578125" style="6" customWidth="1"/>
    <col min="10" max="10" width="11.42578125" style="4" customWidth="1"/>
    <col min="11" max="249" width="9.140625" style="4"/>
    <col min="250" max="250" width="2.140625" style="4" customWidth="1"/>
    <col min="251" max="251" width="31.7109375" style="4" customWidth="1"/>
    <col min="252" max="252" width="19.140625" style="4" customWidth="1"/>
    <col min="253" max="253" width="11.85546875" style="4" customWidth="1"/>
    <col min="254" max="256" width="12.7109375" style="4" customWidth="1"/>
    <col min="257" max="260" width="14.7109375" style="4" customWidth="1"/>
    <col min="261" max="265" width="12.7109375" style="4" customWidth="1"/>
    <col min="266" max="266" width="11.42578125" style="4" customWidth="1"/>
    <col min="267" max="505" width="9.140625" style="4"/>
    <col min="506" max="506" width="2.140625" style="4" customWidth="1"/>
    <col min="507" max="507" width="31.7109375" style="4" customWidth="1"/>
    <col min="508" max="508" width="19.140625" style="4" customWidth="1"/>
    <col min="509" max="509" width="11.85546875" style="4" customWidth="1"/>
    <col min="510" max="512" width="12.7109375" style="4" customWidth="1"/>
    <col min="513" max="516" width="14.7109375" style="4" customWidth="1"/>
    <col min="517" max="521" width="12.7109375" style="4" customWidth="1"/>
    <col min="522" max="522" width="11.42578125" style="4" customWidth="1"/>
    <col min="523" max="761" width="9.140625" style="4"/>
    <col min="762" max="762" width="2.140625" style="4" customWidth="1"/>
    <col min="763" max="763" width="31.7109375" style="4" customWidth="1"/>
    <col min="764" max="764" width="19.140625" style="4" customWidth="1"/>
    <col min="765" max="765" width="11.85546875" style="4" customWidth="1"/>
    <col min="766" max="768" width="12.7109375" style="4" customWidth="1"/>
    <col min="769" max="772" width="14.7109375" style="4" customWidth="1"/>
    <col min="773" max="777" width="12.7109375" style="4" customWidth="1"/>
    <col min="778" max="778" width="11.42578125" style="4" customWidth="1"/>
    <col min="779" max="1017" width="9.140625" style="4"/>
    <col min="1018" max="1018" width="2.140625" style="4" customWidth="1"/>
    <col min="1019" max="1019" width="31.7109375" style="4" customWidth="1"/>
    <col min="1020" max="1020" width="19.140625" style="4" customWidth="1"/>
    <col min="1021" max="1021" width="11.85546875" style="4" customWidth="1"/>
    <col min="1022" max="1024" width="12.7109375" style="4" customWidth="1"/>
    <col min="1025" max="1028" width="14.7109375" style="4" customWidth="1"/>
    <col min="1029" max="1033" width="12.7109375" style="4" customWidth="1"/>
    <col min="1034" max="1034" width="11.42578125" style="4" customWidth="1"/>
    <col min="1035" max="1273" width="9.140625" style="4"/>
    <col min="1274" max="1274" width="2.140625" style="4" customWidth="1"/>
    <col min="1275" max="1275" width="31.7109375" style="4" customWidth="1"/>
    <col min="1276" max="1276" width="19.140625" style="4" customWidth="1"/>
    <col min="1277" max="1277" width="11.85546875" style="4" customWidth="1"/>
    <col min="1278" max="1280" width="12.7109375" style="4" customWidth="1"/>
    <col min="1281" max="1284" width="14.7109375" style="4" customWidth="1"/>
    <col min="1285" max="1289" width="12.7109375" style="4" customWidth="1"/>
    <col min="1290" max="1290" width="11.42578125" style="4" customWidth="1"/>
    <col min="1291" max="1529" width="9.140625" style="4"/>
    <col min="1530" max="1530" width="2.140625" style="4" customWidth="1"/>
    <col min="1531" max="1531" width="31.7109375" style="4" customWidth="1"/>
    <col min="1532" max="1532" width="19.140625" style="4" customWidth="1"/>
    <col min="1533" max="1533" width="11.85546875" style="4" customWidth="1"/>
    <col min="1534" max="1536" width="12.7109375" style="4" customWidth="1"/>
    <col min="1537" max="1540" width="14.7109375" style="4" customWidth="1"/>
    <col min="1541" max="1545" width="12.7109375" style="4" customWidth="1"/>
    <col min="1546" max="1546" width="11.42578125" style="4" customWidth="1"/>
    <col min="1547" max="1785" width="9.140625" style="4"/>
    <col min="1786" max="1786" width="2.140625" style="4" customWidth="1"/>
    <col min="1787" max="1787" width="31.7109375" style="4" customWidth="1"/>
    <col min="1788" max="1788" width="19.140625" style="4" customWidth="1"/>
    <col min="1789" max="1789" width="11.85546875" style="4" customWidth="1"/>
    <col min="1790" max="1792" width="12.7109375" style="4" customWidth="1"/>
    <col min="1793" max="1796" width="14.7109375" style="4" customWidth="1"/>
    <col min="1797" max="1801" width="12.7109375" style="4" customWidth="1"/>
    <col min="1802" max="1802" width="11.42578125" style="4" customWidth="1"/>
    <col min="1803" max="2041" width="9.140625" style="4"/>
    <col min="2042" max="2042" width="2.140625" style="4" customWidth="1"/>
    <col min="2043" max="2043" width="31.7109375" style="4" customWidth="1"/>
    <col min="2044" max="2044" width="19.140625" style="4" customWidth="1"/>
    <col min="2045" max="2045" width="11.85546875" style="4" customWidth="1"/>
    <col min="2046" max="2048" width="12.7109375" style="4" customWidth="1"/>
    <col min="2049" max="2052" width="14.7109375" style="4" customWidth="1"/>
    <col min="2053" max="2057" width="12.7109375" style="4" customWidth="1"/>
    <col min="2058" max="2058" width="11.42578125" style="4" customWidth="1"/>
    <col min="2059" max="2297" width="9.140625" style="4"/>
    <col min="2298" max="2298" width="2.140625" style="4" customWidth="1"/>
    <col min="2299" max="2299" width="31.7109375" style="4" customWidth="1"/>
    <col min="2300" max="2300" width="19.140625" style="4" customWidth="1"/>
    <col min="2301" max="2301" width="11.85546875" style="4" customWidth="1"/>
    <col min="2302" max="2304" width="12.7109375" style="4" customWidth="1"/>
    <col min="2305" max="2308" width="14.7109375" style="4" customWidth="1"/>
    <col min="2309" max="2313" width="12.7109375" style="4" customWidth="1"/>
    <col min="2314" max="2314" width="11.42578125" style="4" customWidth="1"/>
    <col min="2315" max="2553" width="9.140625" style="4"/>
    <col min="2554" max="2554" width="2.140625" style="4" customWidth="1"/>
    <col min="2555" max="2555" width="31.7109375" style="4" customWidth="1"/>
    <col min="2556" max="2556" width="19.140625" style="4" customWidth="1"/>
    <col min="2557" max="2557" width="11.85546875" style="4" customWidth="1"/>
    <col min="2558" max="2560" width="12.7109375" style="4" customWidth="1"/>
    <col min="2561" max="2564" width="14.7109375" style="4" customWidth="1"/>
    <col min="2565" max="2569" width="12.7109375" style="4" customWidth="1"/>
    <col min="2570" max="2570" width="11.42578125" style="4" customWidth="1"/>
    <col min="2571" max="2809" width="9.140625" style="4"/>
    <col min="2810" max="2810" width="2.140625" style="4" customWidth="1"/>
    <col min="2811" max="2811" width="31.7109375" style="4" customWidth="1"/>
    <col min="2812" max="2812" width="19.140625" style="4" customWidth="1"/>
    <col min="2813" max="2813" width="11.85546875" style="4" customWidth="1"/>
    <col min="2814" max="2816" width="12.7109375" style="4" customWidth="1"/>
    <col min="2817" max="2820" width="14.7109375" style="4" customWidth="1"/>
    <col min="2821" max="2825" width="12.7109375" style="4" customWidth="1"/>
    <col min="2826" max="2826" width="11.42578125" style="4" customWidth="1"/>
    <col min="2827" max="3065" width="9.140625" style="4"/>
    <col min="3066" max="3066" width="2.140625" style="4" customWidth="1"/>
    <col min="3067" max="3067" width="31.7109375" style="4" customWidth="1"/>
    <col min="3068" max="3068" width="19.140625" style="4" customWidth="1"/>
    <col min="3069" max="3069" width="11.85546875" style="4" customWidth="1"/>
    <col min="3070" max="3072" width="12.7109375" style="4" customWidth="1"/>
    <col min="3073" max="3076" width="14.7109375" style="4" customWidth="1"/>
    <col min="3077" max="3081" width="12.7109375" style="4" customWidth="1"/>
    <col min="3082" max="3082" width="11.42578125" style="4" customWidth="1"/>
    <col min="3083" max="3321" width="9.140625" style="4"/>
    <col min="3322" max="3322" width="2.140625" style="4" customWidth="1"/>
    <col min="3323" max="3323" width="31.7109375" style="4" customWidth="1"/>
    <col min="3324" max="3324" width="19.140625" style="4" customWidth="1"/>
    <col min="3325" max="3325" width="11.85546875" style="4" customWidth="1"/>
    <col min="3326" max="3328" width="12.7109375" style="4" customWidth="1"/>
    <col min="3329" max="3332" width="14.7109375" style="4" customWidth="1"/>
    <col min="3333" max="3337" width="12.7109375" style="4" customWidth="1"/>
    <col min="3338" max="3338" width="11.42578125" style="4" customWidth="1"/>
    <col min="3339" max="3577" width="9.140625" style="4"/>
    <col min="3578" max="3578" width="2.140625" style="4" customWidth="1"/>
    <col min="3579" max="3579" width="31.7109375" style="4" customWidth="1"/>
    <col min="3580" max="3580" width="19.140625" style="4" customWidth="1"/>
    <col min="3581" max="3581" width="11.85546875" style="4" customWidth="1"/>
    <col min="3582" max="3584" width="12.7109375" style="4" customWidth="1"/>
    <col min="3585" max="3588" width="14.7109375" style="4" customWidth="1"/>
    <col min="3589" max="3593" width="12.7109375" style="4" customWidth="1"/>
    <col min="3594" max="3594" width="11.42578125" style="4" customWidth="1"/>
    <col min="3595" max="3833" width="9.140625" style="4"/>
    <col min="3834" max="3834" width="2.140625" style="4" customWidth="1"/>
    <col min="3835" max="3835" width="31.7109375" style="4" customWidth="1"/>
    <col min="3836" max="3836" width="19.140625" style="4" customWidth="1"/>
    <col min="3837" max="3837" width="11.85546875" style="4" customWidth="1"/>
    <col min="3838" max="3840" width="12.7109375" style="4" customWidth="1"/>
    <col min="3841" max="3844" width="14.7109375" style="4" customWidth="1"/>
    <col min="3845" max="3849" width="12.7109375" style="4" customWidth="1"/>
    <col min="3850" max="3850" width="11.42578125" style="4" customWidth="1"/>
    <col min="3851" max="4089" width="9.140625" style="4"/>
    <col min="4090" max="4090" width="2.140625" style="4" customWidth="1"/>
    <col min="4091" max="4091" width="31.7109375" style="4" customWidth="1"/>
    <col min="4092" max="4092" width="19.140625" style="4" customWidth="1"/>
    <col min="4093" max="4093" width="11.85546875" style="4" customWidth="1"/>
    <col min="4094" max="4096" width="12.7109375" style="4" customWidth="1"/>
    <col min="4097" max="4100" width="14.7109375" style="4" customWidth="1"/>
    <col min="4101" max="4105" width="12.7109375" style="4" customWidth="1"/>
    <col min="4106" max="4106" width="11.42578125" style="4" customWidth="1"/>
    <col min="4107" max="4345" width="9.140625" style="4"/>
    <col min="4346" max="4346" width="2.140625" style="4" customWidth="1"/>
    <col min="4347" max="4347" width="31.7109375" style="4" customWidth="1"/>
    <col min="4348" max="4348" width="19.140625" style="4" customWidth="1"/>
    <col min="4349" max="4349" width="11.85546875" style="4" customWidth="1"/>
    <col min="4350" max="4352" width="12.7109375" style="4" customWidth="1"/>
    <col min="4353" max="4356" width="14.7109375" style="4" customWidth="1"/>
    <col min="4357" max="4361" width="12.7109375" style="4" customWidth="1"/>
    <col min="4362" max="4362" width="11.42578125" style="4" customWidth="1"/>
    <col min="4363" max="4601" width="9.140625" style="4"/>
    <col min="4602" max="4602" width="2.140625" style="4" customWidth="1"/>
    <col min="4603" max="4603" width="31.7109375" style="4" customWidth="1"/>
    <col min="4604" max="4604" width="19.140625" style="4" customWidth="1"/>
    <col min="4605" max="4605" width="11.85546875" style="4" customWidth="1"/>
    <col min="4606" max="4608" width="12.7109375" style="4" customWidth="1"/>
    <col min="4609" max="4612" width="14.7109375" style="4" customWidth="1"/>
    <col min="4613" max="4617" width="12.7109375" style="4" customWidth="1"/>
    <col min="4618" max="4618" width="11.42578125" style="4" customWidth="1"/>
    <col min="4619" max="4857" width="9.140625" style="4"/>
    <col min="4858" max="4858" width="2.140625" style="4" customWidth="1"/>
    <col min="4859" max="4859" width="31.7109375" style="4" customWidth="1"/>
    <col min="4860" max="4860" width="19.140625" style="4" customWidth="1"/>
    <col min="4861" max="4861" width="11.85546875" style="4" customWidth="1"/>
    <col min="4862" max="4864" width="12.7109375" style="4" customWidth="1"/>
    <col min="4865" max="4868" width="14.7109375" style="4" customWidth="1"/>
    <col min="4869" max="4873" width="12.7109375" style="4" customWidth="1"/>
    <col min="4874" max="4874" width="11.42578125" style="4" customWidth="1"/>
    <col min="4875" max="5113" width="9.140625" style="4"/>
    <col min="5114" max="5114" width="2.140625" style="4" customWidth="1"/>
    <col min="5115" max="5115" width="31.7109375" style="4" customWidth="1"/>
    <col min="5116" max="5116" width="19.140625" style="4" customWidth="1"/>
    <col min="5117" max="5117" width="11.85546875" style="4" customWidth="1"/>
    <col min="5118" max="5120" width="12.7109375" style="4" customWidth="1"/>
    <col min="5121" max="5124" width="14.7109375" style="4" customWidth="1"/>
    <col min="5125" max="5129" width="12.7109375" style="4" customWidth="1"/>
    <col min="5130" max="5130" width="11.42578125" style="4" customWidth="1"/>
    <col min="5131" max="5369" width="9.140625" style="4"/>
    <col min="5370" max="5370" width="2.140625" style="4" customWidth="1"/>
    <col min="5371" max="5371" width="31.7109375" style="4" customWidth="1"/>
    <col min="5372" max="5372" width="19.140625" style="4" customWidth="1"/>
    <col min="5373" max="5373" width="11.85546875" style="4" customWidth="1"/>
    <col min="5374" max="5376" width="12.7109375" style="4" customWidth="1"/>
    <col min="5377" max="5380" width="14.7109375" style="4" customWidth="1"/>
    <col min="5381" max="5385" width="12.7109375" style="4" customWidth="1"/>
    <col min="5386" max="5386" width="11.42578125" style="4" customWidth="1"/>
    <col min="5387" max="5625" width="9.140625" style="4"/>
    <col min="5626" max="5626" width="2.140625" style="4" customWidth="1"/>
    <col min="5627" max="5627" width="31.7109375" style="4" customWidth="1"/>
    <col min="5628" max="5628" width="19.140625" style="4" customWidth="1"/>
    <col min="5629" max="5629" width="11.85546875" style="4" customWidth="1"/>
    <col min="5630" max="5632" width="12.7109375" style="4" customWidth="1"/>
    <col min="5633" max="5636" width="14.7109375" style="4" customWidth="1"/>
    <col min="5637" max="5641" width="12.7109375" style="4" customWidth="1"/>
    <col min="5642" max="5642" width="11.42578125" style="4" customWidth="1"/>
    <col min="5643" max="5881" width="9.140625" style="4"/>
    <col min="5882" max="5882" width="2.140625" style="4" customWidth="1"/>
    <col min="5883" max="5883" width="31.7109375" style="4" customWidth="1"/>
    <col min="5884" max="5884" width="19.140625" style="4" customWidth="1"/>
    <col min="5885" max="5885" width="11.85546875" style="4" customWidth="1"/>
    <col min="5886" max="5888" width="12.7109375" style="4" customWidth="1"/>
    <col min="5889" max="5892" width="14.7109375" style="4" customWidth="1"/>
    <col min="5893" max="5897" width="12.7109375" style="4" customWidth="1"/>
    <col min="5898" max="5898" width="11.42578125" style="4" customWidth="1"/>
    <col min="5899" max="6137" width="9.140625" style="4"/>
    <col min="6138" max="6138" width="2.140625" style="4" customWidth="1"/>
    <col min="6139" max="6139" width="31.7109375" style="4" customWidth="1"/>
    <col min="6140" max="6140" width="19.140625" style="4" customWidth="1"/>
    <col min="6141" max="6141" width="11.85546875" style="4" customWidth="1"/>
    <col min="6142" max="6144" width="12.7109375" style="4" customWidth="1"/>
    <col min="6145" max="6148" width="14.7109375" style="4" customWidth="1"/>
    <col min="6149" max="6153" width="12.7109375" style="4" customWidth="1"/>
    <col min="6154" max="6154" width="11.42578125" style="4" customWidth="1"/>
    <col min="6155" max="6393" width="9.140625" style="4"/>
    <col min="6394" max="6394" width="2.140625" style="4" customWidth="1"/>
    <col min="6395" max="6395" width="31.7109375" style="4" customWidth="1"/>
    <col min="6396" max="6396" width="19.140625" style="4" customWidth="1"/>
    <col min="6397" max="6397" width="11.85546875" style="4" customWidth="1"/>
    <col min="6398" max="6400" width="12.7109375" style="4" customWidth="1"/>
    <col min="6401" max="6404" width="14.7109375" style="4" customWidth="1"/>
    <col min="6405" max="6409" width="12.7109375" style="4" customWidth="1"/>
    <col min="6410" max="6410" width="11.42578125" style="4" customWidth="1"/>
    <col min="6411" max="6649" width="9.140625" style="4"/>
    <col min="6650" max="6650" width="2.140625" style="4" customWidth="1"/>
    <col min="6651" max="6651" width="31.7109375" style="4" customWidth="1"/>
    <col min="6652" max="6652" width="19.140625" style="4" customWidth="1"/>
    <col min="6653" max="6653" width="11.85546875" style="4" customWidth="1"/>
    <col min="6654" max="6656" width="12.7109375" style="4" customWidth="1"/>
    <col min="6657" max="6660" width="14.7109375" style="4" customWidth="1"/>
    <col min="6661" max="6665" width="12.7109375" style="4" customWidth="1"/>
    <col min="6666" max="6666" width="11.42578125" style="4" customWidth="1"/>
    <col min="6667" max="6905" width="9.140625" style="4"/>
    <col min="6906" max="6906" width="2.140625" style="4" customWidth="1"/>
    <col min="6907" max="6907" width="31.7109375" style="4" customWidth="1"/>
    <col min="6908" max="6908" width="19.140625" style="4" customWidth="1"/>
    <col min="6909" max="6909" width="11.85546875" style="4" customWidth="1"/>
    <col min="6910" max="6912" width="12.7109375" style="4" customWidth="1"/>
    <col min="6913" max="6916" width="14.7109375" style="4" customWidth="1"/>
    <col min="6917" max="6921" width="12.7109375" style="4" customWidth="1"/>
    <col min="6922" max="6922" width="11.42578125" style="4" customWidth="1"/>
    <col min="6923" max="7161" width="9.140625" style="4"/>
    <col min="7162" max="7162" width="2.140625" style="4" customWidth="1"/>
    <col min="7163" max="7163" width="31.7109375" style="4" customWidth="1"/>
    <col min="7164" max="7164" width="19.140625" style="4" customWidth="1"/>
    <col min="7165" max="7165" width="11.85546875" style="4" customWidth="1"/>
    <col min="7166" max="7168" width="12.7109375" style="4" customWidth="1"/>
    <col min="7169" max="7172" width="14.7109375" style="4" customWidth="1"/>
    <col min="7173" max="7177" width="12.7109375" style="4" customWidth="1"/>
    <col min="7178" max="7178" width="11.42578125" style="4" customWidth="1"/>
    <col min="7179" max="7417" width="9.140625" style="4"/>
    <col min="7418" max="7418" width="2.140625" style="4" customWidth="1"/>
    <col min="7419" max="7419" width="31.7109375" style="4" customWidth="1"/>
    <col min="7420" max="7420" width="19.140625" style="4" customWidth="1"/>
    <col min="7421" max="7421" width="11.85546875" style="4" customWidth="1"/>
    <col min="7422" max="7424" width="12.7109375" style="4" customWidth="1"/>
    <col min="7425" max="7428" width="14.7109375" style="4" customWidth="1"/>
    <col min="7429" max="7433" width="12.7109375" style="4" customWidth="1"/>
    <col min="7434" max="7434" width="11.42578125" style="4" customWidth="1"/>
    <col min="7435" max="7673" width="9.140625" style="4"/>
    <col min="7674" max="7674" width="2.140625" style="4" customWidth="1"/>
    <col min="7675" max="7675" width="31.7109375" style="4" customWidth="1"/>
    <col min="7676" max="7676" width="19.140625" style="4" customWidth="1"/>
    <col min="7677" max="7677" width="11.85546875" style="4" customWidth="1"/>
    <col min="7678" max="7680" width="12.7109375" style="4" customWidth="1"/>
    <col min="7681" max="7684" width="14.7109375" style="4" customWidth="1"/>
    <col min="7685" max="7689" width="12.7109375" style="4" customWidth="1"/>
    <col min="7690" max="7690" width="11.42578125" style="4" customWidth="1"/>
    <col min="7691" max="7929" width="9.140625" style="4"/>
    <col min="7930" max="7930" width="2.140625" style="4" customWidth="1"/>
    <col min="7931" max="7931" width="31.7109375" style="4" customWidth="1"/>
    <col min="7932" max="7932" width="19.140625" style="4" customWidth="1"/>
    <col min="7933" max="7933" width="11.85546875" style="4" customWidth="1"/>
    <col min="7934" max="7936" width="12.7109375" style="4" customWidth="1"/>
    <col min="7937" max="7940" width="14.7109375" style="4" customWidth="1"/>
    <col min="7941" max="7945" width="12.7109375" style="4" customWidth="1"/>
    <col min="7946" max="7946" width="11.42578125" style="4" customWidth="1"/>
    <col min="7947" max="8185" width="9.140625" style="4"/>
    <col min="8186" max="8186" width="2.140625" style="4" customWidth="1"/>
    <col min="8187" max="8187" width="31.7109375" style="4" customWidth="1"/>
    <col min="8188" max="8188" width="19.140625" style="4" customWidth="1"/>
    <col min="8189" max="8189" width="11.85546875" style="4" customWidth="1"/>
    <col min="8190" max="8192" width="12.7109375" style="4" customWidth="1"/>
    <col min="8193" max="8196" width="14.7109375" style="4" customWidth="1"/>
    <col min="8197" max="8201" width="12.7109375" style="4" customWidth="1"/>
    <col min="8202" max="8202" width="11.42578125" style="4" customWidth="1"/>
    <col min="8203" max="8441" width="9.140625" style="4"/>
    <col min="8442" max="8442" width="2.140625" style="4" customWidth="1"/>
    <col min="8443" max="8443" width="31.7109375" style="4" customWidth="1"/>
    <col min="8444" max="8444" width="19.140625" style="4" customWidth="1"/>
    <col min="8445" max="8445" width="11.85546875" style="4" customWidth="1"/>
    <col min="8446" max="8448" width="12.7109375" style="4" customWidth="1"/>
    <col min="8449" max="8452" width="14.7109375" style="4" customWidth="1"/>
    <col min="8453" max="8457" width="12.7109375" style="4" customWidth="1"/>
    <col min="8458" max="8458" width="11.42578125" style="4" customWidth="1"/>
    <col min="8459" max="8697" width="9.140625" style="4"/>
    <col min="8698" max="8698" width="2.140625" style="4" customWidth="1"/>
    <col min="8699" max="8699" width="31.7109375" style="4" customWidth="1"/>
    <col min="8700" max="8700" width="19.140625" style="4" customWidth="1"/>
    <col min="8701" max="8701" width="11.85546875" style="4" customWidth="1"/>
    <col min="8702" max="8704" width="12.7109375" style="4" customWidth="1"/>
    <col min="8705" max="8708" width="14.7109375" style="4" customWidth="1"/>
    <col min="8709" max="8713" width="12.7109375" style="4" customWidth="1"/>
    <col min="8714" max="8714" width="11.42578125" style="4" customWidth="1"/>
    <col min="8715" max="8953" width="9.140625" style="4"/>
    <col min="8954" max="8954" width="2.140625" style="4" customWidth="1"/>
    <col min="8955" max="8955" width="31.7109375" style="4" customWidth="1"/>
    <col min="8956" max="8956" width="19.140625" style="4" customWidth="1"/>
    <col min="8957" max="8957" width="11.85546875" style="4" customWidth="1"/>
    <col min="8958" max="8960" width="12.7109375" style="4" customWidth="1"/>
    <col min="8961" max="8964" width="14.7109375" style="4" customWidth="1"/>
    <col min="8965" max="8969" width="12.7109375" style="4" customWidth="1"/>
    <col min="8970" max="8970" width="11.42578125" style="4" customWidth="1"/>
    <col min="8971" max="9209" width="9.140625" style="4"/>
    <col min="9210" max="9210" width="2.140625" style="4" customWidth="1"/>
    <col min="9211" max="9211" width="31.7109375" style="4" customWidth="1"/>
    <col min="9212" max="9212" width="19.140625" style="4" customWidth="1"/>
    <col min="9213" max="9213" width="11.85546875" style="4" customWidth="1"/>
    <col min="9214" max="9216" width="12.7109375" style="4" customWidth="1"/>
    <col min="9217" max="9220" width="14.7109375" style="4" customWidth="1"/>
    <col min="9221" max="9225" width="12.7109375" style="4" customWidth="1"/>
    <col min="9226" max="9226" width="11.42578125" style="4" customWidth="1"/>
    <col min="9227" max="9465" width="9.140625" style="4"/>
    <col min="9466" max="9466" width="2.140625" style="4" customWidth="1"/>
    <col min="9467" max="9467" width="31.7109375" style="4" customWidth="1"/>
    <col min="9468" max="9468" width="19.140625" style="4" customWidth="1"/>
    <col min="9469" max="9469" width="11.85546875" style="4" customWidth="1"/>
    <col min="9470" max="9472" width="12.7109375" style="4" customWidth="1"/>
    <col min="9473" max="9476" width="14.7109375" style="4" customWidth="1"/>
    <col min="9477" max="9481" width="12.7109375" style="4" customWidth="1"/>
    <col min="9482" max="9482" width="11.42578125" style="4" customWidth="1"/>
    <col min="9483" max="9721" width="9.140625" style="4"/>
    <col min="9722" max="9722" width="2.140625" style="4" customWidth="1"/>
    <col min="9723" max="9723" width="31.7109375" style="4" customWidth="1"/>
    <col min="9724" max="9724" width="19.140625" style="4" customWidth="1"/>
    <col min="9725" max="9725" width="11.85546875" style="4" customWidth="1"/>
    <col min="9726" max="9728" width="12.7109375" style="4" customWidth="1"/>
    <col min="9729" max="9732" width="14.7109375" style="4" customWidth="1"/>
    <col min="9733" max="9737" width="12.7109375" style="4" customWidth="1"/>
    <col min="9738" max="9738" width="11.42578125" style="4" customWidth="1"/>
    <col min="9739" max="9977" width="9.140625" style="4"/>
    <col min="9978" max="9978" width="2.140625" style="4" customWidth="1"/>
    <col min="9979" max="9979" width="31.7109375" style="4" customWidth="1"/>
    <col min="9980" max="9980" width="19.140625" style="4" customWidth="1"/>
    <col min="9981" max="9981" width="11.85546875" style="4" customWidth="1"/>
    <col min="9982" max="9984" width="12.7109375" style="4" customWidth="1"/>
    <col min="9985" max="9988" width="14.7109375" style="4" customWidth="1"/>
    <col min="9989" max="9993" width="12.7109375" style="4" customWidth="1"/>
    <col min="9994" max="9994" width="11.42578125" style="4" customWidth="1"/>
    <col min="9995" max="10233" width="9.140625" style="4"/>
    <col min="10234" max="10234" width="2.140625" style="4" customWidth="1"/>
    <col min="10235" max="10235" width="31.7109375" style="4" customWidth="1"/>
    <col min="10236" max="10236" width="19.140625" style="4" customWidth="1"/>
    <col min="10237" max="10237" width="11.85546875" style="4" customWidth="1"/>
    <col min="10238" max="10240" width="12.7109375" style="4" customWidth="1"/>
    <col min="10241" max="10244" width="14.7109375" style="4" customWidth="1"/>
    <col min="10245" max="10249" width="12.7109375" style="4" customWidth="1"/>
    <col min="10250" max="10250" width="11.42578125" style="4" customWidth="1"/>
    <col min="10251" max="10489" width="9.140625" style="4"/>
    <col min="10490" max="10490" width="2.140625" style="4" customWidth="1"/>
    <col min="10491" max="10491" width="31.7109375" style="4" customWidth="1"/>
    <col min="10492" max="10492" width="19.140625" style="4" customWidth="1"/>
    <col min="10493" max="10493" width="11.85546875" style="4" customWidth="1"/>
    <col min="10494" max="10496" width="12.7109375" style="4" customWidth="1"/>
    <col min="10497" max="10500" width="14.7109375" style="4" customWidth="1"/>
    <col min="10501" max="10505" width="12.7109375" style="4" customWidth="1"/>
    <col min="10506" max="10506" width="11.42578125" style="4" customWidth="1"/>
    <col min="10507" max="10745" width="9.140625" style="4"/>
    <col min="10746" max="10746" width="2.140625" style="4" customWidth="1"/>
    <col min="10747" max="10747" width="31.7109375" style="4" customWidth="1"/>
    <col min="10748" max="10748" width="19.140625" style="4" customWidth="1"/>
    <col min="10749" max="10749" width="11.85546875" style="4" customWidth="1"/>
    <col min="10750" max="10752" width="12.7109375" style="4" customWidth="1"/>
    <col min="10753" max="10756" width="14.7109375" style="4" customWidth="1"/>
    <col min="10757" max="10761" width="12.7109375" style="4" customWidth="1"/>
    <col min="10762" max="10762" width="11.42578125" style="4" customWidth="1"/>
    <col min="10763" max="11001" width="9.140625" style="4"/>
    <col min="11002" max="11002" width="2.140625" style="4" customWidth="1"/>
    <col min="11003" max="11003" width="31.7109375" style="4" customWidth="1"/>
    <col min="11004" max="11004" width="19.140625" style="4" customWidth="1"/>
    <col min="11005" max="11005" width="11.85546875" style="4" customWidth="1"/>
    <col min="11006" max="11008" width="12.7109375" style="4" customWidth="1"/>
    <col min="11009" max="11012" width="14.7109375" style="4" customWidth="1"/>
    <col min="11013" max="11017" width="12.7109375" style="4" customWidth="1"/>
    <col min="11018" max="11018" width="11.42578125" style="4" customWidth="1"/>
    <col min="11019" max="11257" width="9.140625" style="4"/>
    <col min="11258" max="11258" width="2.140625" style="4" customWidth="1"/>
    <col min="11259" max="11259" width="31.7109375" style="4" customWidth="1"/>
    <col min="11260" max="11260" width="19.140625" style="4" customWidth="1"/>
    <col min="11261" max="11261" width="11.85546875" style="4" customWidth="1"/>
    <col min="11262" max="11264" width="12.7109375" style="4" customWidth="1"/>
    <col min="11265" max="11268" width="14.7109375" style="4" customWidth="1"/>
    <col min="11269" max="11273" width="12.7109375" style="4" customWidth="1"/>
    <col min="11274" max="11274" width="11.42578125" style="4" customWidth="1"/>
    <col min="11275" max="11513" width="9.140625" style="4"/>
    <col min="11514" max="11514" width="2.140625" style="4" customWidth="1"/>
    <col min="11515" max="11515" width="31.7109375" style="4" customWidth="1"/>
    <col min="11516" max="11516" width="19.140625" style="4" customWidth="1"/>
    <col min="11517" max="11517" width="11.85546875" style="4" customWidth="1"/>
    <col min="11518" max="11520" width="12.7109375" style="4" customWidth="1"/>
    <col min="11521" max="11524" width="14.7109375" style="4" customWidth="1"/>
    <col min="11525" max="11529" width="12.7109375" style="4" customWidth="1"/>
    <col min="11530" max="11530" width="11.42578125" style="4" customWidth="1"/>
    <col min="11531" max="11769" width="9.140625" style="4"/>
    <col min="11770" max="11770" width="2.140625" style="4" customWidth="1"/>
    <col min="11771" max="11771" width="31.7109375" style="4" customWidth="1"/>
    <col min="11772" max="11772" width="19.140625" style="4" customWidth="1"/>
    <col min="11773" max="11773" width="11.85546875" style="4" customWidth="1"/>
    <col min="11774" max="11776" width="12.7109375" style="4" customWidth="1"/>
    <col min="11777" max="11780" width="14.7109375" style="4" customWidth="1"/>
    <col min="11781" max="11785" width="12.7109375" style="4" customWidth="1"/>
    <col min="11786" max="11786" width="11.42578125" style="4" customWidth="1"/>
    <col min="11787" max="12025" width="9.140625" style="4"/>
    <col min="12026" max="12026" width="2.140625" style="4" customWidth="1"/>
    <col min="12027" max="12027" width="31.7109375" style="4" customWidth="1"/>
    <col min="12028" max="12028" width="19.140625" style="4" customWidth="1"/>
    <col min="12029" max="12029" width="11.85546875" style="4" customWidth="1"/>
    <col min="12030" max="12032" width="12.7109375" style="4" customWidth="1"/>
    <col min="12033" max="12036" width="14.7109375" style="4" customWidth="1"/>
    <col min="12037" max="12041" width="12.7109375" style="4" customWidth="1"/>
    <col min="12042" max="12042" width="11.42578125" style="4" customWidth="1"/>
    <col min="12043" max="12281" width="9.140625" style="4"/>
    <col min="12282" max="12282" width="2.140625" style="4" customWidth="1"/>
    <col min="12283" max="12283" width="31.7109375" style="4" customWidth="1"/>
    <col min="12284" max="12284" width="19.140625" style="4" customWidth="1"/>
    <col min="12285" max="12285" width="11.85546875" style="4" customWidth="1"/>
    <col min="12286" max="12288" width="12.7109375" style="4" customWidth="1"/>
    <col min="12289" max="12292" width="14.7109375" style="4" customWidth="1"/>
    <col min="12293" max="12297" width="12.7109375" style="4" customWidth="1"/>
    <col min="12298" max="12298" width="11.42578125" style="4" customWidth="1"/>
    <col min="12299" max="12537" width="9.140625" style="4"/>
    <col min="12538" max="12538" width="2.140625" style="4" customWidth="1"/>
    <col min="12539" max="12539" width="31.7109375" style="4" customWidth="1"/>
    <col min="12540" max="12540" width="19.140625" style="4" customWidth="1"/>
    <col min="12541" max="12541" width="11.85546875" style="4" customWidth="1"/>
    <col min="12542" max="12544" width="12.7109375" style="4" customWidth="1"/>
    <col min="12545" max="12548" width="14.7109375" style="4" customWidth="1"/>
    <col min="12549" max="12553" width="12.7109375" style="4" customWidth="1"/>
    <col min="12554" max="12554" width="11.42578125" style="4" customWidth="1"/>
    <col min="12555" max="12793" width="9.140625" style="4"/>
    <col min="12794" max="12794" width="2.140625" style="4" customWidth="1"/>
    <col min="12795" max="12795" width="31.7109375" style="4" customWidth="1"/>
    <col min="12796" max="12796" width="19.140625" style="4" customWidth="1"/>
    <col min="12797" max="12797" width="11.85546875" style="4" customWidth="1"/>
    <col min="12798" max="12800" width="12.7109375" style="4" customWidth="1"/>
    <col min="12801" max="12804" width="14.7109375" style="4" customWidth="1"/>
    <col min="12805" max="12809" width="12.7109375" style="4" customWidth="1"/>
    <col min="12810" max="12810" width="11.42578125" style="4" customWidth="1"/>
    <col min="12811" max="13049" width="9.140625" style="4"/>
    <col min="13050" max="13050" width="2.140625" style="4" customWidth="1"/>
    <col min="13051" max="13051" width="31.7109375" style="4" customWidth="1"/>
    <col min="13052" max="13052" width="19.140625" style="4" customWidth="1"/>
    <col min="13053" max="13053" width="11.85546875" style="4" customWidth="1"/>
    <col min="13054" max="13056" width="12.7109375" style="4" customWidth="1"/>
    <col min="13057" max="13060" width="14.7109375" style="4" customWidth="1"/>
    <col min="13061" max="13065" width="12.7109375" style="4" customWidth="1"/>
    <col min="13066" max="13066" width="11.42578125" style="4" customWidth="1"/>
    <col min="13067" max="13305" width="9.140625" style="4"/>
    <col min="13306" max="13306" width="2.140625" style="4" customWidth="1"/>
    <col min="13307" max="13307" width="31.7109375" style="4" customWidth="1"/>
    <col min="13308" max="13308" width="19.140625" style="4" customWidth="1"/>
    <col min="13309" max="13309" width="11.85546875" style="4" customWidth="1"/>
    <col min="13310" max="13312" width="12.7109375" style="4" customWidth="1"/>
    <col min="13313" max="13316" width="14.7109375" style="4" customWidth="1"/>
    <col min="13317" max="13321" width="12.7109375" style="4" customWidth="1"/>
    <col min="13322" max="13322" width="11.42578125" style="4" customWidth="1"/>
    <col min="13323" max="13561" width="9.140625" style="4"/>
    <col min="13562" max="13562" width="2.140625" style="4" customWidth="1"/>
    <col min="13563" max="13563" width="31.7109375" style="4" customWidth="1"/>
    <col min="13564" max="13564" width="19.140625" style="4" customWidth="1"/>
    <col min="13565" max="13565" width="11.85546875" style="4" customWidth="1"/>
    <col min="13566" max="13568" width="12.7109375" style="4" customWidth="1"/>
    <col min="13569" max="13572" width="14.7109375" style="4" customWidth="1"/>
    <col min="13573" max="13577" width="12.7109375" style="4" customWidth="1"/>
    <col min="13578" max="13578" width="11.42578125" style="4" customWidth="1"/>
    <col min="13579" max="13817" width="9.140625" style="4"/>
    <col min="13818" max="13818" width="2.140625" style="4" customWidth="1"/>
    <col min="13819" max="13819" width="31.7109375" style="4" customWidth="1"/>
    <col min="13820" max="13820" width="19.140625" style="4" customWidth="1"/>
    <col min="13821" max="13821" width="11.85546875" style="4" customWidth="1"/>
    <col min="13822" max="13824" width="12.7109375" style="4" customWidth="1"/>
    <col min="13825" max="13828" width="14.7109375" style="4" customWidth="1"/>
    <col min="13829" max="13833" width="12.7109375" style="4" customWidth="1"/>
    <col min="13834" max="13834" width="11.42578125" style="4" customWidth="1"/>
    <col min="13835" max="14073" width="9.140625" style="4"/>
    <col min="14074" max="14074" width="2.140625" style="4" customWidth="1"/>
    <col min="14075" max="14075" width="31.7109375" style="4" customWidth="1"/>
    <col min="14076" max="14076" width="19.140625" style="4" customWidth="1"/>
    <col min="14077" max="14077" width="11.85546875" style="4" customWidth="1"/>
    <col min="14078" max="14080" width="12.7109375" style="4" customWidth="1"/>
    <col min="14081" max="14084" width="14.7109375" style="4" customWidth="1"/>
    <col min="14085" max="14089" width="12.7109375" style="4" customWidth="1"/>
    <col min="14090" max="14090" width="11.42578125" style="4" customWidth="1"/>
    <col min="14091" max="14329" width="9.140625" style="4"/>
    <col min="14330" max="14330" width="2.140625" style="4" customWidth="1"/>
    <col min="14331" max="14331" width="31.7109375" style="4" customWidth="1"/>
    <col min="14332" max="14332" width="19.140625" style="4" customWidth="1"/>
    <col min="14333" max="14333" width="11.85546875" style="4" customWidth="1"/>
    <col min="14334" max="14336" width="12.7109375" style="4" customWidth="1"/>
    <col min="14337" max="14340" width="14.7109375" style="4" customWidth="1"/>
    <col min="14341" max="14345" width="12.7109375" style="4" customWidth="1"/>
    <col min="14346" max="14346" width="11.42578125" style="4" customWidth="1"/>
    <col min="14347" max="14585" width="9.140625" style="4"/>
    <col min="14586" max="14586" width="2.140625" style="4" customWidth="1"/>
    <col min="14587" max="14587" width="31.7109375" style="4" customWidth="1"/>
    <col min="14588" max="14588" width="19.140625" style="4" customWidth="1"/>
    <col min="14589" max="14589" width="11.85546875" style="4" customWidth="1"/>
    <col min="14590" max="14592" width="12.7109375" style="4" customWidth="1"/>
    <col min="14593" max="14596" width="14.7109375" style="4" customWidth="1"/>
    <col min="14597" max="14601" width="12.7109375" style="4" customWidth="1"/>
    <col min="14602" max="14602" width="11.42578125" style="4" customWidth="1"/>
    <col min="14603" max="14841" width="9.140625" style="4"/>
    <col min="14842" max="14842" width="2.140625" style="4" customWidth="1"/>
    <col min="14843" max="14843" width="31.7109375" style="4" customWidth="1"/>
    <col min="14844" max="14844" width="19.140625" style="4" customWidth="1"/>
    <col min="14845" max="14845" width="11.85546875" style="4" customWidth="1"/>
    <col min="14846" max="14848" width="12.7109375" style="4" customWidth="1"/>
    <col min="14849" max="14852" width="14.7109375" style="4" customWidth="1"/>
    <col min="14853" max="14857" width="12.7109375" style="4" customWidth="1"/>
    <col min="14858" max="14858" width="11.42578125" style="4" customWidth="1"/>
    <col min="14859" max="15097" width="9.140625" style="4"/>
    <col min="15098" max="15098" width="2.140625" style="4" customWidth="1"/>
    <col min="15099" max="15099" width="31.7109375" style="4" customWidth="1"/>
    <col min="15100" max="15100" width="19.140625" style="4" customWidth="1"/>
    <col min="15101" max="15101" width="11.85546875" style="4" customWidth="1"/>
    <col min="15102" max="15104" width="12.7109375" style="4" customWidth="1"/>
    <col min="15105" max="15108" width="14.7109375" style="4" customWidth="1"/>
    <col min="15109" max="15113" width="12.7109375" style="4" customWidth="1"/>
    <col min="15114" max="15114" width="11.42578125" style="4" customWidth="1"/>
    <col min="15115" max="15353" width="9.140625" style="4"/>
    <col min="15354" max="15354" width="2.140625" style="4" customWidth="1"/>
    <col min="15355" max="15355" width="31.7109375" style="4" customWidth="1"/>
    <col min="15356" max="15356" width="19.140625" style="4" customWidth="1"/>
    <col min="15357" max="15357" width="11.85546875" style="4" customWidth="1"/>
    <col min="15358" max="15360" width="12.7109375" style="4" customWidth="1"/>
    <col min="15361" max="15364" width="14.7109375" style="4" customWidth="1"/>
    <col min="15365" max="15369" width="12.7109375" style="4" customWidth="1"/>
    <col min="15370" max="15370" width="11.42578125" style="4" customWidth="1"/>
    <col min="15371" max="15609" width="9.140625" style="4"/>
    <col min="15610" max="15610" width="2.140625" style="4" customWidth="1"/>
    <col min="15611" max="15611" width="31.7109375" style="4" customWidth="1"/>
    <col min="15612" max="15612" width="19.140625" style="4" customWidth="1"/>
    <col min="15613" max="15613" width="11.85546875" style="4" customWidth="1"/>
    <col min="15614" max="15616" width="12.7109375" style="4" customWidth="1"/>
    <col min="15617" max="15620" width="14.7109375" style="4" customWidth="1"/>
    <col min="15621" max="15625" width="12.7109375" style="4" customWidth="1"/>
    <col min="15626" max="15626" width="11.42578125" style="4" customWidth="1"/>
    <col min="15627" max="15865" width="9.140625" style="4"/>
    <col min="15866" max="15866" width="2.140625" style="4" customWidth="1"/>
    <col min="15867" max="15867" width="31.7109375" style="4" customWidth="1"/>
    <col min="15868" max="15868" width="19.140625" style="4" customWidth="1"/>
    <col min="15869" max="15869" width="11.85546875" style="4" customWidth="1"/>
    <col min="15870" max="15872" width="12.7109375" style="4" customWidth="1"/>
    <col min="15873" max="15876" width="14.7109375" style="4" customWidth="1"/>
    <col min="15877" max="15881" width="12.7109375" style="4" customWidth="1"/>
    <col min="15882" max="15882" width="11.42578125" style="4" customWidth="1"/>
    <col min="15883" max="16121" width="9.140625" style="4"/>
    <col min="16122" max="16122" width="2.140625" style="4" customWidth="1"/>
    <col min="16123" max="16123" width="31.7109375" style="4" customWidth="1"/>
    <col min="16124" max="16124" width="19.140625" style="4" customWidth="1"/>
    <col min="16125" max="16125" width="11.85546875" style="4" customWidth="1"/>
    <col min="16126" max="16128" width="12.7109375" style="4" customWidth="1"/>
    <col min="16129" max="16132" width="14.7109375" style="4" customWidth="1"/>
    <col min="16133" max="16137" width="12.7109375" style="4" customWidth="1"/>
    <col min="16138" max="16138" width="11.42578125" style="4" customWidth="1"/>
    <col min="16139" max="16384" width="9.140625" style="4"/>
  </cols>
  <sheetData>
    <row r="1" spans="1:14" s="421" customFormat="1" ht="14.1" customHeight="1"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184"/>
      <c r="B3" s="424" t="str">
        <f>SPUCRI!$B$3</f>
        <v>AS OF DATE _______</v>
      </c>
      <c r="C3" s="4"/>
      <c r="D3" s="4"/>
      <c r="E3" s="4"/>
      <c r="F3" s="1398">
        <f>'I. Financial Condition'!$C$3</f>
        <v>0</v>
      </c>
      <c r="G3" s="1398"/>
      <c r="H3" s="184"/>
      <c r="I3" s="184"/>
      <c r="J3" s="184"/>
      <c r="K3" s="184"/>
      <c r="L3" s="184"/>
      <c r="M3" s="184"/>
      <c r="N3" s="184"/>
    </row>
    <row r="4" spans="1:14" s="421" customFormat="1" ht="14.1" customHeight="1" x14ac:dyDescent="0.25">
      <c r="A4" s="1595"/>
      <c r="B4" s="1595"/>
      <c r="C4" s="1595"/>
      <c r="D4" s="1595"/>
      <c r="E4" s="1595"/>
      <c r="F4" s="1595"/>
      <c r="G4" s="1595"/>
      <c r="H4" s="1595"/>
      <c r="I4" s="1595"/>
      <c r="J4" s="1595"/>
    </row>
    <row r="5" spans="1:14" ht="12.75" customHeight="1" x14ac:dyDescent="0.2">
      <c r="A5" s="1578" t="s">
        <v>722</v>
      </c>
      <c r="B5" s="1471"/>
      <c r="C5" s="1425" t="s">
        <v>739</v>
      </c>
      <c r="D5" s="1402" t="s">
        <v>723</v>
      </c>
      <c r="E5" s="1483" t="s">
        <v>724</v>
      </c>
      <c r="F5" s="1483"/>
      <c r="G5" s="1402" t="s">
        <v>730</v>
      </c>
      <c r="H5" s="1488" t="s">
        <v>733</v>
      </c>
      <c r="I5" s="1488"/>
      <c r="J5" s="1416" t="s">
        <v>616</v>
      </c>
    </row>
    <row r="6" spans="1:14" ht="12.75" customHeight="1" x14ac:dyDescent="0.2">
      <c r="A6" s="1579"/>
      <c r="B6" s="1472"/>
      <c r="C6" s="1426"/>
      <c r="D6" s="1403"/>
      <c r="E6" s="1577" t="s">
        <v>726</v>
      </c>
      <c r="F6" s="1577" t="s">
        <v>727</v>
      </c>
      <c r="G6" s="1403"/>
      <c r="H6" s="1562" t="s">
        <v>714</v>
      </c>
      <c r="I6" s="1562" t="s">
        <v>715</v>
      </c>
      <c r="J6" s="1417"/>
    </row>
    <row r="7" spans="1:14" ht="12.75" customHeight="1" x14ac:dyDescent="0.2">
      <c r="A7" s="1579"/>
      <c r="B7" s="1472"/>
      <c r="C7" s="1426"/>
      <c r="D7" s="1403"/>
      <c r="E7" s="1403"/>
      <c r="F7" s="1403"/>
      <c r="G7" s="1403"/>
      <c r="H7" s="1430"/>
      <c r="I7" s="1430"/>
      <c r="J7" s="1417"/>
    </row>
    <row r="8" spans="1:14" ht="12.75" customHeight="1" x14ac:dyDescent="0.2">
      <c r="A8" s="1579"/>
      <c r="B8" s="1472"/>
      <c r="C8" s="1426"/>
      <c r="D8" s="1403"/>
      <c r="E8" s="1403"/>
      <c r="F8" s="1403"/>
      <c r="G8" s="1403"/>
      <c r="H8" s="1430"/>
      <c r="I8" s="1430"/>
      <c r="J8" s="1417"/>
    </row>
    <row r="9" spans="1:14" ht="12.75" customHeight="1" x14ac:dyDescent="0.2">
      <c r="A9" s="1580"/>
      <c r="B9" s="1473"/>
      <c r="C9" s="1427"/>
      <c r="D9" s="1404"/>
      <c r="E9" s="1404"/>
      <c r="F9" s="1404"/>
      <c r="G9" s="1404"/>
      <c r="H9" s="1431"/>
      <c r="I9" s="1431"/>
      <c r="J9" s="1418"/>
    </row>
    <row r="10" spans="1:14" ht="12.75" customHeight="1" x14ac:dyDescent="0.2">
      <c r="A10" s="1572"/>
      <c r="B10" s="1573"/>
      <c r="C10" s="768"/>
      <c r="D10" s="768"/>
      <c r="E10" s="768"/>
      <c r="F10" s="768"/>
      <c r="G10" s="768"/>
      <c r="H10" s="769"/>
      <c r="I10" s="769"/>
      <c r="J10" s="772"/>
    </row>
    <row r="11" spans="1:14" ht="12.75" customHeight="1" x14ac:dyDescent="0.2">
      <c r="A11" s="850"/>
      <c r="B11" s="774"/>
      <c r="C11" s="833"/>
      <c r="D11" s="775"/>
      <c r="E11" s="775"/>
      <c r="F11" s="775"/>
      <c r="G11" s="775"/>
      <c r="H11" s="776"/>
      <c r="I11" s="776"/>
      <c r="J11" s="777"/>
    </row>
    <row r="12" spans="1:14" ht="12.75" customHeight="1" x14ac:dyDescent="0.2">
      <c r="A12" s="851" t="s">
        <v>719</v>
      </c>
      <c r="B12" s="779"/>
      <c r="C12" s="780"/>
      <c r="D12" s="834"/>
      <c r="E12" s="834"/>
      <c r="F12" s="834"/>
      <c r="G12" s="835"/>
      <c r="H12" s="781"/>
      <c r="I12" s="781"/>
      <c r="J12" s="782"/>
    </row>
    <row r="13" spans="1:14" ht="12.75" customHeight="1" x14ac:dyDescent="0.2">
      <c r="A13" s="836">
        <v>1</v>
      </c>
      <c r="B13" s="784"/>
      <c r="C13" s="784"/>
      <c r="D13" s="837"/>
      <c r="E13" s="837"/>
      <c r="F13" s="837"/>
      <c r="G13" s="838"/>
      <c r="H13" s="785"/>
      <c r="I13" s="785"/>
      <c r="J13" s="786"/>
    </row>
    <row r="14" spans="1:14" ht="12.75" customHeight="1" x14ac:dyDescent="0.2">
      <c r="A14" s="836">
        <v>2</v>
      </c>
      <c r="B14" s="787"/>
      <c r="C14" s="787"/>
      <c r="D14" s="839"/>
      <c r="E14" s="839"/>
      <c r="F14" s="839"/>
      <c r="G14" s="840"/>
      <c r="H14" s="788"/>
      <c r="I14" s="788"/>
      <c r="J14" s="789"/>
    </row>
    <row r="15" spans="1:14" ht="12.75" customHeight="1" x14ac:dyDescent="0.2">
      <c r="A15" s="836">
        <v>3</v>
      </c>
      <c r="B15" s="787"/>
      <c r="C15" s="787"/>
      <c r="D15" s="839"/>
      <c r="E15" s="839"/>
      <c r="F15" s="839"/>
      <c r="G15" s="840"/>
      <c r="H15" s="788"/>
      <c r="I15" s="788"/>
      <c r="J15" s="789"/>
    </row>
    <row r="16" spans="1:14" ht="12.75" customHeight="1" x14ac:dyDescent="0.2">
      <c r="A16" s="836">
        <v>4</v>
      </c>
      <c r="B16" s="841"/>
      <c r="C16" s="787"/>
      <c r="D16" s="839"/>
      <c r="E16" s="839"/>
      <c r="F16" s="839"/>
      <c r="G16" s="840"/>
      <c r="H16" s="788"/>
      <c r="I16" s="788"/>
      <c r="J16" s="789"/>
    </row>
    <row r="17" spans="1:10" ht="12.75" customHeight="1" thickBot="1" x14ac:dyDescent="0.25">
      <c r="A17" s="836"/>
      <c r="B17" s="862"/>
      <c r="C17" s="775"/>
      <c r="D17" s="807"/>
      <c r="E17" s="780"/>
      <c r="F17" s="780"/>
      <c r="G17" s="864"/>
      <c r="H17" s="791"/>
      <c r="I17" s="791"/>
      <c r="J17" s="777"/>
    </row>
    <row r="18" spans="1:10" ht="12.75" customHeight="1" x14ac:dyDescent="0.2">
      <c r="A18" s="865" t="s">
        <v>740</v>
      </c>
      <c r="B18" s="793"/>
      <c r="C18" s="780"/>
      <c r="D18" s="780"/>
      <c r="E18" s="780"/>
      <c r="F18" s="780"/>
      <c r="G18" s="827">
        <f>SUM(G13:G16)</f>
        <v>0</v>
      </c>
      <c r="H18" s="827">
        <f>SUM(H13:H16)</f>
        <v>0</v>
      </c>
      <c r="I18" s="827">
        <f>SUM(I13:I16)</f>
        <v>0</v>
      </c>
      <c r="J18" s="782"/>
    </row>
    <row r="19" spans="1:10" ht="12.75" customHeight="1" thickBot="1" x14ac:dyDescent="0.25">
      <c r="A19" s="866" t="s">
        <v>693</v>
      </c>
      <c r="B19" s="795"/>
      <c r="C19" s="796"/>
      <c r="D19" s="796"/>
      <c r="E19" s="868"/>
      <c r="F19" s="868"/>
      <c r="G19" s="825"/>
      <c r="H19" s="825"/>
      <c r="I19" s="825"/>
      <c r="J19" s="782"/>
    </row>
    <row r="20" spans="1:10" s="595" customFormat="1" ht="12.75" customHeight="1" thickBot="1" x14ac:dyDescent="0.25">
      <c r="A20" s="867" t="s">
        <v>741</v>
      </c>
      <c r="B20" s="800"/>
      <c r="C20" s="801"/>
      <c r="D20" s="801"/>
      <c r="E20" s="802"/>
      <c r="F20" s="802"/>
      <c r="G20" s="829">
        <f>G18-G19</f>
        <v>0</v>
      </c>
      <c r="H20" s="829">
        <f t="shared" ref="H20:I20" si="0">H18-H19</f>
        <v>0</v>
      </c>
      <c r="I20" s="829">
        <f t="shared" si="0"/>
        <v>0</v>
      </c>
      <c r="J20" s="803"/>
    </row>
  </sheetData>
  <sheetProtection algorithmName="SHA-512" hashValue="TyC0RPx0ue9m3v0S7ECK+7OCfnoD7Cdkqz9GKAzcRMz3MQZHKAtoE1R9jsMX1UOgvVBCJCcR1xqrihekmV58qQ==" saltValue="Vz7HL7jCiGzvqZbAJGNnmg=="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5">
    <mergeCell ref="I6:I9"/>
    <mergeCell ref="A4:J4"/>
    <mergeCell ref="A5:B9"/>
    <mergeCell ref="C5:C9"/>
    <mergeCell ref="D5:D9"/>
    <mergeCell ref="E5:F5"/>
    <mergeCell ref="G5:G9"/>
    <mergeCell ref="H5:I5"/>
    <mergeCell ref="J5:J9"/>
    <mergeCell ref="E6:E9"/>
    <mergeCell ref="F2:G2"/>
    <mergeCell ref="F3:G3"/>
    <mergeCell ref="F6:F9"/>
    <mergeCell ref="H6:H9"/>
    <mergeCell ref="A10:B10"/>
  </mergeCells>
  <pageMargins left="0.5" right="0.5" top="1" bottom="0.5" header="0.2" footer="0.1"/>
  <pageSetup paperSize="5" scale="69" fitToHeight="0" orientation="landscape" r:id="rId1"/>
  <headerFooter>
    <oddFooter>&amp;R&amp;"Arial,Bold"&amp;10Page 37</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tabColor theme="9" tint="0.39997558519241921"/>
    <pageSetUpPr fitToPage="1"/>
  </sheetPr>
  <dimension ref="A1:N21"/>
  <sheetViews>
    <sheetView showGridLines="0" zoomScale="85" zoomScaleNormal="85" zoomScalePageLayoutView="40" workbookViewId="0"/>
  </sheetViews>
  <sheetFormatPr defaultColWidth="8.85546875" defaultRowHeight="12.75" customHeight="1" x14ac:dyDescent="0.2"/>
  <cols>
    <col min="1" max="1" width="2.140625" style="763" customWidth="1"/>
    <col min="2" max="2" width="31.7109375" style="4" customWidth="1"/>
    <col min="3" max="3" width="16.7109375" style="15" customWidth="1"/>
    <col min="4" max="4" width="15.42578125" style="15" customWidth="1"/>
    <col min="5" max="5" width="11.85546875" style="4" customWidth="1"/>
    <col min="6" max="8" width="12.7109375" style="4" customWidth="1"/>
    <col min="9" max="10" width="24.42578125" style="6" customWidth="1"/>
    <col min="11" max="248" width="9.140625" style="4"/>
    <col min="249" max="249" width="2.140625" style="4" customWidth="1"/>
    <col min="250" max="250" width="31.7109375" style="4" customWidth="1"/>
    <col min="251" max="251" width="16.7109375" style="4" customWidth="1"/>
    <col min="252" max="252" width="15.42578125" style="4" customWidth="1"/>
    <col min="253" max="253" width="11.85546875" style="4" customWidth="1"/>
    <col min="254" max="256" width="12.7109375" style="4" customWidth="1"/>
    <col min="257" max="260" width="14.7109375" style="4" customWidth="1"/>
    <col min="261" max="265" width="12.7109375" style="4" customWidth="1"/>
    <col min="266" max="266" width="11.42578125" style="4" customWidth="1"/>
    <col min="267" max="504" width="9.140625" style="4"/>
    <col min="505" max="505" width="2.140625" style="4" customWidth="1"/>
    <col min="506" max="506" width="31.7109375" style="4" customWidth="1"/>
    <col min="507" max="507" width="16.7109375" style="4" customWidth="1"/>
    <col min="508" max="508" width="15.42578125" style="4" customWidth="1"/>
    <col min="509" max="509" width="11.85546875" style="4" customWidth="1"/>
    <col min="510" max="512" width="12.7109375" style="4" customWidth="1"/>
    <col min="513" max="516" width="14.7109375" style="4" customWidth="1"/>
    <col min="517" max="521" width="12.7109375" style="4" customWidth="1"/>
    <col min="522" max="522" width="11.42578125" style="4" customWidth="1"/>
    <col min="523" max="760" width="9.140625" style="4"/>
    <col min="761" max="761" width="2.140625" style="4" customWidth="1"/>
    <col min="762" max="762" width="31.7109375" style="4" customWidth="1"/>
    <col min="763" max="763" width="16.7109375" style="4" customWidth="1"/>
    <col min="764" max="764" width="15.42578125" style="4" customWidth="1"/>
    <col min="765" max="765" width="11.85546875" style="4" customWidth="1"/>
    <col min="766" max="768" width="12.7109375" style="4" customWidth="1"/>
    <col min="769" max="772" width="14.7109375" style="4" customWidth="1"/>
    <col min="773" max="777" width="12.7109375" style="4" customWidth="1"/>
    <col min="778" max="778" width="11.42578125" style="4" customWidth="1"/>
    <col min="779" max="1016" width="9.140625" style="4"/>
    <col min="1017" max="1017" width="2.140625" style="4" customWidth="1"/>
    <col min="1018" max="1018" width="31.7109375" style="4" customWidth="1"/>
    <col min="1019" max="1019" width="16.7109375" style="4" customWidth="1"/>
    <col min="1020" max="1020" width="15.42578125" style="4" customWidth="1"/>
    <col min="1021" max="1021" width="11.85546875" style="4" customWidth="1"/>
    <col min="1022" max="1024" width="12.7109375" style="4" customWidth="1"/>
    <col min="1025" max="1028" width="14.7109375" style="4" customWidth="1"/>
    <col min="1029" max="1033" width="12.7109375" style="4" customWidth="1"/>
    <col min="1034" max="1034" width="11.42578125" style="4" customWidth="1"/>
    <col min="1035" max="1272" width="9.140625" style="4"/>
    <col min="1273" max="1273" width="2.140625" style="4" customWidth="1"/>
    <col min="1274" max="1274" width="31.7109375" style="4" customWidth="1"/>
    <col min="1275" max="1275" width="16.7109375" style="4" customWidth="1"/>
    <col min="1276" max="1276" width="15.42578125" style="4" customWidth="1"/>
    <col min="1277" max="1277" width="11.85546875" style="4" customWidth="1"/>
    <col min="1278" max="1280" width="12.7109375" style="4" customWidth="1"/>
    <col min="1281" max="1284" width="14.7109375" style="4" customWidth="1"/>
    <col min="1285" max="1289" width="12.7109375" style="4" customWidth="1"/>
    <col min="1290" max="1290" width="11.42578125" style="4" customWidth="1"/>
    <col min="1291" max="1528" width="9.140625" style="4"/>
    <col min="1529" max="1529" width="2.140625" style="4" customWidth="1"/>
    <col min="1530" max="1530" width="31.7109375" style="4" customWidth="1"/>
    <col min="1531" max="1531" width="16.7109375" style="4" customWidth="1"/>
    <col min="1532" max="1532" width="15.42578125" style="4" customWidth="1"/>
    <col min="1533" max="1533" width="11.85546875" style="4" customWidth="1"/>
    <col min="1534" max="1536" width="12.7109375" style="4" customWidth="1"/>
    <col min="1537" max="1540" width="14.7109375" style="4" customWidth="1"/>
    <col min="1541" max="1545" width="12.7109375" style="4" customWidth="1"/>
    <col min="1546" max="1546" width="11.42578125" style="4" customWidth="1"/>
    <col min="1547" max="1784" width="9.140625" style="4"/>
    <col min="1785" max="1785" width="2.140625" style="4" customWidth="1"/>
    <col min="1786" max="1786" width="31.7109375" style="4" customWidth="1"/>
    <col min="1787" max="1787" width="16.7109375" style="4" customWidth="1"/>
    <col min="1788" max="1788" width="15.42578125" style="4" customWidth="1"/>
    <col min="1789" max="1789" width="11.85546875" style="4" customWidth="1"/>
    <col min="1790" max="1792" width="12.7109375" style="4" customWidth="1"/>
    <col min="1793" max="1796" width="14.7109375" style="4" customWidth="1"/>
    <col min="1797" max="1801" width="12.7109375" style="4" customWidth="1"/>
    <col min="1802" max="1802" width="11.42578125" style="4" customWidth="1"/>
    <col min="1803" max="2040" width="9.140625" style="4"/>
    <col min="2041" max="2041" width="2.140625" style="4" customWidth="1"/>
    <col min="2042" max="2042" width="31.7109375" style="4" customWidth="1"/>
    <col min="2043" max="2043" width="16.7109375" style="4" customWidth="1"/>
    <col min="2044" max="2044" width="15.42578125" style="4" customWidth="1"/>
    <col min="2045" max="2045" width="11.85546875" style="4" customWidth="1"/>
    <col min="2046" max="2048" width="12.7109375" style="4" customWidth="1"/>
    <col min="2049" max="2052" width="14.7109375" style="4" customWidth="1"/>
    <col min="2053" max="2057" width="12.7109375" style="4" customWidth="1"/>
    <col min="2058" max="2058" width="11.42578125" style="4" customWidth="1"/>
    <col min="2059" max="2296" width="9.140625" style="4"/>
    <col min="2297" max="2297" width="2.140625" style="4" customWidth="1"/>
    <col min="2298" max="2298" width="31.7109375" style="4" customWidth="1"/>
    <col min="2299" max="2299" width="16.7109375" style="4" customWidth="1"/>
    <col min="2300" max="2300" width="15.42578125" style="4" customWidth="1"/>
    <col min="2301" max="2301" width="11.85546875" style="4" customWidth="1"/>
    <col min="2302" max="2304" width="12.7109375" style="4" customWidth="1"/>
    <col min="2305" max="2308" width="14.7109375" style="4" customWidth="1"/>
    <col min="2309" max="2313" width="12.7109375" style="4" customWidth="1"/>
    <col min="2314" max="2314" width="11.42578125" style="4" customWidth="1"/>
    <col min="2315" max="2552" width="9.140625" style="4"/>
    <col min="2553" max="2553" width="2.140625" style="4" customWidth="1"/>
    <col min="2554" max="2554" width="31.7109375" style="4" customWidth="1"/>
    <col min="2555" max="2555" width="16.7109375" style="4" customWidth="1"/>
    <col min="2556" max="2556" width="15.42578125" style="4" customWidth="1"/>
    <col min="2557" max="2557" width="11.85546875" style="4" customWidth="1"/>
    <col min="2558" max="2560" width="12.7109375" style="4" customWidth="1"/>
    <col min="2561" max="2564" width="14.7109375" style="4" customWidth="1"/>
    <col min="2565" max="2569" width="12.7109375" style="4" customWidth="1"/>
    <col min="2570" max="2570" width="11.42578125" style="4" customWidth="1"/>
    <col min="2571" max="2808" width="9.140625" style="4"/>
    <col min="2809" max="2809" width="2.140625" style="4" customWidth="1"/>
    <col min="2810" max="2810" width="31.7109375" style="4" customWidth="1"/>
    <col min="2811" max="2811" width="16.7109375" style="4" customWidth="1"/>
    <col min="2812" max="2812" width="15.42578125" style="4" customWidth="1"/>
    <col min="2813" max="2813" width="11.85546875" style="4" customWidth="1"/>
    <col min="2814" max="2816" width="12.7109375" style="4" customWidth="1"/>
    <col min="2817" max="2820" width="14.7109375" style="4" customWidth="1"/>
    <col min="2821" max="2825" width="12.7109375" style="4" customWidth="1"/>
    <col min="2826" max="2826" width="11.42578125" style="4" customWidth="1"/>
    <col min="2827" max="3064" width="9.140625" style="4"/>
    <col min="3065" max="3065" width="2.140625" style="4" customWidth="1"/>
    <col min="3066" max="3066" width="31.7109375" style="4" customWidth="1"/>
    <col min="3067" max="3067" width="16.7109375" style="4" customWidth="1"/>
    <col min="3068" max="3068" width="15.42578125" style="4" customWidth="1"/>
    <col min="3069" max="3069" width="11.85546875" style="4" customWidth="1"/>
    <col min="3070" max="3072" width="12.7109375" style="4" customWidth="1"/>
    <col min="3073" max="3076" width="14.7109375" style="4" customWidth="1"/>
    <col min="3077" max="3081" width="12.7109375" style="4" customWidth="1"/>
    <col min="3082" max="3082" width="11.42578125" style="4" customWidth="1"/>
    <col min="3083" max="3320" width="9.140625" style="4"/>
    <col min="3321" max="3321" width="2.140625" style="4" customWidth="1"/>
    <col min="3322" max="3322" width="31.7109375" style="4" customWidth="1"/>
    <col min="3323" max="3323" width="16.7109375" style="4" customWidth="1"/>
    <col min="3324" max="3324" width="15.42578125" style="4" customWidth="1"/>
    <col min="3325" max="3325" width="11.85546875" style="4" customWidth="1"/>
    <col min="3326" max="3328" width="12.7109375" style="4" customWidth="1"/>
    <col min="3329" max="3332" width="14.7109375" style="4" customWidth="1"/>
    <col min="3333" max="3337" width="12.7109375" style="4" customWidth="1"/>
    <col min="3338" max="3338" width="11.42578125" style="4" customWidth="1"/>
    <col min="3339" max="3576" width="9.140625" style="4"/>
    <col min="3577" max="3577" width="2.140625" style="4" customWidth="1"/>
    <col min="3578" max="3578" width="31.7109375" style="4" customWidth="1"/>
    <col min="3579" max="3579" width="16.7109375" style="4" customWidth="1"/>
    <col min="3580" max="3580" width="15.42578125" style="4" customWidth="1"/>
    <col min="3581" max="3581" width="11.85546875" style="4" customWidth="1"/>
    <col min="3582" max="3584" width="12.7109375" style="4" customWidth="1"/>
    <col min="3585" max="3588" width="14.7109375" style="4" customWidth="1"/>
    <col min="3589" max="3593" width="12.7109375" style="4" customWidth="1"/>
    <col min="3594" max="3594" width="11.42578125" style="4" customWidth="1"/>
    <col min="3595" max="3832" width="9.140625" style="4"/>
    <col min="3833" max="3833" width="2.140625" style="4" customWidth="1"/>
    <col min="3834" max="3834" width="31.7109375" style="4" customWidth="1"/>
    <col min="3835" max="3835" width="16.7109375" style="4" customWidth="1"/>
    <col min="3836" max="3836" width="15.42578125" style="4" customWidth="1"/>
    <col min="3837" max="3837" width="11.85546875" style="4" customWidth="1"/>
    <col min="3838" max="3840" width="12.7109375" style="4" customWidth="1"/>
    <col min="3841" max="3844" width="14.7109375" style="4" customWidth="1"/>
    <col min="3845" max="3849" width="12.7109375" style="4" customWidth="1"/>
    <col min="3850" max="3850" width="11.42578125" style="4" customWidth="1"/>
    <col min="3851" max="4088" width="9.140625" style="4"/>
    <col min="4089" max="4089" width="2.140625" style="4" customWidth="1"/>
    <col min="4090" max="4090" width="31.7109375" style="4" customWidth="1"/>
    <col min="4091" max="4091" width="16.7109375" style="4" customWidth="1"/>
    <col min="4092" max="4092" width="15.42578125" style="4" customWidth="1"/>
    <col min="4093" max="4093" width="11.85546875" style="4" customWidth="1"/>
    <col min="4094" max="4096" width="12.7109375" style="4" customWidth="1"/>
    <col min="4097" max="4100" width="14.7109375" style="4" customWidth="1"/>
    <col min="4101" max="4105" width="12.7109375" style="4" customWidth="1"/>
    <col min="4106" max="4106" width="11.42578125" style="4" customWidth="1"/>
    <col min="4107" max="4344" width="9.140625" style="4"/>
    <col min="4345" max="4345" width="2.140625" style="4" customWidth="1"/>
    <col min="4346" max="4346" width="31.7109375" style="4" customWidth="1"/>
    <col min="4347" max="4347" width="16.7109375" style="4" customWidth="1"/>
    <col min="4348" max="4348" width="15.42578125" style="4" customWidth="1"/>
    <col min="4349" max="4349" width="11.85546875" style="4" customWidth="1"/>
    <col min="4350" max="4352" width="12.7109375" style="4" customWidth="1"/>
    <col min="4353" max="4356" width="14.7109375" style="4" customWidth="1"/>
    <col min="4357" max="4361" width="12.7109375" style="4" customWidth="1"/>
    <col min="4362" max="4362" width="11.42578125" style="4" customWidth="1"/>
    <col min="4363" max="4600" width="9.140625" style="4"/>
    <col min="4601" max="4601" width="2.140625" style="4" customWidth="1"/>
    <col min="4602" max="4602" width="31.7109375" style="4" customWidth="1"/>
    <col min="4603" max="4603" width="16.7109375" style="4" customWidth="1"/>
    <col min="4604" max="4604" width="15.42578125" style="4" customWidth="1"/>
    <col min="4605" max="4605" width="11.85546875" style="4" customWidth="1"/>
    <col min="4606" max="4608" width="12.7109375" style="4" customWidth="1"/>
    <col min="4609" max="4612" width="14.7109375" style="4" customWidth="1"/>
    <col min="4613" max="4617" width="12.7109375" style="4" customWidth="1"/>
    <col min="4618" max="4618" width="11.42578125" style="4" customWidth="1"/>
    <col min="4619" max="4856" width="9.140625" style="4"/>
    <col min="4857" max="4857" width="2.140625" style="4" customWidth="1"/>
    <col min="4858" max="4858" width="31.7109375" style="4" customWidth="1"/>
    <col min="4859" max="4859" width="16.7109375" style="4" customWidth="1"/>
    <col min="4860" max="4860" width="15.42578125" style="4" customWidth="1"/>
    <col min="4861" max="4861" width="11.85546875" style="4" customWidth="1"/>
    <col min="4862" max="4864" width="12.7109375" style="4" customWidth="1"/>
    <col min="4865" max="4868" width="14.7109375" style="4" customWidth="1"/>
    <col min="4869" max="4873" width="12.7109375" style="4" customWidth="1"/>
    <col min="4874" max="4874" width="11.42578125" style="4" customWidth="1"/>
    <col min="4875" max="5112" width="9.140625" style="4"/>
    <col min="5113" max="5113" width="2.140625" style="4" customWidth="1"/>
    <col min="5114" max="5114" width="31.7109375" style="4" customWidth="1"/>
    <col min="5115" max="5115" width="16.7109375" style="4" customWidth="1"/>
    <col min="5116" max="5116" width="15.42578125" style="4" customWidth="1"/>
    <col min="5117" max="5117" width="11.85546875" style="4" customWidth="1"/>
    <col min="5118" max="5120" width="12.7109375" style="4" customWidth="1"/>
    <col min="5121" max="5124" width="14.7109375" style="4" customWidth="1"/>
    <col min="5125" max="5129" width="12.7109375" style="4" customWidth="1"/>
    <col min="5130" max="5130" width="11.42578125" style="4" customWidth="1"/>
    <col min="5131" max="5368" width="9.140625" style="4"/>
    <col min="5369" max="5369" width="2.140625" style="4" customWidth="1"/>
    <col min="5370" max="5370" width="31.7109375" style="4" customWidth="1"/>
    <col min="5371" max="5371" width="16.7109375" style="4" customWidth="1"/>
    <col min="5372" max="5372" width="15.42578125" style="4" customWidth="1"/>
    <col min="5373" max="5373" width="11.85546875" style="4" customWidth="1"/>
    <col min="5374" max="5376" width="12.7109375" style="4" customWidth="1"/>
    <col min="5377" max="5380" width="14.7109375" style="4" customWidth="1"/>
    <col min="5381" max="5385" width="12.7109375" style="4" customWidth="1"/>
    <col min="5386" max="5386" width="11.42578125" style="4" customWidth="1"/>
    <col min="5387" max="5624" width="9.140625" style="4"/>
    <col min="5625" max="5625" width="2.140625" style="4" customWidth="1"/>
    <col min="5626" max="5626" width="31.7109375" style="4" customWidth="1"/>
    <col min="5627" max="5627" width="16.7109375" style="4" customWidth="1"/>
    <col min="5628" max="5628" width="15.42578125" style="4" customWidth="1"/>
    <col min="5629" max="5629" width="11.85546875" style="4" customWidth="1"/>
    <col min="5630" max="5632" width="12.7109375" style="4" customWidth="1"/>
    <col min="5633" max="5636" width="14.7109375" style="4" customWidth="1"/>
    <col min="5637" max="5641" width="12.7109375" style="4" customWidth="1"/>
    <col min="5642" max="5642" width="11.42578125" style="4" customWidth="1"/>
    <col min="5643" max="5880" width="9.140625" style="4"/>
    <col min="5881" max="5881" width="2.140625" style="4" customWidth="1"/>
    <col min="5882" max="5882" width="31.7109375" style="4" customWidth="1"/>
    <col min="5883" max="5883" width="16.7109375" style="4" customWidth="1"/>
    <col min="5884" max="5884" width="15.42578125" style="4" customWidth="1"/>
    <col min="5885" max="5885" width="11.85546875" style="4" customWidth="1"/>
    <col min="5886" max="5888" width="12.7109375" style="4" customWidth="1"/>
    <col min="5889" max="5892" width="14.7109375" style="4" customWidth="1"/>
    <col min="5893" max="5897" width="12.7109375" style="4" customWidth="1"/>
    <col min="5898" max="5898" width="11.42578125" style="4" customWidth="1"/>
    <col min="5899" max="6136" width="9.140625" style="4"/>
    <col min="6137" max="6137" width="2.140625" style="4" customWidth="1"/>
    <col min="6138" max="6138" width="31.7109375" style="4" customWidth="1"/>
    <col min="6139" max="6139" width="16.7109375" style="4" customWidth="1"/>
    <col min="6140" max="6140" width="15.42578125" style="4" customWidth="1"/>
    <col min="6141" max="6141" width="11.85546875" style="4" customWidth="1"/>
    <col min="6142" max="6144" width="12.7109375" style="4" customWidth="1"/>
    <col min="6145" max="6148" width="14.7109375" style="4" customWidth="1"/>
    <col min="6149" max="6153" width="12.7109375" style="4" customWidth="1"/>
    <col min="6154" max="6154" width="11.42578125" style="4" customWidth="1"/>
    <col min="6155" max="6392" width="9.140625" style="4"/>
    <col min="6393" max="6393" width="2.140625" style="4" customWidth="1"/>
    <col min="6394" max="6394" width="31.7109375" style="4" customWidth="1"/>
    <col min="6395" max="6395" width="16.7109375" style="4" customWidth="1"/>
    <col min="6396" max="6396" width="15.42578125" style="4" customWidth="1"/>
    <col min="6397" max="6397" width="11.85546875" style="4" customWidth="1"/>
    <col min="6398" max="6400" width="12.7109375" style="4" customWidth="1"/>
    <col min="6401" max="6404" width="14.7109375" style="4" customWidth="1"/>
    <col min="6405" max="6409" width="12.7109375" style="4" customWidth="1"/>
    <col min="6410" max="6410" width="11.42578125" style="4" customWidth="1"/>
    <col min="6411" max="6648" width="9.140625" style="4"/>
    <col min="6649" max="6649" width="2.140625" style="4" customWidth="1"/>
    <col min="6650" max="6650" width="31.7109375" style="4" customWidth="1"/>
    <col min="6651" max="6651" width="16.7109375" style="4" customWidth="1"/>
    <col min="6652" max="6652" width="15.42578125" style="4" customWidth="1"/>
    <col min="6653" max="6653" width="11.85546875" style="4" customWidth="1"/>
    <col min="6654" max="6656" width="12.7109375" style="4" customWidth="1"/>
    <col min="6657" max="6660" width="14.7109375" style="4" customWidth="1"/>
    <col min="6661" max="6665" width="12.7109375" style="4" customWidth="1"/>
    <col min="6666" max="6666" width="11.42578125" style="4" customWidth="1"/>
    <col min="6667" max="6904" width="9.140625" style="4"/>
    <col min="6905" max="6905" width="2.140625" style="4" customWidth="1"/>
    <col min="6906" max="6906" width="31.7109375" style="4" customWidth="1"/>
    <col min="6907" max="6907" width="16.7109375" style="4" customWidth="1"/>
    <col min="6908" max="6908" width="15.42578125" style="4" customWidth="1"/>
    <col min="6909" max="6909" width="11.85546875" style="4" customWidth="1"/>
    <col min="6910" max="6912" width="12.7109375" style="4" customWidth="1"/>
    <col min="6913" max="6916" width="14.7109375" style="4" customWidth="1"/>
    <col min="6917" max="6921" width="12.7109375" style="4" customWidth="1"/>
    <col min="6922" max="6922" width="11.42578125" style="4" customWidth="1"/>
    <col min="6923" max="7160" width="9.140625" style="4"/>
    <col min="7161" max="7161" width="2.140625" style="4" customWidth="1"/>
    <col min="7162" max="7162" width="31.7109375" style="4" customWidth="1"/>
    <col min="7163" max="7163" width="16.7109375" style="4" customWidth="1"/>
    <col min="7164" max="7164" width="15.42578125" style="4" customWidth="1"/>
    <col min="7165" max="7165" width="11.85546875" style="4" customWidth="1"/>
    <col min="7166" max="7168" width="12.7109375" style="4" customWidth="1"/>
    <col min="7169" max="7172" width="14.7109375" style="4" customWidth="1"/>
    <col min="7173" max="7177" width="12.7109375" style="4" customWidth="1"/>
    <col min="7178" max="7178" width="11.42578125" style="4" customWidth="1"/>
    <col min="7179" max="7416" width="9.140625" style="4"/>
    <col min="7417" max="7417" width="2.140625" style="4" customWidth="1"/>
    <col min="7418" max="7418" width="31.7109375" style="4" customWidth="1"/>
    <col min="7419" max="7419" width="16.7109375" style="4" customWidth="1"/>
    <col min="7420" max="7420" width="15.42578125" style="4" customWidth="1"/>
    <col min="7421" max="7421" width="11.85546875" style="4" customWidth="1"/>
    <col min="7422" max="7424" width="12.7109375" style="4" customWidth="1"/>
    <col min="7425" max="7428" width="14.7109375" style="4" customWidth="1"/>
    <col min="7429" max="7433" width="12.7109375" style="4" customWidth="1"/>
    <col min="7434" max="7434" width="11.42578125" style="4" customWidth="1"/>
    <col min="7435" max="7672" width="9.140625" style="4"/>
    <col min="7673" max="7673" width="2.140625" style="4" customWidth="1"/>
    <col min="7674" max="7674" width="31.7109375" style="4" customWidth="1"/>
    <col min="7675" max="7675" width="16.7109375" style="4" customWidth="1"/>
    <col min="7676" max="7676" width="15.42578125" style="4" customWidth="1"/>
    <col min="7677" max="7677" width="11.85546875" style="4" customWidth="1"/>
    <col min="7678" max="7680" width="12.7109375" style="4" customWidth="1"/>
    <col min="7681" max="7684" width="14.7109375" style="4" customWidth="1"/>
    <col min="7685" max="7689" width="12.7109375" style="4" customWidth="1"/>
    <col min="7690" max="7690" width="11.42578125" style="4" customWidth="1"/>
    <col min="7691" max="7928" width="9.140625" style="4"/>
    <col min="7929" max="7929" width="2.140625" style="4" customWidth="1"/>
    <col min="7930" max="7930" width="31.7109375" style="4" customWidth="1"/>
    <col min="7931" max="7931" width="16.7109375" style="4" customWidth="1"/>
    <col min="7932" max="7932" width="15.42578125" style="4" customWidth="1"/>
    <col min="7933" max="7933" width="11.85546875" style="4" customWidth="1"/>
    <col min="7934" max="7936" width="12.7109375" style="4" customWidth="1"/>
    <col min="7937" max="7940" width="14.7109375" style="4" customWidth="1"/>
    <col min="7941" max="7945" width="12.7109375" style="4" customWidth="1"/>
    <col min="7946" max="7946" width="11.42578125" style="4" customWidth="1"/>
    <col min="7947" max="8184" width="9.140625" style="4"/>
    <col min="8185" max="8185" width="2.140625" style="4" customWidth="1"/>
    <col min="8186" max="8186" width="31.7109375" style="4" customWidth="1"/>
    <col min="8187" max="8187" width="16.7109375" style="4" customWidth="1"/>
    <col min="8188" max="8188" width="15.42578125" style="4" customWidth="1"/>
    <col min="8189" max="8189" width="11.85546875" style="4" customWidth="1"/>
    <col min="8190" max="8192" width="12.7109375" style="4" customWidth="1"/>
    <col min="8193" max="8196" width="14.7109375" style="4" customWidth="1"/>
    <col min="8197" max="8201" width="12.7109375" style="4" customWidth="1"/>
    <col min="8202" max="8202" width="11.42578125" style="4" customWidth="1"/>
    <col min="8203" max="8440" width="9.140625" style="4"/>
    <col min="8441" max="8441" width="2.140625" style="4" customWidth="1"/>
    <col min="8442" max="8442" width="31.7109375" style="4" customWidth="1"/>
    <col min="8443" max="8443" width="16.7109375" style="4" customWidth="1"/>
    <col min="8444" max="8444" width="15.42578125" style="4" customWidth="1"/>
    <col min="8445" max="8445" width="11.85546875" style="4" customWidth="1"/>
    <col min="8446" max="8448" width="12.7109375" style="4" customWidth="1"/>
    <col min="8449" max="8452" width="14.7109375" style="4" customWidth="1"/>
    <col min="8453" max="8457" width="12.7109375" style="4" customWidth="1"/>
    <col min="8458" max="8458" width="11.42578125" style="4" customWidth="1"/>
    <col min="8459" max="8696" width="9.140625" style="4"/>
    <col min="8697" max="8697" width="2.140625" style="4" customWidth="1"/>
    <col min="8698" max="8698" width="31.7109375" style="4" customWidth="1"/>
    <col min="8699" max="8699" width="16.7109375" style="4" customWidth="1"/>
    <col min="8700" max="8700" width="15.42578125" style="4" customWidth="1"/>
    <col min="8701" max="8701" width="11.85546875" style="4" customWidth="1"/>
    <col min="8702" max="8704" width="12.7109375" style="4" customWidth="1"/>
    <col min="8705" max="8708" width="14.7109375" style="4" customWidth="1"/>
    <col min="8709" max="8713" width="12.7109375" style="4" customWidth="1"/>
    <col min="8714" max="8714" width="11.42578125" style="4" customWidth="1"/>
    <col min="8715" max="8952" width="9.140625" style="4"/>
    <col min="8953" max="8953" width="2.140625" style="4" customWidth="1"/>
    <col min="8954" max="8954" width="31.7109375" style="4" customWidth="1"/>
    <col min="8955" max="8955" width="16.7109375" style="4" customWidth="1"/>
    <col min="8956" max="8956" width="15.42578125" style="4" customWidth="1"/>
    <col min="8957" max="8957" width="11.85546875" style="4" customWidth="1"/>
    <col min="8958" max="8960" width="12.7109375" style="4" customWidth="1"/>
    <col min="8961" max="8964" width="14.7109375" style="4" customWidth="1"/>
    <col min="8965" max="8969" width="12.7109375" style="4" customWidth="1"/>
    <col min="8970" max="8970" width="11.42578125" style="4" customWidth="1"/>
    <col min="8971" max="9208" width="9.140625" style="4"/>
    <col min="9209" max="9209" width="2.140625" style="4" customWidth="1"/>
    <col min="9210" max="9210" width="31.7109375" style="4" customWidth="1"/>
    <col min="9211" max="9211" width="16.7109375" style="4" customWidth="1"/>
    <col min="9212" max="9212" width="15.42578125" style="4" customWidth="1"/>
    <col min="9213" max="9213" width="11.85546875" style="4" customWidth="1"/>
    <col min="9214" max="9216" width="12.7109375" style="4" customWidth="1"/>
    <col min="9217" max="9220" width="14.7109375" style="4" customWidth="1"/>
    <col min="9221" max="9225" width="12.7109375" style="4" customWidth="1"/>
    <col min="9226" max="9226" width="11.42578125" style="4" customWidth="1"/>
    <col min="9227" max="9464" width="9.140625" style="4"/>
    <col min="9465" max="9465" width="2.140625" style="4" customWidth="1"/>
    <col min="9466" max="9466" width="31.7109375" style="4" customWidth="1"/>
    <col min="9467" max="9467" width="16.7109375" style="4" customWidth="1"/>
    <col min="9468" max="9468" width="15.42578125" style="4" customWidth="1"/>
    <col min="9469" max="9469" width="11.85546875" style="4" customWidth="1"/>
    <col min="9470" max="9472" width="12.7109375" style="4" customWidth="1"/>
    <col min="9473" max="9476" width="14.7109375" style="4" customWidth="1"/>
    <col min="9477" max="9481" width="12.7109375" style="4" customWidth="1"/>
    <col min="9482" max="9482" width="11.42578125" style="4" customWidth="1"/>
    <col min="9483" max="9720" width="9.140625" style="4"/>
    <col min="9721" max="9721" width="2.140625" style="4" customWidth="1"/>
    <col min="9722" max="9722" width="31.7109375" style="4" customWidth="1"/>
    <col min="9723" max="9723" width="16.7109375" style="4" customWidth="1"/>
    <col min="9724" max="9724" width="15.42578125" style="4" customWidth="1"/>
    <col min="9725" max="9725" width="11.85546875" style="4" customWidth="1"/>
    <col min="9726" max="9728" width="12.7109375" style="4" customWidth="1"/>
    <col min="9729" max="9732" width="14.7109375" style="4" customWidth="1"/>
    <col min="9733" max="9737" width="12.7109375" style="4" customWidth="1"/>
    <col min="9738" max="9738" width="11.42578125" style="4" customWidth="1"/>
    <col min="9739" max="9976" width="9.140625" style="4"/>
    <col min="9977" max="9977" width="2.140625" style="4" customWidth="1"/>
    <col min="9978" max="9978" width="31.7109375" style="4" customWidth="1"/>
    <col min="9979" max="9979" width="16.7109375" style="4" customWidth="1"/>
    <col min="9980" max="9980" width="15.42578125" style="4" customWidth="1"/>
    <col min="9981" max="9981" width="11.85546875" style="4" customWidth="1"/>
    <col min="9982" max="9984" width="12.7109375" style="4" customWidth="1"/>
    <col min="9985" max="9988" width="14.7109375" style="4" customWidth="1"/>
    <col min="9989" max="9993" width="12.7109375" style="4" customWidth="1"/>
    <col min="9994" max="9994" width="11.42578125" style="4" customWidth="1"/>
    <col min="9995" max="10232" width="9.140625" style="4"/>
    <col min="10233" max="10233" width="2.140625" style="4" customWidth="1"/>
    <col min="10234" max="10234" width="31.7109375" style="4" customWidth="1"/>
    <col min="10235" max="10235" width="16.7109375" style="4" customWidth="1"/>
    <col min="10236" max="10236" width="15.42578125" style="4" customWidth="1"/>
    <col min="10237" max="10237" width="11.85546875" style="4" customWidth="1"/>
    <col min="10238" max="10240" width="12.7109375" style="4" customWidth="1"/>
    <col min="10241" max="10244" width="14.7109375" style="4" customWidth="1"/>
    <col min="10245" max="10249" width="12.7109375" style="4" customWidth="1"/>
    <col min="10250" max="10250" width="11.42578125" style="4" customWidth="1"/>
    <col min="10251" max="10488" width="9.140625" style="4"/>
    <col min="10489" max="10489" width="2.140625" style="4" customWidth="1"/>
    <col min="10490" max="10490" width="31.7109375" style="4" customWidth="1"/>
    <col min="10491" max="10491" width="16.7109375" style="4" customWidth="1"/>
    <col min="10492" max="10492" width="15.42578125" style="4" customWidth="1"/>
    <col min="10493" max="10493" width="11.85546875" style="4" customWidth="1"/>
    <col min="10494" max="10496" width="12.7109375" style="4" customWidth="1"/>
    <col min="10497" max="10500" width="14.7109375" style="4" customWidth="1"/>
    <col min="10501" max="10505" width="12.7109375" style="4" customWidth="1"/>
    <col min="10506" max="10506" width="11.42578125" style="4" customWidth="1"/>
    <col min="10507" max="10744" width="9.140625" style="4"/>
    <col min="10745" max="10745" width="2.140625" style="4" customWidth="1"/>
    <col min="10746" max="10746" width="31.7109375" style="4" customWidth="1"/>
    <col min="10747" max="10747" width="16.7109375" style="4" customWidth="1"/>
    <col min="10748" max="10748" width="15.42578125" style="4" customWidth="1"/>
    <col min="10749" max="10749" width="11.85546875" style="4" customWidth="1"/>
    <col min="10750" max="10752" width="12.7109375" style="4" customWidth="1"/>
    <col min="10753" max="10756" width="14.7109375" style="4" customWidth="1"/>
    <col min="10757" max="10761" width="12.7109375" style="4" customWidth="1"/>
    <col min="10762" max="10762" width="11.42578125" style="4" customWidth="1"/>
    <col min="10763" max="11000" width="9.140625" style="4"/>
    <col min="11001" max="11001" width="2.140625" style="4" customWidth="1"/>
    <col min="11002" max="11002" width="31.7109375" style="4" customWidth="1"/>
    <col min="11003" max="11003" width="16.7109375" style="4" customWidth="1"/>
    <col min="11004" max="11004" width="15.42578125" style="4" customWidth="1"/>
    <col min="11005" max="11005" width="11.85546875" style="4" customWidth="1"/>
    <col min="11006" max="11008" width="12.7109375" style="4" customWidth="1"/>
    <col min="11009" max="11012" width="14.7109375" style="4" customWidth="1"/>
    <col min="11013" max="11017" width="12.7109375" style="4" customWidth="1"/>
    <col min="11018" max="11018" width="11.42578125" style="4" customWidth="1"/>
    <col min="11019" max="11256" width="9.140625" style="4"/>
    <col min="11257" max="11257" width="2.140625" style="4" customWidth="1"/>
    <col min="11258" max="11258" width="31.7109375" style="4" customWidth="1"/>
    <col min="11259" max="11259" width="16.7109375" style="4" customWidth="1"/>
    <col min="11260" max="11260" width="15.42578125" style="4" customWidth="1"/>
    <col min="11261" max="11261" width="11.85546875" style="4" customWidth="1"/>
    <col min="11262" max="11264" width="12.7109375" style="4" customWidth="1"/>
    <col min="11265" max="11268" width="14.7109375" style="4" customWidth="1"/>
    <col min="11269" max="11273" width="12.7109375" style="4" customWidth="1"/>
    <col min="11274" max="11274" width="11.42578125" style="4" customWidth="1"/>
    <col min="11275" max="11512" width="9.140625" style="4"/>
    <col min="11513" max="11513" width="2.140625" style="4" customWidth="1"/>
    <col min="11514" max="11514" width="31.7109375" style="4" customWidth="1"/>
    <col min="11515" max="11515" width="16.7109375" style="4" customWidth="1"/>
    <col min="11516" max="11516" width="15.42578125" style="4" customWidth="1"/>
    <col min="11517" max="11517" width="11.85546875" style="4" customWidth="1"/>
    <col min="11518" max="11520" width="12.7109375" style="4" customWidth="1"/>
    <col min="11521" max="11524" width="14.7109375" style="4" customWidth="1"/>
    <col min="11525" max="11529" width="12.7109375" style="4" customWidth="1"/>
    <col min="11530" max="11530" width="11.42578125" style="4" customWidth="1"/>
    <col min="11531" max="11768" width="9.140625" style="4"/>
    <col min="11769" max="11769" width="2.140625" style="4" customWidth="1"/>
    <col min="11770" max="11770" width="31.7109375" style="4" customWidth="1"/>
    <col min="11771" max="11771" width="16.7109375" style="4" customWidth="1"/>
    <col min="11772" max="11772" width="15.42578125" style="4" customWidth="1"/>
    <col min="11773" max="11773" width="11.85546875" style="4" customWidth="1"/>
    <col min="11774" max="11776" width="12.7109375" style="4" customWidth="1"/>
    <col min="11777" max="11780" width="14.7109375" style="4" customWidth="1"/>
    <col min="11781" max="11785" width="12.7109375" style="4" customWidth="1"/>
    <col min="11786" max="11786" width="11.42578125" style="4" customWidth="1"/>
    <col min="11787" max="12024" width="9.140625" style="4"/>
    <col min="12025" max="12025" width="2.140625" style="4" customWidth="1"/>
    <col min="12026" max="12026" width="31.7109375" style="4" customWidth="1"/>
    <col min="12027" max="12027" width="16.7109375" style="4" customWidth="1"/>
    <col min="12028" max="12028" width="15.42578125" style="4" customWidth="1"/>
    <col min="12029" max="12029" width="11.85546875" style="4" customWidth="1"/>
    <col min="12030" max="12032" width="12.7109375" style="4" customWidth="1"/>
    <col min="12033" max="12036" width="14.7109375" style="4" customWidth="1"/>
    <col min="12037" max="12041" width="12.7109375" style="4" customWidth="1"/>
    <col min="12042" max="12042" width="11.42578125" style="4" customWidth="1"/>
    <col min="12043" max="12280" width="9.140625" style="4"/>
    <col min="12281" max="12281" width="2.140625" style="4" customWidth="1"/>
    <col min="12282" max="12282" width="31.7109375" style="4" customWidth="1"/>
    <col min="12283" max="12283" width="16.7109375" style="4" customWidth="1"/>
    <col min="12284" max="12284" width="15.42578125" style="4" customWidth="1"/>
    <col min="12285" max="12285" width="11.85546875" style="4" customWidth="1"/>
    <col min="12286" max="12288" width="12.7109375" style="4" customWidth="1"/>
    <col min="12289" max="12292" width="14.7109375" style="4" customWidth="1"/>
    <col min="12293" max="12297" width="12.7109375" style="4" customWidth="1"/>
    <col min="12298" max="12298" width="11.42578125" style="4" customWidth="1"/>
    <col min="12299" max="12536" width="9.140625" style="4"/>
    <col min="12537" max="12537" width="2.140625" style="4" customWidth="1"/>
    <col min="12538" max="12538" width="31.7109375" style="4" customWidth="1"/>
    <col min="12539" max="12539" width="16.7109375" style="4" customWidth="1"/>
    <col min="12540" max="12540" width="15.42578125" style="4" customWidth="1"/>
    <col min="12541" max="12541" width="11.85546875" style="4" customWidth="1"/>
    <col min="12542" max="12544" width="12.7109375" style="4" customWidth="1"/>
    <col min="12545" max="12548" width="14.7109375" style="4" customWidth="1"/>
    <col min="12549" max="12553" width="12.7109375" style="4" customWidth="1"/>
    <col min="12554" max="12554" width="11.42578125" style="4" customWidth="1"/>
    <col min="12555" max="12792" width="9.140625" style="4"/>
    <col min="12793" max="12793" width="2.140625" style="4" customWidth="1"/>
    <col min="12794" max="12794" width="31.7109375" style="4" customWidth="1"/>
    <col min="12795" max="12795" width="16.7109375" style="4" customWidth="1"/>
    <col min="12796" max="12796" width="15.42578125" style="4" customWidth="1"/>
    <col min="12797" max="12797" width="11.85546875" style="4" customWidth="1"/>
    <col min="12798" max="12800" width="12.7109375" style="4" customWidth="1"/>
    <col min="12801" max="12804" width="14.7109375" style="4" customWidth="1"/>
    <col min="12805" max="12809" width="12.7109375" style="4" customWidth="1"/>
    <col min="12810" max="12810" width="11.42578125" style="4" customWidth="1"/>
    <col min="12811" max="13048" width="9.140625" style="4"/>
    <col min="13049" max="13049" width="2.140625" style="4" customWidth="1"/>
    <col min="13050" max="13050" width="31.7109375" style="4" customWidth="1"/>
    <col min="13051" max="13051" width="16.7109375" style="4" customWidth="1"/>
    <col min="13052" max="13052" width="15.42578125" style="4" customWidth="1"/>
    <col min="13053" max="13053" width="11.85546875" style="4" customWidth="1"/>
    <col min="13054" max="13056" width="12.7109375" style="4" customWidth="1"/>
    <col min="13057" max="13060" width="14.7109375" style="4" customWidth="1"/>
    <col min="13061" max="13065" width="12.7109375" style="4" customWidth="1"/>
    <col min="13066" max="13066" width="11.42578125" style="4" customWidth="1"/>
    <col min="13067" max="13304" width="9.140625" style="4"/>
    <col min="13305" max="13305" width="2.140625" style="4" customWidth="1"/>
    <col min="13306" max="13306" width="31.7109375" style="4" customWidth="1"/>
    <col min="13307" max="13307" width="16.7109375" style="4" customWidth="1"/>
    <col min="13308" max="13308" width="15.42578125" style="4" customWidth="1"/>
    <col min="13309" max="13309" width="11.85546875" style="4" customWidth="1"/>
    <col min="13310" max="13312" width="12.7109375" style="4" customWidth="1"/>
    <col min="13313" max="13316" width="14.7109375" style="4" customWidth="1"/>
    <col min="13317" max="13321" width="12.7109375" style="4" customWidth="1"/>
    <col min="13322" max="13322" width="11.42578125" style="4" customWidth="1"/>
    <col min="13323" max="13560" width="9.140625" style="4"/>
    <col min="13561" max="13561" width="2.140625" style="4" customWidth="1"/>
    <col min="13562" max="13562" width="31.7109375" style="4" customWidth="1"/>
    <col min="13563" max="13563" width="16.7109375" style="4" customWidth="1"/>
    <col min="13564" max="13564" width="15.42578125" style="4" customWidth="1"/>
    <col min="13565" max="13565" width="11.85546875" style="4" customWidth="1"/>
    <col min="13566" max="13568" width="12.7109375" style="4" customWidth="1"/>
    <col min="13569" max="13572" width="14.7109375" style="4" customWidth="1"/>
    <col min="13573" max="13577" width="12.7109375" style="4" customWidth="1"/>
    <col min="13578" max="13578" width="11.42578125" style="4" customWidth="1"/>
    <col min="13579" max="13816" width="9.140625" style="4"/>
    <col min="13817" max="13817" width="2.140625" style="4" customWidth="1"/>
    <col min="13818" max="13818" width="31.7109375" style="4" customWidth="1"/>
    <col min="13819" max="13819" width="16.7109375" style="4" customWidth="1"/>
    <col min="13820" max="13820" width="15.42578125" style="4" customWidth="1"/>
    <col min="13821" max="13821" width="11.85546875" style="4" customWidth="1"/>
    <col min="13822" max="13824" width="12.7109375" style="4" customWidth="1"/>
    <col min="13825" max="13828" width="14.7109375" style="4" customWidth="1"/>
    <col min="13829" max="13833" width="12.7109375" style="4" customWidth="1"/>
    <col min="13834" max="13834" width="11.42578125" style="4" customWidth="1"/>
    <col min="13835" max="14072" width="9.140625" style="4"/>
    <col min="14073" max="14073" width="2.140625" style="4" customWidth="1"/>
    <col min="14074" max="14074" width="31.7109375" style="4" customWidth="1"/>
    <col min="14075" max="14075" width="16.7109375" style="4" customWidth="1"/>
    <col min="14076" max="14076" width="15.42578125" style="4" customWidth="1"/>
    <col min="14077" max="14077" width="11.85546875" style="4" customWidth="1"/>
    <col min="14078" max="14080" width="12.7109375" style="4" customWidth="1"/>
    <col min="14081" max="14084" width="14.7109375" style="4" customWidth="1"/>
    <col min="14085" max="14089" width="12.7109375" style="4" customWidth="1"/>
    <col min="14090" max="14090" width="11.42578125" style="4" customWidth="1"/>
    <col min="14091" max="14328" width="9.140625" style="4"/>
    <col min="14329" max="14329" width="2.140625" style="4" customWidth="1"/>
    <col min="14330" max="14330" width="31.7109375" style="4" customWidth="1"/>
    <col min="14331" max="14331" width="16.7109375" style="4" customWidth="1"/>
    <col min="14332" max="14332" width="15.42578125" style="4" customWidth="1"/>
    <col min="14333" max="14333" width="11.85546875" style="4" customWidth="1"/>
    <col min="14334" max="14336" width="12.7109375" style="4" customWidth="1"/>
    <col min="14337" max="14340" width="14.7109375" style="4" customWidth="1"/>
    <col min="14341" max="14345" width="12.7109375" style="4" customWidth="1"/>
    <col min="14346" max="14346" width="11.42578125" style="4" customWidth="1"/>
    <col min="14347" max="14584" width="9.140625" style="4"/>
    <col min="14585" max="14585" width="2.140625" style="4" customWidth="1"/>
    <col min="14586" max="14586" width="31.7109375" style="4" customWidth="1"/>
    <col min="14587" max="14587" width="16.7109375" style="4" customWidth="1"/>
    <col min="14588" max="14588" width="15.42578125" style="4" customWidth="1"/>
    <col min="14589" max="14589" width="11.85546875" style="4" customWidth="1"/>
    <col min="14590" max="14592" width="12.7109375" style="4" customWidth="1"/>
    <col min="14593" max="14596" width="14.7109375" style="4" customWidth="1"/>
    <col min="14597" max="14601" width="12.7109375" style="4" customWidth="1"/>
    <col min="14602" max="14602" width="11.42578125" style="4" customWidth="1"/>
    <col min="14603" max="14840" width="9.140625" style="4"/>
    <col min="14841" max="14841" width="2.140625" style="4" customWidth="1"/>
    <col min="14842" max="14842" width="31.7109375" style="4" customWidth="1"/>
    <col min="14843" max="14843" width="16.7109375" style="4" customWidth="1"/>
    <col min="14844" max="14844" width="15.42578125" style="4" customWidth="1"/>
    <col min="14845" max="14845" width="11.85546875" style="4" customWidth="1"/>
    <col min="14846" max="14848" width="12.7109375" style="4" customWidth="1"/>
    <col min="14849" max="14852" width="14.7109375" style="4" customWidth="1"/>
    <col min="14853" max="14857" width="12.7109375" style="4" customWidth="1"/>
    <col min="14858" max="14858" width="11.42578125" style="4" customWidth="1"/>
    <col min="14859" max="15096" width="9.140625" style="4"/>
    <col min="15097" max="15097" width="2.140625" style="4" customWidth="1"/>
    <col min="15098" max="15098" width="31.7109375" style="4" customWidth="1"/>
    <col min="15099" max="15099" width="16.7109375" style="4" customWidth="1"/>
    <col min="15100" max="15100" width="15.42578125" style="4" customWidth="1"/>
    <col min="15101" max="15101" width="11.85546875" style="4" customWidth="1"/>
    <col min="15102" max="15104" width="12.7109375" style="4" customWidth="1"/>
    <col min="15105" max="15108" width="14.7109375" style="4" customWidth="1"/>
    <col min="15109" max="15113" width="12.7109375" style="4" customWidth="1"/>
    <col min="15114" max="15114" width="11.42578125" style="4" customWidth="1"/>
    <col min="15115" max="15352" width="9.140625" style="4"/>
    <col min="15353" max="15353" width="2.140625" style="4" customWidth="1"/>
    <col min="15354" max="15354" width="31.7109375" style="4" customWidth="1"/>
    <col min="15355" max="15355" width="16.7109375" style="4" customWidth="1"/>
    <col min="15356" max="15356" width="15.42578125" style="4" customWidth="1"/>
    <col min="15357" max="15357" width="11.85546875" style="4" customWidth="1"/>
    <col min="15358" max="15360" width="12.7109375" style="4" customWidth="1"/>
    <col min="15361" max="15364" width="14.7109375" style="4" customWidth="1"/>
    <col min="15365" max="15369" width="12.7109375" style="4" customWidth="1"/>
    <col min="15370" max="15370" width="11.42578125" style="4" customWidth="1"/>
    <col min="15371" max="15608" width="9.140625" style="4"/>
    <col min="15609" max="15609" width="2.140625" style="4" customWidth="1"/>
    <col min="15610" max="15610" width="31.7109375" style="4" customWidth="1"/>
    <col min="15611" max="15611" width="16.7109375" style="4" customWidth="1"/>
    <col min="15612" max="15612" width="15.42578125" style="4" customWidth="1"/>
    <col min="15613" max="15613" width="11.85546875" style="4" customWidth="1"/>
    <col min="15614" max="15616" width="12.7109375" style="4" customWidth="1"/>
    <col min="15617" max="15620" width="14.7109375" style="4" customWidth="1"/>
    <col min="15621" max="15625" width="12.7109375" style="4" customWidth="1"/>
    <col min="15626" max="15626" width="11.42578125" style="4" customWidth="1"/>
    <col min="15627" max="15864" width="9.140625" style="4"/>
    <col min="15865" max="15865" width="2.140625" style="4" customWidth="1"/>
    <col min="15866" max="15866" width="31.7109375" style="4" customWidth="1"/>
    <col min="15867" max="15867" width="16.7109375" style="4" customWidth="1"/>
    <col min="15868" max="15868" width="15.42578125" style="4" customWidth="1"/>
    <col min="15869" max="15869" width="11.85546875" style="4" customWidth="1"/>
    <col min="15870" max="15872" width="12.7109375" style="4" customWidth="1"/>
    <col min="15873" max="15876" width="14.7109375" style="4" customWidth="1"/>
    <col min="15877" max="15881" width="12.7109375" style="4" customWidth="1"/>
    <col min="15882" max="15882" width="11.42578125" style="4" customWidth="1"/>
    <col min="15883" max="16120" width="9.140625" style="4"/>
    <col min="16121" max="16121" width="2.140625" style="4" customWidth="1"/>
    <col min="16122" max="16122" width="31.7109375" style="4" customWidth="1"/>
    <col min="16123" max="16123" width="16.7109375" style="4" customWidth="1"/>
    <col min="16124" max="16124" width="15.42578125" style="4" customWidth="1"/>
    <col min="16125" max="16125" width="11.85546875" style="4" customWidth="1"/>
    <col min="16126" max="16128" width="12.7109375" style="4" customWidth="1"/>
    <col min="16129" max="16132" width="14.7109375" style="4" customWidth="1"/>
    <col min="16133" max="16137" width="12.7109375" style="4" customWidth="1"/>
    <col min="16138" max="16138" width="11.42578125" style="4" customWidth="1"/>
    <col min="16139" max="16384" width="9.140625" style="4"/>
  </cols>
  <sheetData>
    <row r="1" spans="1:14" s="421" customFormat="1" ht="15.75"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184"/>
      <c r="B3" s="424" t="str">
        <f>SPUCRI!$B$3</f>
        <v>AS OF DATE _______</v>
      </c>
      <c r="C3" s="4"/>
      <c r="D3" s="4"/>
      <c r="E3" s="4"/>
      <c r="F3" s="1398">
        <f>'I. Financial Condition'!$C$3</f>
        <v>0</v>
      </c>
      <c r="G3" s="1398"/>
      <c r="H3" s="184"/>
      <c r="I3" s="184"/>
      <c r="J3" s="184"/>
      <c r="K3" s="184"/>
      <c r="L3" s="184"/>
      <c r="M3" s="184"/>
      <c r="N3" s="184"/>
    </row>
    <row r="4" spans="1:14" s="421" customFormat="1" ht="14.1" customHeight="1" x14ac:dyDescent="0.25">
      <c r="A4" s="1589"/>
      <c r="B4" s="1589"/>
      <c r="C4" s="1589"/>
      <c r="D4" s="1589"/>
      <c r="E4" s="1589"/>
      <c r="F4" s="1589"/>
      <c r="G4" s="1589"/>
      <c r="H4" s="1589"/>
      <c r="I4" s="1589"/>
      <c r="J4" s="1589"/>
    </row>
    <row r="5" spans="1:14" ht="12.75" customHeight="1" x14ac:dyDescent="0.2">
      <c r="A5" s="1578" t="s">
        <v>722</v>
      </c>
      <c r="B5" s="1471"/>
      <c r="C5" s="1596" t="s">
        <v>742</v>
      </c>
      <c r="D5" s="1596"/>
      <c r="E5" s="1402" t="s">
        <v>723</v>
      </c>
      <c r="F5" s="1483" t="s">
        <v>724</v>
      </c>
      <c r="G5" s="1483"/>
      <c r="H5" s="1402" t="s">
        <v>730</v>
      </c>
      <c r="I5" s="1488" t="s">
        <v>733</v>
      </c>
      <c r="J5" s="1597"/>
      <c r="K5" s="869"/>
    </row>
    <row r="6" spans="1:14" ht="12.75" customHeight="1" x14ac:dyDescent="0.2">
      <c r="A6" s="1579"/>
      <c r="B6" s="1472"/>
      <c r="C6" s="1577" t="s">
        <v>743</v>
      </c>
      <c r="D6" s="1577" t="s">
        <v>744</v>
      </c>
      <c r="E6" s="1403"/>
      <c r="F6" s="1577" t="s">
        <v>726</v>
      </c>
      <c r="G6" s="1577" t="s">
        <v>727</v>
      </c>
      <c r="H6" s="1403"/>
      <c r="I6" s="1562" t="s">
        <v>714</v>
      </c>
      <c r="J6" s="1562" t="s">
        <v>715</v>
      </c>
      <c r="K6" s="869"/>
    </row>
    <row r="7" spans="1:14" ht="12.75" customHeight="1" x14ac:dyDescent="0.2">
      <c r="A7" s="1579"/>
      <c r="B7" s="1472"/>
      <c r="C7" s="1403"/>
      <c r="D7" s="1403"/>
      <c r="E7" s="1403"/>
      <c r="F7" s="1403"/>
      <c r="G7" s="1403"/>
      <c r="H7" s="1403"/>
      <c r="I7" s="1430"/>
      <c r="J7" s="1430"/>
      <c r="K7" s="869"/>
    </row>
    <row r="8" spans="1:14" ht="12.75" customHeight="1" x14ac:dyDescent="0.2">
      <c r="A8" s="1579"/>
      <c r="B8" s="1472"/>
      <c r="C8" s="1403"/>
      <c r="D8" s="1403"/>
      <c r="E8" s="1403"/>
      <c r="F8" s="1403"/>
      <c r="G8" s="1403"/>
      <c r="H8" s="1403"/>
      <c r="I8" s="1430"/>
      <c r="J8" s="1430"/>
      <c r="K8" s="869"/>
    </row>
    <row r="9" spans="1:14" ht="12.75" customHeight="1" x14ac:dyDescent="0.2">
      <c r="A9" s="1580"/>
      <c r="B9" s="1473"/>
      <c r="C9" s="1404"/>
      <c r="D9" s="1404"/>
      <c r="E9" s="1404"/>
      <c r="F9" s="1404"/>
      <c r="G9" s="1404"/>
      <c r="H9" s="1404"/>
      <c r="I9" s="1431"/>
      <c r="J9" s="1431"/>
      <c r="K9" s="869"/>
    </row>
    <row r="10" spans="1:14" ht="12.75" customHeight="1" x14ac:dyDescent="0.2">
      <c r="A10" s="1572"/>
      <c r="B10" s="1573"/>
      <c r="C10" s="768"/>
      <c r="D10" s="768"/>
      <c r="E10" s="768"/>
      <c r="F10" s="768"/>
      <c r="G10" s="768"/>
      <c r="H10" s="768"/>
      <c r="I10" s="769"/>
      <c r="J10" s="870"/>
      <c r="K10" s="869"/>
    </row>
    <row r="11" spans="1:14" ht="12.75" customHeight="1" x14ac:dyDescent="0.2">
      <c r="A11" s="850"/>
      <c r="B11" s="774"/>
      <c r="C11" s="833"/>
      <c r="D11" s="833"/>
      <c r="E11" s="775"/>
      <c r="F11" s="775"/>
      <c r="G11" s="775"/>
      <c r="H11" s="775"/>
      <c r="I11" s="776"/>
      <c r="J11" s="871"/>
      <c r="K11" s="869"/>
    </row>
    <row r="12" spans="1:14" ht="12.75" customHeight="1" x14ac:dyDescent="0.2">
      <c r="A12" s="851" t="s">
        <v>719</v>
      </c>
      <c r="B12" s="779"/>
      <c r="C12" s="780"/>
      <c r="D12" s="780"/>
      <c r="E12" s="834"/>
      <c r="F12" s="834"/>
      <c r="G12" s="834"/>
      <c r="H12" s="835"/>
      <c r="I12" s="781"/>
      <c r="J12" s="872"/>
      <c r="K12" s="869"/>
    </row>
    <row r="13" spans="1:14" ht="12.75" customHeight="1" x14ac:dyDescent="0.2">
      <c r="A13" s="836">
        <v>1</v>
      </c>
      <c r="B13" s="784"/>
      <c r="C13" s="784"/>
      <c r="D13" s="784"/>
      <c r="E13" s="837"/>
      <c r="F13" s="837"/>
      <c r="G13" s="837"/>
      <c r="H13" s="838"/>
      <c r="I13" s="785"/>
      <c r="J13" s="873"/>
      <c r="K13" s="869"/>
    </row>
    <row r="14" spans="1:14" ht="12.75" customHeight="1" x14ac:dyDescent="0.2">
      <c r="A14" s="836">
        <v>2</v>
      </c>
      <c r="B14" s="787"/>
      <c r="C14" s="787"/>
      <c r="D14" s="787"/>
      <c r="E14" s="839"/>
      <c r="F14" s="839"/>
      <c r="G14" s="839"/>
      <c r="H14" s="840"/>
      <c r="I14" s="788"/>
      <c r="J14" s="874"/>
      <c r="K14" s="869"/>
    </row>
    <row r="15" spans="1:14" ht="12.75" customHeight="1" x14ac:dyDescent="0.2">
      <c r="A15" s="836">
        <v>3</v>
      </c>
      <c r="B15" s="787"/>
      <c r="C15" s="787"/>
      <c r="D15" s="787"/>
      <c r="E15" s="839"/>
      <c r="F15" s="839"/>
      <c r="G15" s="839"/>
      <c r="H15" s="840"/>
      <c r="I15" s="788"/>
      <c r="J15" s="874"/>
      <c r="K15" s="869"/>
    </row>
    <row r="16" spans="1:14" ht="12.75" customHeight="1" x14ac:dyDescent="0.2">
      <c r="A16" s="836">
        <v>4</v>
      </c>
      <c r="B16" s="841"/>
      <c r="C16" s="787"/>
      <c r="D16" s="787"/>
      <c r="E16" s="839"/>
      <c r="F16" s="839"/>
      <c r="G16" s="839"/>
      <c r="H16" s="840"/>
      <c r="I16" s="788"/>
      <c r="J16" s="874"/>
      <c r="K16" s="869"/>
    </row>
    <row r="17" spans="1:11" ht="12.75" customHeight="1" x14ac:dyDescent="0.2">
      <c r="A17" s="836"/>
      <c r="B17" s="842"/>
      <c r="C17" s="775"/>
      <c r="D17" s="775"/>
      <c r="E17" s="807"/>
      <c r="F17" s="807"/>
      <c r="G17" s="807"/>
      <c r="H17" s="843"/>
      <c r="I17" s="776"/>
      <c r="J17" s="871"/>
      <c r="K17" s="869"/>
    </row>
    <row r="18" spans="1:11" ht="12.75" customHeight="1" thickBot="1" x14ac:dyDescent="0.25">
      <c r="A18" s="836"/>
      <c r="B18" s="844"/>
      <c r="C18" s="780"/>
      <c r="D18" s="780"/>
      <c r="E18" s="845"/>
      <c r="F18" s="845"/>
      <c r="G18" s="845"/>
      <c r="H18" s="846"/>
      <c r="I18" s="847"/>
      <c r="J18" s="875"/>
      <c r="K18" s="869"/>
    </row>
    <row r="19" spans="1:11" ht="12.75" customHeight="1" x14ac:dyDescent="0.2">
      <c r="A19" s="865" t="s">
        <v>745</v>
      </c>
      <c r="B19" s="793"/>
      <c r="C19" s="780"/>
      <c r="D19" s="780"/>
      <c r="E19" s="780"/>
      <c r="F19" s="780"/>
      <c r="G19" s="780"/>
      <c r="H19" s="827">
        <f>SUM(H13:H16)</f>
        <v>0</v>
      </c>
      <c r="I19" s="815">
        <f t="shared" ref="I19:J19" si="0">SUM(I13:I16)</f>
        <v>0</v>
      </c>
      <c r="J19" s="878">
        <f t="shared" si="0"/>
        <v>0</v>
      </c>
      <c r="K19" s="869"/>
    </row>
    <row r="20" spans="1:11" ht="12.75" customHeight="1" thickBot="1" x14ac:dyDescent="0.25">
      <c r="A20" s="866" t="s">
        <v>693</v>
      </c>
      <c r="B20" s="795"/>
      <c r="C20" s="796"/>
      <c r="D20" s="796"/>
      <c r="E20" s="796"/>
      <c r="F20" s="796"/>
      <c r="G20" s="796"/>
      <c r="H20" s="825"/>
      <c r="I20" s="797"/>
      <c r="J20" s="876"/>
      <c r="K20" s="869"/>
    </row>
    <row r="21" spans="1:11" s="595" customFormat="1" ht="12.75" customHeight="1" thickBot="1" x14ac:dyDescent="0.25">
      <c r="A21" s="867" t="s">
        <v>746</v>
      </c>
      <c r="B21" s="800"/>
      <c r="C21" s="801"/>
      <c r="D21" s="801"/>
      <c r="E21" s="801"/>
      <c r="F21" s="801"/>
      <c r="G21" s="801"/>
      <c r="H21" s="829">
        <f>H19-H20</f>
        <v>0</v>
      </c>
      <c r="I21" s="816">
        <f t="shared" ref="I21:J21" si="1">I19-I20</f>
        <v>0</v>
      </c>
      <c r="J21" s="816">
        <f t="shared" si="1"/>
        <v>0</v>
      </c>
      <c r="K21" s="877"/>
    </row>
  </sheetData>
  <sheetProtection algorithmName="SHA-512" hashValue="W7/RaGBzywTxFJHUnI697vpFHou9orp/KoVoFtEuFkGHfAV5IcAyKsVEgkLmTi8pEokPGVL5Gxjx4e70UiQ6JQ==" saltValue="LnQI5yJkyNbmaSuZ/CvQIQ=="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6">
    <mergeCell ref="F2:G2"/>
    <mergeCell ref="F3:G3"/>
    <mergeCell ref="A4:J4"/>
    <mergeCell ref="A10:B10"/>
    <mergeCell ref="J6:J9"/>
    <mergeCell ref="C6:C9"/>
    <mergeCell ref="D6:D9"/>
    <mergeCell ref="F6:F9"/>
    <mergeCell ref="G6:G9"/>
    <mergeCell ref="A5:B9"/>
    <mergeCell ref="C5:D5"/>
    <mergeCell ref="E5:E9"/>
    <mergeCell ref="F5:G5"/>
    <mergeCell ref="H5:H9"/>
    <mergeCell ref="I5:J5"/>
    <mergeCell ref="I6:I9"/>
  </mergeCells>
  <pageMargins left="0.5" right="0.5" top="1" bottom="0.5" header="0.2" footer="0.1"/>
  <pageSetup paperSize="5" scale="66" fitToHeight="0" orientation="landscape" r:id="rId1"/>
  <headerFooter>
    <oddFooter>&amp;R&amp;"Arial,Bold"&amp;10Page 38</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tabColor theme="9" tint="0.39997558519241921"/>
    <pageSetUpPr fitToPage="1"/>
  </sheetPr>
  <dimension ref="A1:N21"/>
  <sheetViews>
    <sheetView showGridLines="0" zoomScale="85" zoomScaleNormal="85" zoomScalePageLayoutView="40" workbookViewId="0"/>
  </sheetViews>
  <sheetFormatPr defaultColWidth="8.85546875" defaultRowHeight="12.75" customHeight="1" x14ac:dyDescent="0.2"/>
  <cols>
    <col min="1" max="1" width="2.42578125" style="763" customWidth="1"/>
    <col min="2" max="2" width="31.7109375" style="4" customWidth="1"/>
    <col min="3" max="3" width="19.140625" style="15" customWidth="1"/>
    <col min="4" max="4" width="11.85546875" style="4" customWidth="1"/>
    <col min="5" max="7" width="12.7109375" style="4" customWidth="1"/>
    <col min="8" max="9" width="24.85546875" style="6" customWidth="1"/>
    <col min="10" max="248" width="9.140625" style="4"/>
    <col min="249" max="249" width="2.42578125" style="4" customWidth="1"/>
    <col min="250" max="250" width="31.7109375" style="4" customWidth="1"/>
    <col min="251" max="251" width="19.14062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4" width="9.140625" style="4"/>
    <col min="505" max="505" width="2.42578125" style="4" customWidth="1"/>
    <col min="506" max="506" width="31.7109375" style="4" customWidth="1"/>
    <col min="507" max="507" width="19.14062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0" width="9.140625" style="4"/>
    <col min="761" max="761" width="2.42578125" style="4" customWidth="1"/>
    <col min="762" max="762" width="31.7109375" style="4" customWidth="1"/>
    <col min="763" max="763" width="19.14062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6" width="9.140625" style="4"/>
    <col min="1017" max="1017" width="2.42578125" style="4" customWidth="1"/>
    <col min="1018" max="1018" width="31.7109375" style="4" customWidth="1"/>
    <col min="1019" max="1019" width="19.14062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2" width="9.140625" style="4"/>
    <col min="1273" max="1273" width="2.42578125" style="4" customWidth="1"/>
    <col min="1274" max="1274" width="31.7109375" style="4" customWidth="1"/>
    <col min="1275" max="1275" width="19.14062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8" width="9.140625" style="4"/>
    <col min="1529" max="1529" width="2.42578125" style="4" customWidth="1"/>
    <col min="1530" max="1530" width="31.7109375" style="4" customWidth="1"/>
    <col min="1531" max="1531" width="19.14062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4" width="9.140625" style="4"/>
    <col min="1785" max="1785" width="2.42578125" style="4" customWidth="1"/>
    <col min="1786" max="1786" width="31.7109375" style="4" customWidth="1"/>
    <col min="1787" max="1787" width="19.14062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0" width="9.140625" style="4"/>
    <col min="2041" max="2041" width="2.42578125" style="4" customWidth="1"/>
    <col min="2042" max="2042" width="31.7109375" style="4" customWidth="1"/>
    <col min="2043" max="2043" width="19.14062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6" width="9.140625" style="4"/>
    <col min="2297" max="2297" width="2.42578125" style="4" customWidth="1"/>
    <col min="2298" max="2298" width="31.7109375" style="4" customWidth="1"/>
    <col min="2299" max="2299" width="19.14062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2" width="9.140625" style="4"/>
    <col min="2553" max="2553" width="2.42578125" style="4" customWidth="1"/>
    <col min="2554" max="2554" width="31.7109375" style="4" customWidth="1"/>
    <col min="2555" max="2555" width="19.14062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8" width="9.140625" style="4"/>
    <col min="2809" max="2809" width="2.42578125" style="4" customWidth="1"/>
    <col min="2810" max="2810" width="31.7109375" style="4" customWidth="1"/>
    <col min="2811" max="2811" width="19.14062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4" width="9.140625" style="4"/>
    <col min="3065" max="3065" width="2.42578125" style="4" customWidth="1"/>
    <col min="3066" max="3066" width="31.7109375" style="4" customWidth="1"/>
    <col min="3067" max="3067" width="19.14062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0" width="9.140625" style="4"/>
    <col min="3321" max="3321" width="2.42578125" style="4" customWidth="1"/>
    <col min="3322" max="3322" width="31.7109375" style="4" customWidth="1"/>
    <col min="3323" max="3323" width="19.14062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6" width="9.140625" style="4"/>
    <col min="3577" max="3577" width="2.42578125" style="4" customWidth="1"/>
    <col min="3578" max="3578" width="31.7109375" style="4" customWidth="1"/>
    <col min="3579" max="3579" width="19.14062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2" width="9.140625" style="4"/>
    <col min="3833" max="3833" width="2.42578125" style="4" customWidth="1"/>
    <col min="3834" max="3834" width="31.7109375" style="4" customWidth="1"/>
    <col min="3835" max="3835" width="19.14062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8" width="9.140625" style="4"/>
    <col min="4089" max="4089" width="2.42578125" style="4" customWidth="1"/>
    <col min="4090" max="4090" width="31.7109375" style="4" customWidth="1"/>
    <col min="4091" max="4091" width="19.14062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4" width="9.140625" style="4"/>
    <col min="4345" max="4345" width="2.42578125" style="4" customWidth="1"/>
    <col min="4346" max="4346" width="31.7109375" style="4" customWidth="1"/>
    <col min="4347" max="4347" width="19.14062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0" width="9.140625" style="4"/>
    <col min="4601" max="4601" width="2.42578125" style="4" customWidth="1"/>
    <col min="4602" max="4602" width="31.7109375" style="4" customWidth="1"/>
    <col min="4603" max="4603" width="19.14062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6" width="9.140625" style="4"/>
    <col min="4857" max="4857" width="2.42578125" style="4" customWidth="1"/>
    <col min="4858" max="4858" width="31.7109375" style="4" customWidth="1"/>
    <col min="4859" max="4859" width="19.14062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2" width="9.140625" style="4"/>
    <col min="5113" max="5113" width="2.42578125" style="4" customWidth="1"/>
    <col min="5114" max="5114" width="31.7109375" style="4" customWidth="1"/>
    <col min="5115" max="5115" width="19.14062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8" width="9.140625" style="4"/>
    <col min="5369" max="5369" width="2.42578125" style="4" customWidth="1"/>
    <col min="5370" max="5370" width="31.7109375" style="4" customWidth="1"/>
    <col min="5371" max="5371" width="19.14062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4" width="9.140625" style="4"/>
    <col min="5625" max="5625" width="2.42578125" style="4" customWidth="1"/>
    <col min="5626" max="5626" width="31.7109375" style="4" customWidth="1"/>
    <col min="5627" max="5627" width="19.14062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0" width="9.140625" style="4"/>
    <col min="5881" max="5881" width="2.42578125" style="4" customWidth="1"/>
    <col min="5882" max="5882" width="31.7109375" style="4" customWidth="1"/>
    <col min="5883" max="5883" width="19.14062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6" width="9.140625" style="4"/>
    <col min="6137" max="6137" width="2.42578125" style="4" customWidth="1"/>
    <col min="6138" max="6138" width="31.7109375" style="4" customWidth="1"/>
    <col min="6139" max="6139" width="19.14062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2" width="9.140625" style="4"/>
    <col min="6393" max="6393" width="2.42578125" style="4" customWidth="1"/>
    <col min="6394" max="6394" width="31.7109375" style="4" customWidth="1"/>
    <col min="6395" max="6395" width="19.14062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8" width="9.140625" style="4"/>
    <col min="6649" max="6649" width="2.42578125" style="4" customWidth="1"/>
    <col min="6650" max="6650" width="31.7109375" style="4" customWidth="1"/>
    <col min="6651" max="6651" width="19.14062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4" width="9.140625" style="4"/>
    <col min="6905" max="6905" width="2.42578125" style="4" customWidth="1"/>
    <col min="6906" max="6906" width="31.7109375" style="4" customWidth="1"/>
    <col min="6907" max="6907" width="19.14062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0" width="9.140625" style="4"/>
    <col min="7161" max="7161" width="2.42578125" style="4" customWidth="1"/>
    <col min="7162" max="7162" width="31.7109375" style="4" customWidth="1"/>
    <col min="7163" max="7163" width="19.14062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6" width="9.140625" style="4"/>
    <col min="7417" max="7417" width="2.42578125" style="4" customWidth="1"/>
    <col min="7418" max="7418" width="31.7109375" style="4" customWidth="1"/>
    <col min="7419" max="7419" width="19.14062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2" width="9.140625" style="4"/>
    <col min="7673" max="7673" width="2.42578125" style="4" customWidth="1"/>
    <col min="7674" max="7674" width="31.7109375" style="4" customWidth="1"/>
    <col min="7675" max="7675" width="19.14062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8" width="9.140625" style="4"/>
    <col min="7929" max="7929" width="2.42578125" style="4" customWidth="1"/>
    <col min="7930" max="7930" width="31.7109375" style="4" customWidth="1"/>
    <col min="7931" max="7931" width="19.14062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4" width="9.140625" style="4"/>
    <col min="8185" max="8185" width="2.42578125" style="4" customWidth="1"/>
    <col min="8186" max="8186" width="31.7109375" style="4" customWidth="1"/>
    <col min="8187" max="8187" width="19.14062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0" width="9.140625" style="4"/>
    <col min="8441" max="8441" width="2.42578125" style="4" customWidth="1"/>
    <col min="8442" max="8442" width="31.7109375" style="4" customWidth="1"/>
    <col min="8443" max="8443" width="19.14062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6" width="9.140625" style="4"/>
    <col min="8697" max="8697" width="2.42578125" style="4" customWidth="1"/>
    <col min="8698" max="8698" width="31.7109375" style="4" customWidth="1"/>
    <col min="8699" max="8699" width="19.14062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2" width="9.140625" style="4"/>
    <col min="8953" max="8953" width="2.42578125" style="4" customWidth="1"/>
    <col min="8954" max="8954" width="31.7109375" style="4" customWidth="1"/>
    <col min="8955" max="8955" width="19.14062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8" width="9.140625" style="4"/>
    <col min="9209" max="9209" width="2.42578125" style="4" customWidth="1"/>
    <col min="9210" max="9210" width="31.7109375" style="4" customWidth="1"/>
    <col min="9211" max="9211" width="19.14062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4" width="9.140625" style="4"/>
    <col min="9465" max="9465" width="2.42578125" style="4" customWidth="1"/>
    <col min="9466" max="9466" width="31.7109375" style="4" customWidth="1"/>
    <col min="9467" max="9467" width="19.14062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0" width="9.140625" style="4"/>
    <col min="9721" max="9721" width="2.42578125" style="4" customWidth="1"/>
    <col min="9722" max="9722" width="31.7109375" style="4" customWidth="1"/>
    <col min="9723" max="9723" width="19.14062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6" width="9.140625" style="4"/>
    <col min="9977" max="9977" width="2.42578125" style="4" customWidth="1"/>
    <col min="9978" max="9978" width="31.7109375" style="4" customWidth="1"/>
    <col min="9979" max="9979" width="19.14062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2" width="9.140625" style="4"/>
    <col min="10233" max="10233" width="2.42578125" style="4" customWidth="1"/>
    <col min="10234" max="10234" width="31.7109375" style="4" customWidth="1"/>
    <col min="10235" max="10235" width="19.14062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8" width="9.140625" style="4"/>
    <col min="10489" max="10489" width="2.42578125" style="4" customWidth="1"/>
    <col min="10490" max="10490" width="31.7109375" style="4" customWidth="1"/>
    <col min="10491" max="10491" width="19.14062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4" width="9.140625" style="4"/>
    <col min="10745" max="10745" width="2.42578125" style="4" customWidth="1"/>
    <col min="10746" max="10746" width="31.7109375" style="4" customWidth="1"/>
    <col min="10747" max="10747" width="19.14062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0" width="9.140625" style="4"/>
    <col min="11001" max="11001" width="2.42578125" style="4" customWidth="1"/>
    <col min="11002" max="11002" width="31.7109375" style="4" customWidth="1"/>
    <col min="11003" max="11003" width="19.14062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6" width="9.140625" style="4"/>
    <col min="11257" max="11257" width="2.42578125" style="4" customWidth="1"/>
    <col min="11258" max="11258" width="31.7109375" style="4" customWidth="1"/>
    <col min="11259" max="11259" width="19.14062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2" width="9.140625" style="4"/>
    <col min="11513" max="11513" width="2.42578125" style="4" customWidth="1"/>
    <col min="11514" max="11514" width="31.7109375" style="4" customWidth="1"/>
    <col min="11515" max="11515" width="19.14062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8" width="9.140625" style="4"/>
    <col min="11769" max="11769" width="2.42578125" style="4" customWidth="1"/>
    <col min="11770" max="11770" width="31.7109375" style="4" customWidth="1"/>
    <col min="11771" max="11771" width="19.14062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4" width="9.140625" style="4"/>
    <col min="12025" max="12025" width="2.42578125" style="4" customWidth="1"/>
    <col min="12026" max="12026" width="31.7109375" style="4" customWidth="1"/>
    <col min="12027" max="12027" width="19.14062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0" width="9.140625" style="4"/>
    <col min="12281" max="12281" width="2.42578125" style="4" customWidth="1"/>
    <col min="12282" max="12282" width="31.7109375" style="4" customWidth="1"/>
    <col min="12283" max="12283" width="19.14062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6" width="9.140625" style="4"/>
    <col min="12537" max="12537" width="2.42578125" style="4" customWidth="1"/>
    <col min="12538" max="12538" width="31.7109375" style="4" customWidth="1"/>
    <col min="12539" max="12539" width="19.14062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2" width="9.140625" style="4"/>
    <col min="12793" max="12793" width="2.42578125" style="4" customWidth="1"/>
    <col min="12794" max="12794" width="31.7109375" style="4" customWidth="1"/>
    <col min="12795" max="12795" width="19.14062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8" width="9.140625" style="4"/>
    <col min="13049" max="13049" width="2.42578125" style="4" customWidth="1"/>
    <col min="13050" max="13050" width="31.7109375" style="4" customWidth="1"/>
    <col min="13051" max="13051" width="19.14062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4" width="9.140625" style="4"/>
    <col min="13305" max="13305" width="2.42578125" style="4" customWidth="1"/>
    <col min="13306" max="13306" width="31.7109375" style="4" customWidth="1"/>
    <col min="13307" max="13307" width="19.14062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0" width="9.140625" style="4"/>
    <col min="13561" max="13561" width="2.42578125" style="4" customWidth="1"/>
    <col min="13562" max="13562" width="31.7109375" style="4" customWidth="1"/>
    <col min="13563" max="13563" width="19.14062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6" width="9.140625" style="4"/>
    <col min="13817" max="13817" width="2.42578125" style="4" customWidth="1"/>
    <col min="13818" max="13818" width="31.7109375" style="4" customWidth="1"/>
    <col min="13819" max="13819" width="19.14062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2" width="9.140625" style="4"/>
    <col min="14073" max="14073" width="2.42578125" style="4" customWidth="1"/>
    <col min="14074" max="14074" width="31.7109375" style="4" customWidth="1"/>
    <col min="14075" max="14075" width="19.14062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8" width="9.140625" style="4"/>
    <col min="14329" max="14329" width="2.42578125" style="4" customWidth="1"/>
    <col min="14330" max="14330" width="31.7109375" style="4" customWidth="1"/>
    <col min="14331" max="14331" width="19.14062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4" width="9.140625" style="4"/>
    <col min="14585" max="14585" width="2.42578125" style="4" customWidth="1"/>
    <col min="14586" max="14586" width="31.7109375" style="4" customWidth="1"/>
    <col min="14587" max="14587" width="19.14062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0" width="9.140625" style="4"/>
    <col min="14841" max="14841" width="2.42578125" style="4" customWidth="1"/>
    <col min="14842" max="14842" width="31.7109375" style="4" customWidth="1"/>
    <col min="14843" max="14843" width="19.14062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6" width="9.140625" style="4"/>
    <col min="15097" max="15097" width="2.42578125" style="4" customWidth="1"/>
    <col min="15098" max="15098" width="31.7109375" style="4" customWidth="1"/>
    <col min="15099" max="15099" width="19.14062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2" width="9.140625" style="4"/>
    <col min="15353" max="15353" width="2.42578125" style="4" customWidth="1"/>
    <col min="15354" max="15354" width="31.7109375" style="4" customWidth="1"/>
    <col min="15355" max="15355" width="19.14062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8" width="9.140625" style="4"/>
    <col min="15609" max="15609" width="2.42578125" style="4" customWidth="1"/>
    <col min="15610" max="15610" width="31.7109375" style="4" customWidth="1"/>
    <col min="15611" max="15611" width="19.14062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4" width="9.140625" style="4"/>
    <col min="15865" max="15865" width="2.42578125" style="4" customWidth="1"/>
    <col min="15866" max="15866" width="31.7109375" style="4" customWidth="1"/>
    <col min="15867" max="15867" width="19.14062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0" width="9.140625" style="4"/>
    <col min="16121" max="16121" width="2.42578125" style="4" customWidth="1"/>
    <col min="16122" max="16122" width="31.7109375" style="4" customWidth="1"/>
    <col min="16123" max="16123" width="19.14062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421" customFormat="1" ht="15.75"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184"/>
      <c r="B3" s="424" t="str">
        <f>SPUCRI!$B$3</f>
        <v>AS OF DATE _______</v>
      </c>
      <c r="C3" s="4"/>
      <c r="D3" s="4"/>
      <c r="E3" s="4"/>
      <c r="F3" s="1398">
        <f>'I. Financial Condition'!$C$3</f>
        <v>0</v>
      </c>
      <c r="G3" s="1398"/>
      <c r="H3" s="184"/>
      <c r="I3" s="184"/>
      <c r="J3" s="184"/>
      <c r="K3" s="184"/>
      <c r="L3" s="184"/>
      <c r="M3" s="184"/>
      <c r="N3" s="184"/>
    </row>
    <row r="4" spans="1:14" s="421" customFormat="1" ht="14.1" customHeight="1" x14ac:dyDescent="0.25">
      <c r="A4" s="1589"/>
      <c r="B4" s="1589"/>
      <c r="C4" s="1589"/>
      <c r="D4" s="1589"/>
      <c r="E4" s="1589"/>
      <c r="F4" s="1589"/>
      <c r="G4" s="1589"/>
      <c r="H4" s="1589"/>
      <c r="I4" s="1589"/>
    </row>
    <row r="5" spans="1:14" ht="12.75" customHeight="1" x14ac:dyDescent="0.2">
      <c r="A5" s="1578" t="s">
        <v>722</v>
      </c>
      <c r="B5" s="1471"/>
      <c r="C5" s="1425" t="s">
        <v>739</v>
      </c>
      <c r="D5" s="1402" t="s">
        <v>723</v>
      </c>
      <c r="E5" s="1483" t="s">
        <v>724</v>
      </c>
      <c r="F5" s="1483"/>
      <c r="G5" s="1402" t="s">
        <v>730</v>
      </c>
      <c r="H5" s="1597" t="s">
        <v>733</v>
      </c>
      <c r="I5" s="1598"/>
      <c r="J5" s="869"/>
    </row>
    <row r="6" spans="1:14" ht="12.75" customHeight="1" x14ac:dyDescent="0.2">
      <c r="A6" s="1579"/>
      <c r="B6" s="1472"/>
      <c r="C6" s="1426"/>
      <c r="D6" s="1403"/>
      <c r="E6" s="1577" t="s">
        <v>726</v>
      </c>
      <c r="F6" s="1577" t="s">
        <v>727</v>
      </c>
      <c r="G6" s="1403"/>
      <c r="H6" s="1562" t="s">
        <v>714</v>
      </c>
      <c r="I6" s="1562" t="s">
        <v>715</v>
      </c>
      <c r="J6" s="869"/>
    </row>
    <row r="7" spans="1:14" ht="12.75" customHeight="1" x14ac:dyDescent="0.2">
      <c r="A7" s="1579"/>
      <c r="B7" s="1472"/>
      <c r="C7" s="1426"/>
      <c r="D7" s="1403"/>
      <c r="E7" s="1403"/>
      <c r="F7" s="1403"/>
      <c r="G7" s="1403"/>
      <c r="H7" s="1430"/>
      <c r="I7" s="1430"/>
      <c r="J7" s="869"/>
    </row>
    <row r="8" spans="1:14" ht="12.75" customHeight="1" x14ac:dyDescent="0.2">
      <c r="A8" s="1579"/>
      <c r="B8" s="1472"/>
      <c r="C8" s="1426"/>
      <c r="D8" s="1403"/>
      <c r="E8" s="1403"/>
      <c r="F8" s="1403"/>
      <c r="G8" s="1403"/>
      <c r="H8" s="1430"/>
      <c r="I8" s="1430"/>
      <c r="J8" s="869"/>
    </row>
    <row r="9" spans="1:14" ht="12.75" customHeight="1" x14ac:dyDescent="0.2">
      <c r="A9" s="1580"/>
      <c r="B9" s="1473"/>
      <c r="C9" s="1427"/>
      <c r="D9" s="1404"/>
      <c r="E9" s="1404"/>
      <c r="F9" s="1404"/>
      <c r="G9" s="1404"/>
      <c r="H9" s="1431"/>
      <c r="I9" s="1431"/>
      <c r="J9" s="869"/>
    </row>
    <row r="10" spans="1:14" ht="12.75" customHeight="1" x14ac:dyDescent="0.2">
      <c r="A10" s="1572"/>
      <c r="B10" s="1573"/>
      <c r="C10" s="768"/>
      <c r="D10" s="768"/>
      <c r="E10" s="768"/>
      <c r="F10" s="768"/>
      <c r="G10" s="768"/>
      <c r="H10" s="769"/>
      <c r="I10" s="870"/>
      <c r="J10" s="869"/>
    </row>
    <row r="11" spans="1:14" ht="12.75" customHeight="1" x14ac:dyDescent="0.2">
      <c r="A11" s="879"/>
      <c r="B11" s="880"/>
      <c r="C11" s="881"/>
      <c r="D11" s="882"/>
      <c r="E11" s="882"/>
      <c r="F11" s="882"/>
      <c r="G11" s="882"/>
      <c r="H11" s="883"/>
      <c r="I11" s="884"/>
      <c r="J11" s="869"/>
    </row>
    <row r="12" spans="1:14" ht="12.75" customHeight="1" x14ac:dyDescent="0.2">
      <c r="A12" s="851" t="s">
        <v>719</v>
      </c>
      <c r="B12" s="779"/>
      <c r="C12" s="780"/>
      <c r="D12" s="834"/>
      <c r="E12" s="834"/>
      <c r="F12" s="834"/>
      <c r="G12" s="835"/>
      <c r="H12" s="781"/>
      <c r="I12" s="872"/>
      <c r="J12" s="869"/>
    </row>
    <row r="13" spans="1:14" ht="12.75" customHeight="1" x14ac:dyDescent="0.2">
      <c r="A13" s="836">
        <v>1</v>
      </c>
      <c r="B13" s="784"/>
      <c r="C13" s="784"/>
      <c r="D13" s="837"/>
      <c r="E13" s="837"/>
      <c r="F13" s="837"/>
      <c r="G13" s="838"/>
      <c r="H13" s="785"/>
      <c r="I13" s="873"/>
      <c r="J13" s="869"/>
    </row>
    <row r="14" spans="1:14" ht="12.75" customHeight="1" x14ac:dyDescent="0.2">
      <c r="A14" s="836">
        <v>2</v>
      </c>
      <c r="B14" s="787"/>
      <c r="C14" s="787"/>
      <c r="D14" s="839"/>
      <c r="E14" s="839"/>
      <c r="F14" s="839"/>
      <c r="G14" s="840"/>
      <c r="H14" s="788"/>
      <c r="I14" s="874"/>
      <c r="J14" s="869"/>
    </row>
    <row r="15" spans="1:14" ht="12.75" customHeight="1" x14ac:dyDescent="0.2">
      <c r="A15" s="836">
        <v>3</v>
      </c>
      <c r="B15" s="787"/>
      <c r="C15" s="787"/>
      <c r="D15" s="839"/>
      <c r="E15" s="839"/>
      <c r="F15" s="839"/>
      <c r="G15" s="840"/>
      <c r="H15" s="788"/>
      <c r="I15" s="874"/>
      <c r="J15" s="869"/>
    </row>
    <row r="16" spans="1:14" ht="12.75" customHeight="1" x14ac:dyDescent="0.2">
      <c r="A16" s="836">
        <v>4</v>
      </c>
      <c r="B16" s="841"/>
      <c r="C16" s="787"/>
      <c r="D16" s="839"/>
      <c r="E16" s="839"/>
      <c r="F16" s="839"/>
      <c r="G16" s="840"/>
      <c r="H16" s="788"/>
      <c r="I16" s="874"/>
      <c r="J16" s="869"/>
    </row>
    <row r="17" spans="1:10" ht="12.75" customHeight="1" x14ac:dyDescent="0.2">
      <c r="A17" s="836"/>
      <c r="B17" s="862"/>
      <c r="C17" s="775"/>
      <c r="D17" s="807"/>
      <c r="E17" s="807"/>
      <c r="F17" s="807"/>
      <c r="G17" s="843"/>
      <c r="H17" s="776"/>
      <c r="I17" s="871"/>
      <c r="J17" s="869"/>
    </row>
    <row r="18" spans="1:10" ht="12.75" customHeight="1" thickBot="1" x14ac:dyDescent="0.25">
      <c r="A18" s="836"/>
      <c r="B18" s="863"/>
      <c r="C18" s="780"/>
      <c r="D18" s="845"/>
      <c r="E18" s="845"/>
      <c r="F18" s="845"/>
      <c r="G18" s="864"/>
      <c r="H18" s="791"/>
      <c r="I18" s="885"/>
      <c r="J18" s="869"/>
    </row>
    <row r="19" spans="1:10" ht="12.75" customHeight="1" x14ac:dyDescent="0.2">
      <c r="A19" s="865" t="s">
        <v>747</v>
      </c>
      <c r="B19" s="793"/>
      <c r="C19" s="780"/>
      <c r="D19" s="780"/>
      <c r="E19" s="780"/>
      <c r="F19" s="780"/>
      <c r="G19" s="827">
        <f>SUM(G13:G16)</f>
        <v>0</v>
      </c>
      <c r="H19" s="815">
        <f t="shared" ref="H19:I19" si="0">SUM(H13:H16)</f>
        <v>0</v>
      </c>
      <c r="I19" s="815">
        <f t="shared" si="0"/>
        <v>0</v>
      </c>
      <c r="J19" s="869"/>
    </row>
    <row r="20" spans="1:10" ht="12.75" customHeight="1" thickBot="1" x14ac:dyDescent="0.25">
      <c r="A20" s="866" t="s">
        <v>693</v>
      </c>
      <c r="B20" s="795"/>
      <c r="C20" s="796"/>
      <c r="D20" s="796"/>
      <c r="E20" s="796"/>
      <c r="F20" s="796"/>
      <c r="G20" s="825"/>
      <c r="H20" s="797"/>
      <c r="I20" s="876"/>
      <c r="J20" s="869"/>
    </row>
    <row r="21" spans="1:10" s="595" customFormat="1" ht="12.75" customHeight="1" thickBot="1" x14ac:dyDescent="0.25">
      <c r="A21" s="867" t="s">
        <v>748</v>
      </c>
      <c r="B21" s="800"/>
      <c r="C21" s="801"/>
      <c r="D21" s="801"/>
      <c r="E21" s="801"/>
      <c r="F21" s="801"/>
      <c r="G21" s="829">
        <f>G19-G20</f>
        <v>0</v>
      </c>
      <c r="H21" s="816">
        <f t="shared" ref="H21:I21" si="1">H19-H20</f>
        <v>0</v>
      </c>
      <c r="I21" s="816">
        <f t="shared" si="1"/>
        <v>0</v>
      </c>
      <c r="J21" s="877"/>
    </row>
  </sheetData>
  <sheetProtection algorithmName="SHA-512" hashValue="f+BJWATZ6AcRwIxlIyO9XYezt7aee5ezQIpoH0Za83p9iEoiCKxMHVEKx2u3/il1ECNmRbA37w8EL1DYA3uy7A==" saltValue="fKX4mfCW/Zfe4S2oXZrL5g=="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4">
    <mergeCell ref="F2:G2"/>
    <mergeCell ref="F3:G3"/>
    <mergeCell ref="A4:I4"/>
    <mergeCell ref="A10:B10"/>
    <mergeCell ref="A5:B9"/>
    <mergeCell ref="C5:C9"/>
    <mergeCell ref="D5:D9"/>
    <mergeCell ref="H5:I5"/>
    <mergeCell ref="E6:E9"/>
    <mergeCell ref="F6:F9"/>
    <mergeCell ref="H6:H9"/>
    <mergeCell ref="I6:I9"/>
    <mergeCell ref="E5:F5"/>
    <mergeCell ref="G5:G9"/>
  </mergeCells>
  <pageMargins left="0.5" right="0.5" top="1" bottom="0.5" header="0.2" footer="0.1"/>
  <pageSetup paperSize="5" scale="69" fitToHeight="0" orientation="landscape" r:id="rId1"/>
  <headerFooter>
    <oddFooter>&amp;R&amp;"Arial,Bold"&amp;10Page 39</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tabColor theme="9" tint="0.39997558519241921"/>
    <pageSetUpPr fitToPage="1"/>
  </sheetPr>
  <dimension ref="A1:N21"/>
  <sheetViews>
    <sheetView showGridLines="0" zoomScale="85" zoomScaleNormal="85" zoomScaleSheetLayoutView="90" zoomScalePageLayoutView="40" workbookViewId="0"/>
  </sheetViews>
  <sheetFormatPr defaultColWidth="8.85546875" defaultRowHeight="12.75" customHeight="1" x14ac:dyDescent="0.2"/>
  <cols>
    <col min="1" max="1" width="2.42578125" style="4" customWidth="1"/>
    <col min="2" max="2" width="42.42578125" style="4" customWidth="1"/>
    <col min="3" max="3" width="20.42578125" style="4" customWidth="1"/>
    <col min="4" max="4" width="8.42578125" style="4" customWidth="1"/>
    <col min="5" max="5" width="6.42578125" style="4" customWidth="1"/>
    <col min="6" max="6" width="11.28515625" style="4" customWidth="1"/>
    <col min="7" max="7" width="14.85546875" style="4" customWidth="1"/>
    <col min="8" max="9" width="24.42578125" style="6" customWidth="1"/>
    <col min="10" max="239" width="9.140625" style="4"/>
    <col min="240" max="240" width="2.42578125" style="4" customWidth="1"/>
    <col min="241" max="241" width="42.42578125" style="4" customWidth="1"/>
    <col min="242" max="242" width="20.42578125" style="4" customWidth="1"/>
    <col min="243" max="243" width="9" style="4" customWidth="1"/>
    <col min="244" max="244" width="9.42578125" style="4" customWidth="1"/>
    <col min="245" max="246" width="14" style="4" customWidth="1"/>
    <col min="247" max="247" width="8.42578125" style="4" customWidth="1"/>
    <col min="248" max="248" width="6.42578125" style="4" customWidth="1"/>
    <col min="249" max="249" width="11.28515625" style="4" customWidth="1"/>
    <col min="250" max="250" width="8.42578125" style="4" customWidth="1"/>
    <col min="251" max="251" width="8.140625" style="4" customWidth="1"/>
    <col min="252" max="252" width="13.140625" style="4" customWidth="1"/>
    <col min="253" max="253" width="12.7109375" style="4" customWidth="1"/>
    <col min="254" max="254" width="11.28515625" style="4" customWidth="1"/>
    <col min="255" max="255" width="9.140625" style="4"/>
    <col min="256" max="256" width="13.7109375" style="4" customWidth="1"/>
    <col min="257" max="260" width="13.42578125" style="4" customWidth="1"/>
    <col min="261" max="264" width="11.7109375" style="4" customWidth="1"/>
    <col min="265" max="265" width="7.140625" style="4" customWidth="1"/>
    <col min="266" max="495" width="9.140625" style="4"/>
    <col min="496" max="496" width="2.42578125" style="4" customWidth="1"/>
    <col min="497" max="497" width="42.42578125" style="4" customWidth="1"/>
    <col min="498" max="498" width="20.42578125" style="4" customWidth="1"/>
    <col min="499" max="499" width="9" style="4" customWidth="1"/>
    <col min="500" max="500" width="9.42578125" style="4" customWidth="1"/>
    <col min="501" max="502" width="14" style="4" customWidth="1"/>
    <col min="503" max="503" width="8.42578125" style="4" customWidth="1"/>
    <col min="504" max="504" width="6.42578125" style="4" customWidth="1"/>
    <col min="505" max="505" width="11.28515625" style="4" customWidth="1"/>
    <col min="506" max="506" width="8.42578125" style="4" customWidth="1"/>
    <col min="507" max="507" width="8.140625" style="4" customWidth="1"/>
    <col min="508" max="508" width="13.140625" style="4" customWidth="1"/>
    <col min="509" max="509" width="12.7109375" style="4" customWidth="1"/>
    <col min="510" max="510" width="11.28515625" style="4" customWidth="1"/>
    <col min="511" max="511" width="9.140625" style="4"/>
    <col min="512" max="512" width="13.7109375" style="4" customWidth="1"/>
    <col min="513" max="516" width="13.42578125" style="4" customWidth="1"/>
    <col min="517" max="520" width="11.7109375" style="4" customWidth="1"/>
    <col min="521" max="521" width="7.140625" style="4" customWidth="1"/>
    <col min="522" max="751" width="9.140625" style="4"/>
    <col min="752" max="752" width="2.42578125" style="4" customWidth="1"/>
    <col min="753" max="753" width="42.42578125" style="4" customWidth="1"/>
    <col min="754" max="754" width="20.42578125" style="4" customWidth="1"/>
    <col min="755" max="755" width="9" style="4" customWidth="1"/>
    <col min="756" max="756" width="9.42578125" style="4" customWidth="1"/>
    <col min="757" max="758" width="14" style="4" customWidth="1"/>
    <col min="759" max="759" width="8.42578125" style="4" customWidth="1"/>
    <col min="760" max="760" width="6.42578125" style="4" customWidth="1"/>
    <col min="761" max="761" width="11.28515625" style="4" customWidth="1"/>
    <col min="762" max="762" width="8.42578125" style="4" customWidth="1"/>
    <col min="763" max="763" width="8.140625" style="4" customWidth="1"/>
    <col min="764" max="764" width="13.140625" style="4" customWidth="1"/>
    <col min="765" max="765" width="12.7109375" style="4" customWidth="1"/>
    <col min="766" max="766" width="11.28515625" style="4" customWidth="1"/>
    <col min="767" max="767" width="9.140625" style="4"/>
    <col min="768" max="768" width="13.7109375" style="4" customWidth="1"/>
    <col min="769" max="772" width="13.42578125" style="4" customWidth="1"/>
    <col min="773" max="776" width="11.7109375" style="4" customWidth="1"/>
    <col min="777" max="777" width="7.140625" style="4" customWidth="1"/>
    <col min="778" max="1007" width="9.140625" style="4"/>
    <col min="1008" max="1008" width="2.42578125" style="4" customWidth="1"/>
    <col min="1009" max="1009" width="42.42578125" style="4" customWidth="1"/>
    <col min="1010" max="1010" width="20.42578125" style="4" customWidth="1"/>
    <col min="1011" max="1011" width="9" style="4" customWidth="1"/>
    <col min="1012" max="1012" width="9.42578125" style="4" customWidth="1"/>
    <col min="1013" max="1014" width="14" style="4" customWidth="1"/>
    <col min="1015" max="1015" width="8.42578125" style="4" customWidth="1"/>
    <col min="1016" max="1016" width="6.42578125" style="4" customWidth="1"/>
    <col min="1017" max="1017" width="11.28515625" style="4" customWidth="1"/>
    <col min="1018" max="1018" width="8.42578125" style="4" customWidth="1"/>
    <col min="1019" max="1019" width="8.140625" style="4" customWidth="1"/>
    <col min="1020" max="1020" width="13.140625" style="4" customWidth="1"/>
    <col min="1021" max="1021" width="12.7109375" style="4" customWidth="1"/>
    <col min="1022" max="1022" width="11.28515625" style="4" customWidth="1"/>
    <col min="1023" max="1023" width="9.140625" style="4"/>
    <col min="1024" max="1024" width="13.7109375" style="4" customWidth="1"/>
    <col min="1025" max="1028" width="13.42578125" style="4" customWidth="1"/>
    <col min="1029" max="1032" width="11.7109375" style="4" customWidth="1"/>
    <col min="1033" max="1033" width="7.140625" style="4" customWidth="1"/>
    <col min="1034" max="1263" width="9.140625" style="4"/>
    <col min="1264" max="1264" width="2.42578125" style="4" customWidth="1"/>
    <col min="1265" max="1265" width="42.42578125" style="4" customWidth="1"/>
    <col min="1266" max="1266" width="20.42578125" style="4" customWidth="1"/>
    <col min="1267" max="1267" width="9" style="4" customWidth="1"/>
    <col min="1268" max="1268" width="9.42578125" style="4" customWidth="1"/>
    <col min="1269" max="1270" width="14" style="4" customWidth="1"/>
    <col min="1271" max="1271" width="8.42578125" style="4" customWidth="1"/>
    <col min="1272" max="1272" width="6.42578125" style="4" customWidth="1"/>
    <col min="1273" max="1273" width="11.28515625" style="4" customWidth="1"/>
    <col min="1274" max="1274" width="8.42578125" style="4" customWidth="1"/>
    <col min="1275" max="1275" width="8.140625" style="4" customWidth="1"/>
    <col min="1276" max="1276" width="13.140625" style="4" customWidth="1"/>
    <col min="1277" max="1277" width="12.7109375" style="4" customWidth="1"/>
    <col min="1278" max="1278" width="11.28515625" style="4" customWidth="1"/>
    <col min="1279" max="1279" width="9.140625" style="4"/>
    <col min="1280" max="1280" width="13.7109375" style="4" customWidth="1"/>
    <col min="1281" max="1284" width="13.42578125" style="4" customWidth="1"/>
    <col min="1285" max="1288" width="11.7109375" style="4" customWidth="1"/>
    <col min="1289" max="1289" width="7.140625" style="4" customWidth="1"/>
    <col min="1290" max="1519" width="9.140625" style="4"/>
    <col min="1520" max="1520" width="2.42578125" style="4" customWidth="1"/>
    <col min="1521" max="1521" width="42.42578125" style="4" customWidth="1"/>
    <col min="1522" max="1522" width="20.42578125" style="4" customWidth="1"/>
    <col min="1523" max="1523" width="9" style="4" customWidth="1"/>
    <col min="1524" max="1524" width="9.42578125" style="4" customWidth="1"/>
    <col min="1525" max="1526" width="14" style="4" customWidth="1"/>
    <col min="1527" max="1527" width="8.42578125" style="4" customWidth="1"/>
    <col min="1528" max="1528" width="6.42578125" style="4" customWidth="1"/>
    <col min="1529" max="1529" width="11.28515625" style="4" customWidth="1"/>
    <col min="1530" max="1530" width="8.42578125" style="4" customWidth="1"/>
    <col min="1531" max="1531" width="8.140625" style="4" customWidth="1"/>
    <col min="1532" max="1532" width="13.140625" style="4" customWidth="1"/>
    <col min="1533" max="1533" width="12.7109375" style="4" customWidth="1"/>
    <col min="1534" max="1534" width="11.28515625" style="4" customWidth="1"/>
    <col min="1535" max="1535" width="9.140625" style="4"/>
    <col min="1536" max="1536" width="13.7109375" style="4" customWidth="1"/>
    <col min="1537" max="1540" width="13.42578125" style="4" customWidth="1"/>
    <col min="1541" max="1544" width="11.7109375" style="4" customWidth="1"/>
    <col min="1545" max="1545" width="7.140625" style="4" customWidth="1"/>
    <col min="1546" max="1775" width="9.140625" style="4"/>
    <col min="1776" max="1776" width="2.42578125" style="4" customWidth="1"/>
    <col min="1777" max="1777" width="42.42578125" style="4" customWidth="1"/>
    <col min="1778" max="1778" width="20.42578125" style="4" customWidth="1"/>
    <col min="1779" max="1779" width="9" style="4" customWidth="1"/>
    <col min="1780" max="1780" width="9.42578125" style="4" customWidth="1"/>
    <col min="1781" max="1782" width="14" style="4" customWidth="1"/>
    <col min="1783" max="1783" width="8.42578125" style="4" customWidth="1"/>
    <col min="1784" max="1784" width="6.42578125" style="4" customWidth="1"/>
    <col min="1785" max="1785" width="11.28515625" style="4" customWidth="1"/>
    <col min="1786" max="1786" width="8.42578125" style="4" customWidth="1"/>
    <col min="1787" max="1787" width="8.140625" style="4" customWidth="1"/>
    <col min="1788" max="1788" width="13.140625" style="4" customWidth="1"/>
    <col min="1789" max="1789" width="12.7109375" style="4" customWidth="1"/>
    <col min="1790" max="1790" width="11.28515625" style="4" customWidth="1"/>
    <col min="1791" max="1791" width="9.140625" style="4"/>
    <col min="1792" max="1792" width="13.7109375" style="4" customWidth="1"/>
    <col min="1793" max="1796" width="13.42578125" style="4" customWidth="1"/>
    <col min="1797" max="1800" width="11.7109375" style="4" customWidth="1"/>
    <col min="1801" max="1801" width="7.140625" style="4" customWidth="1"/>
    <col min="1802" max="2031" width="9.140625" style="4"/>
    <col min="2032" max="2032" width="2.42578125" style="4" customWidth="1"/>
    <col min="2033" max="2033" width="42.42578125" style="4" customWidth="1"/>
    <col min="2034" max="2034" width="20.42578125" style="4" customWidth="1"/>
    <col min="2035" max="2035" width="9" style="4" customWidth="1"/>
    <col min="2036" max="2036" width="9.42578125" style="4" customWidth="1"/>
    <col min="2037" max="2038" width="14" style="4" customWidth="1"/>
    <col min="2039" max="2039" width="8.42578125" style="4" customWidth="1"/>
    <col min="2040" max="2040" width="6.42578125" style="4" customWidth="1"/>
    <col min="2041" max="2041" width="11.28515625" style="4" customWidth="1"/>
    <col min="2042" max="2042" width="8.42578125" style="4" customWidth="1"/>
    <col min="2043" max="2043" width="8.140625" style="4" customWidth="1"/>
    <col min="2044" max="2044" width="13.140625" style="4" customWidth="1"/>
    <col min="2045" max="2045" width="12.7109375" style="4" customWidth="1"/>
    <col min="2046" max="2046" width="11.28515625" style="4" customWidth="1"/>
    <col min="2047" max="2047" width="9.140625" style="4"/>
    <col min="2048" max="2048" width="13.7109375" style="4" customWidth="1"/>
    <col min="2049" max="2052" width="13.42578125" style="4" customWidth="1"/>
    <col min="2053" max="2056" width="11.7109375" style="4" customWidth="1"/>
    <col min="2057" max="2057" width="7.140625" style="4" customWidth="1"/>
    <col min="2058" max="2287" width="9.140625" style="4"/>
    <col min="2288" max="2288" width="2.42578125" style="4" customWidth="1"/>
    <col min="2289" max="2289" width="42.42578125" style="4" customWidth="1"/>
    <col min="2290" max="2290" width="20.42578125" style="4" customWidth="1"/>
    <col min="2291" max="2291" width="9" style="4" customWidth="1"/>
    <col min="2292" max="2292" width="9.42578125" style="4" customWidth="1"/>
    <col min="2293" max="2294" width="14" style="4" customWidth="1"/>
    <col min="2295" max="2295" width="8.42578125" style="4" customWidth="1"/>
    <col min="2296" max="2296" width="6.42578125" style="4" customWidth="1"/>
    <col min="2297" max="2297" width="11.28515625" style="4" customWidth="1"/>
    <col min="2298" max="2298" width="8.42578125" style="4" customWidth="1"/>
    <col min="2299" max="2299" width="8.140625" style="4" customWidth="1"/>
    <col min="2300" max="2300" width="13.140625" style="4" customWidth="1"/>
    <col min="2301" max="2301" width="12.7109375" style="4" customWidth="1"/>
    <col min="2302" max="2302" width="11.28515625" style="4" customWidth="1"/>
    <col min="2303" max="2303" width="9.140625" style="4"/>
    <col min="2304" max="2304" width="13.7109375" style="4" customWidth="1"/>
    <col min="2305" max="2308" width="13.42578125" style="4" customWidth="1"/>
    <col min="2309" max="2312" width="11.7109375" style="4" customWidth="1"/>
    <col min="2313" max="2313" width="7.140625" style="4" customWidth="1"/>
    <col min="2314" max="2543" width="9.140625" style="4"/>
    <col min="2544" max="2544" width="2.42578125" style="4" customWidth="1"/>
    <col min="2545" max="2545" width="42.42578125" style="4" customWidth="1"/>
    <col min="2546" max="2546" width="20.42578125" style="4" customWidth="1"/>
    <col min="2547" max="2547" width="9" style="4" customWidth="1"/>
    <col min="2548" max="2548" width="9.42578125" style="4" customWidth="1"/>
    <col min="2549" max="2550" width="14" style="4" customWidth="1"/>
    <col min="2551" max="2551" width="8.42578125" style="4" customWidth="1"/>
    <col min="2552" max="2552" width="6.42578125" style="4" customWidth="1"/>
    <col min="2553" max="2553" width="11.28515625" style="4" customWidth="1"/>
    <col min="2554" max="2554" width="8.42578125" style="4" customWidth="1"/>
    <col min="2555" max="2555" width="8.140625" style="4" customWidth="1"/>
    <col min="2556" max="2556" width="13.140625" style="4" customWidth="1"/>
    <col min="2557" max="2557" width="12.7109375" style="4" customWidth="1"/>
    <col min="2558" max="2558" width="11.28515625" style="4" customWidth="1"/>
    <col min="2559" max="2559" width="9.140625" style="4"/>
    <col min="2560" max="2560" width="13.7109375" style="4" customWidth="1"/>
    <col min="2561" max="2564" width="13.42578125" style="4" customWidth="1"/>
    <col min="2565" max="2568" width="11.7109375" style="4" customWidth="1"/>
    <col min="2569" max="2569" width="7.140625" style="4" customWidth="1"/>
    <col min="2570" max="2799" width="9.140625" style="4"/>
    <col min="2800" max="2800" width="2.42578125" style="4" customWidth="1"/>
    <col min="2801" max="2801" width="42.42578125" style="4" customWidth="1"/>
    <col min="2802" max="2802" width="20.42578125" style="4" customWidth="1"/>
    <col min="2803" max="2803" width="9" style="4" customWidth="1"/>
    <col min="2804" max="2804" width="9.42578125" style="4" customWidth="1"/>
    <col min="2805" max="2806" width="14" style="4" customWidth="1"/>
    <col min="2807" max="2807" width="8.42578125" style="4" customWidth="1"/>
    <col min="2808" max="2808" width="6.42578125" style="4" customWidth="1"/>
    <col min="2809" max="2809" width="11.28515625" style="4" customWidth="1"/>
    <col min="2810" max="2810" width="8.42578125" style="4" customWidth="1"/>
    <col min="2811" max="2811" width="8.140625" style="4" customWidth="1"/>
    <col min="2812" max="2812" width="13.140625" style="4" customWidth="1"/>
    <col min="2813" max="2813" width="12.7109375" style="4" customWidth="1"/>
    <col min="2814" max="2814" width="11.28515625" style="4" customWidth="1"/>
    <col min="2815" max="2815" width="9.140625" style="4"/>
    <col min="2816" max="2816" width="13.7109375" style="4" customWidth="1"/>
    <col min="2817" max="2820" width="13.42578125" style="4" customWidth="1"/>
    <col min="2821" max="2824" width="11.7109375" style="4" customWidth="1"/>
    <col min="2825" max="2825" width="7.140625" style="4" customWidth="1"/>
    <col min="2826" max="3055" width="9.140625" style="4"/>
    <col min="3056" max="3056" width="2.42578125" style="4" customWidth="1"/>
    <col min="3057" max="3057" width="42.42578125" style="4" customWidth="1"/>
    <col min="3058" max="3058" width="20.42578125" style="4" customWidth="1"/>
    <col min="3059" max="3059" width="9" style="4" customWidth="1"/>
    <col min="3060" max="3060" width="9.42578125" style="4" customWidth="1"/>
    <col min="3061" max="3062" width="14" style="4" customWidth="1"/>
    <col min="3063" max="3063" width="8.42578125" style="4" customWidth="1"/>
    <col min="3064" max="3064" width="6.42578125" style="4" customWidth="1"/>
    <col min="3065" max="3065" width="11.28515625" style="4" customWidth="1"/>
    <col min="3066" max="3066" width="8.42578125" style="4" customWidth="1"/>
    <col min="3067" max="3067" width="8.140625" style="4" customWidth="1"/>
    <col min="3068" max="3068" width="13.140625" style="4" customWidth="1"/>
    <col min="3069" max="3069" width="12.7109375" style="4" customWidth="1"/>
    <col min="3070" max="3070" width="11.28515625" style="4" customWidth="1"/>
    <col min="3071" max="3071" width="9.140625" style="4"/>
    <col min="3072" max="3072" width="13.7109375" style="4" customWidth="1"/>
    <col min="3073" max="3076" width="13.42578125" style="4" customWidth="1"/>
    <col min="3077" max="3080" width="11.7109375" style="4" customWidth="1"/>
    <col min="3081" max="3081" width="7.140625" style="4" customWidth="1"/>
    <col min="3082" max="3311" width="9.140625" style="4"/>
    <col min="3312" max="3312" width="2.42578125" style="4" customWidth="1"/>
    <col min="3313" max="3313" width="42.42578125" style="4" customWidth="1"/>
    <col min="3314" max="3314" width="20.42578125" style="4" customWidth="1"/>
    <col min="3315" max="3315" width="9" style="4" customWidth="1"/>
    <col min="3316" max="3316" width="9.42578125" style="4" customWidth="1"/>
    <col min="3317" max="3318" width="14" style="4" customWidth="1"/>
    <col min="3319" max="3319" width="8.42578125" style="4" customWidth="1"/>
    <col min="3320" max="3320" width="6.42578125" style="4" customWidth="1"/>
    <col min="3321" max="3321" width="11.28515625" style="4" customWidth="1"/>
    <col min="3322" max="3322" width="8.42578125" style="4" customWidth="1"/>
    <col min="3323" max="3323" width="8.140625" style="4" customWidth="1"/>
    <col min="3324" max="3324" width="13.140625" style="4" customWidth="1"/>
    <col min="3325" max="3325" width="12.7109375" style="4" customWidth="1"/>
    <col min="3326" max="3326" width="11.28515625" style="4" customWidth="1"/>
    <col min="3327" max="3327" width="9.140625" style="4"/>
    <col min="3328" max="3328" width="13.7109375" style="4" customWidth="1"/>
    <col min="3329" max="3332" width="13.42578125" style="4" customWidth="1"/>
    <col min="3333" max="3336" width="11.7109375" style="4" customWidth="1"/>
    <col min="3337" max="3337" width="7.140625" style="4" customWidth="1"/>
    <col min="3338" max="3567" width="9.140625" style="4"/>
    <col min="3568" max="3568" width="2.42578125" style="4" customWidth="1"/>
    <col min="3569" max="3569" width="42.42578125" style="4" customWidth="1"/>
    <col min="3570" max="3570" width="20.42578125" style="4" customWidth="1"/>
    <col min="3571" max="3571" width="9" style="4" customWidth="1"/>
    <col min="3572" max="3572" width="9.42578125" style="4" customWidth="1"/>
    <col min="3573" max="3574" width="14" style="4" customWidth="1"/>
    <col min="3575" max="3575" width="8.42578125" style="4" customWidth="1"/>
    <col min="3576" max="3576" width="6.42578125" style="4" customWidth="1"/>
    <col min="3577" max="3577" width="11.28515625" style="4" customWidth="1"/>
    <col min="3578" max="3578" width="8.42578125" style="4" customWidth="1"/>
    <col min="3579" max="3579" width="8.140625" style="4" customWidth="1"/>
    <col min="3580" max="3580" width="13.140625" style="4" customWidth="1"/>
    <col min="3581" max="3581" width="12.7109375" style="4" customWidth="1"/>
    <col min="3582" max="3582" width="11.28515625" style="4" customWidth="1"/>
    <col min="3583" max="3583" width="9.140625" style="4"/>
    <col min="3584" max="3584" width="13.7109375" style="4" customWidth="1"/>
    <col min="3585" max="3588" width="13.42578125" style="4" customWidth="1"/>
    <col min="3589" max="3592" width="11.7109375" style="4" customWidth="1"/>
    <col min="3593" max="3593" width="7.140625" style="4" customWidth="1"/>
    <col min="3594" max="3823" width="9.140625" style="4"/>
    <col min="3824" max="3824" width="2.42578125" style="4" customWidth="1"/>
    <col min="3825" max="3825" width="42.42578125" style="4" customWidth="1"/>
    <col min="3826" max="3826" width="20.42578125" style="4" customWidth="1"/>
    <col min="3827" max="3827" width="9" style="4" customWidth="1"/>
    <col min="3828" max="3828" width="9.42578125" style="4" customWidth="1"/>
    <col min="3829" max="3830" width="14" style="4" customWidth="1"/>
    <col min="3831" max="3831" width="8.42578125" style="4" customWidth="1"/>
    <col min="3832" max="3832" width="6.42578125" style="4" customWidth="1"/>
    <col min="3833" max="3833" width="11.28515625" style="4" customWidth="1"/>
    <col min="3834" max="3834" width="8.42578125" style="4" customWidth="1"/>
    <col min="3835" max="3835" width="8.140625" style="4" customWidth="1"/>
    <col min="3836" max="3836" width="13.140625" style="4" customWidth="1"/>
    <col min="3837" max="3837" width="12.7109375" style="4" customWidth="1"/>
    <col min="3838" max="3838" width="11.28515625" style="4" customWidth="1"/>
    <col min="3839" max="3839" width="9.140625" style="4"/>
    <col min="3840" max="3840" width="13.7109375" style="4" customWidth="1"/>
    <col min="3841" max="3844" width="13.42578125" style="4" customWidth="1"/>
    <col min="3845" max="3848" width="11.7109375" style="4" customWidth="1"/>
    <col min="3849" max="3849" width="7.140625" style="4" customWidth="1"/>
    <col min="3850" max="4079" width="9.140625" style="4"/>
    <col min="4080" max="4080" width="2.42578125" style="4" customWidth="1"/>
    <col min="4081" max="4081" width="42.42578125" style="4" customWidth="1"/>
    <col min="4082" max="4082" width="20.42578125" style="4" customWidth="1"/>
    <col min="4083" max="4083" width="9" style="4" customWidth="1"/>
    <col min="4084" max="4084" width="9.42578125" style="4" customWidth="1"/>
    <col min="4085" max="4086" width="14" style="4" customWidth="1"/>
    <col min="4087" max="4087" width="8.42578125" style="4" customWidth="1"/>
    <col min="4088" max="4088" width="6.42578125" style="4" customWidth="1"/>
    <col min="4089" max="4089" width="11.28515625" style="4" customWidth="1"/>
    <col min="4090" max="4090" width="8.42578125" style="4" customWidth="1"/>
    <col min="4091" max="4091" width="8.140625" style="4" customWidth="1"/>
    <col min="4092" max="4092" width="13.140625" style="4" customWidth="1"/>
    <col min="4093" max="4093" width="12.7109375" style="4" customWidth="1"/>
    <col min="4094" max="4094" width="11.28515625" style="4" customWidth="1"/>
    <col min="4095" max="4095" width="9.140625" style="4"/>
    <col min="4096" max="4096" width="13.7109375" style="4" customWidth="1"/>
    <col min="4097" max="4100" width="13.42578125" style="4" customWidth="1"/>
    <col min="4101" max="4104" width="11.7109375" style="4" customWidth="1"/>
    <col min="4105" max="4105" width="7.140625" style="4" customWidth="1"/>
    <col min="4106" max="4335" width="9.140625" style="4"/>
    <col min="4336" max="4336" width="2.42578125" style="4" customWidth="1"/>
    <col min="4337" max="4337" width="42.42578125" style="4" customWidth="1"/>
    <col min="4338" max="4338" width="20.42578125" style="4" customWidth="1"/>
    <col min="4339" max="4339" width="9" style="4" customWidth="1"/>
    <col min="4340" max="4340" width="9.42578125" style="4" customWidth="1"/>
    <col min="4341" max="4342" width="14" style="4" customWidth="1"/>
    <col min="4343" max="4343" width="8.42578125" style="4" customWidth="1"/>
    <col min="4344" max="4344" width="6.42578125" style="4" customWidth="1"/>
    <col min="4345" max="4345" width="11.28515625" style="4" customWidth="1"/>
    <col min="4346" max="4346" width="8.42578125" style="4" customWidth="1"/>
    <col min="4347" max="4347" width="8.140625" style="4" customWidth="1"/>
    <col min="4348" max="4348" width="13.140625" style="4" customWidth="1"/>
    <col min="4349" max="4349" width="12.7109375" style="4" customWidth="1"/>
    <col min="4350" max="4350" width="11.28515625" style="4" customWidth="1"/>
    <col min="4351" max="4351" width="9.140625" style="4"/>
    <col min="4352" max="4352" width="13.7109375" style="4" customWidth="1"/>
    <col min="4353" max="4356" width="13.42578125" style="4" customWidth="1"/>
    <col min="4357" max="4360" width="11.7109375" style="4" customWidth="1"/>
    <col min="4361" max="4361" width="7.140625" style="4" customWidth="1"/>
    <col min="4362" max="4591" width="9.140625" style="4"/>
    <col min="4592" max="4592" width="2.42578125" style="4" customWidth="1"/>
    <col min="4593" max="4593" width="42.42578125" style="4" customWidth="1"/>
    <col min="4594" max="4594" width="20.42578125" style="4" customWidth="1"/>
    <col min="4595" max="4595" width="9" style="4" customWidth="1"/>
    <col min="4596" max="4596" width="9.42578125" style="4" customWidth="1"/>
    <col min="4597" max="4598" width="14" style="4" customWidth="1"/>
    <col min="4599" max="4599" width="8.42578125" style="4" customWidth="1"/>
    <col min="4600" max="4600" width="6.42578125" style="4" customWidth="1"/>
    <col min="4601" max="4601" width="11.28515625" style="4" customWidth="1"/>
    <col min="4602" max="4602" width="8.42578125" style="4" customWidth="1"/>
    <col min="4603" max="4603" width="8.140625" style="4" customWidth="1"/>
    <col min="4604" max="4604" width="13.140625" style="4" customWidth="1"/>
    <col min="4605" max="4605" width="12.7109375" style="4" customWidth="1"/>
    <col min="4606" max="4606" width="11.28515625" style="4" customWidth="1"/>
    <col min="4607" max="4607" width="9.140625" style="4"/>
    <col min="4608" max="4608" width="13.7109375" style="4" customWidth="1"/>
    <col min="4609" max="4612" width="13.42578125" style="4" customWidth="1"/>
    <col min="4613" max="4616" width="11.7109375" style="4" customWidth="1"/>
    <col min="4617" max="4617" width="7.140625" style="4" customWidth="1"/>
    <col min="4618" max="4847" width="9.140625" style="4"/>
    <col min="4848" max="4848" width="2.42578125" style="4" customWidth="1"/>
    <col min="4849" max="4849" width="42.42578125" style="4" customWidth="1"/>
    <col min="4850" max="4850" width="20.42578125" style="4" customWidth="1"/>
    <col min="4851" max="4851" width="9" style="4" customWidth="1"/>
    <col min="4852" max="4852" width="9.42578125" style="4" customWidth="1"/>
    <col min="4853" max="4854" width="14" style="4" customWidth="1"/>
    <col min="4855" max="4855" width="8.42578125" style="4" customWidth="1"/>
    <col min="4856" max="4856" width="6.42578125" style="4" customWidth="1"/>
    <col min="4857" max="4857" width="11.28515625" style="4" customWidth="1"/>
    <col min="4858" max="4858" width="8.42578125" style="4" customWidth="1"/>
    <col min="4859" max="4859" width="8.140625" style="4" customWidth="1"/>
    <col min="4860" max="4860" width="13.140625" style="4" customWidth="1"/>
    <col min="4861" max="4861" width="12.7109375" style="4" customWidth="1"/>
    <col min="4862" max="4862" width="11.28515625" style="4" customWidth="1"/>
    <col min="4863" max="4863" width="9.140625" style="4"/>
    <col min="4864" max="4864" width="13.7109375" style="4" customWidth="1"/>
    <col min="4865" max="4868" width="13.42578125" style="4" customWidth="1"/>
    <col min="4869" max="4872" width="11.7109375" style="4" customWidth="1"/>
    <col min="4873" max="4873" width="7.140625" style="4" customWidth="1"/>
    <col min="4874" max="5103" width="9.140625" style="4"/>
    <col min="5104" max="5104" width="2.42578125" style="4" customWidth="1"/>
    <col min="5105" max="5105" width="42.42578125" style="4" customWidth="1"/>
    <col min="5106" max="5106" width="20.42578125" style="4" customWidth="1"/>
    <col min="5107" max="5107" width="9" style="4" customWidth="1"/>
    <col min="5108" max="5108" width="9.42578125" style="4" customWidth="1"/>
    <col min="5109" max="5110" width="14" style="4" customWidth="1"/>
    <col min="5111" max="5111" width="8.42578125" style="4" customWidth="1"/>
    <col min="5112" max="5112" width="6.42578125" style="4" customWidth="1"/>
    <col min="5113" max="5113" width="11.28515625" style="4" customWidth="1"/>
    <col min="5114" max="5114" width="8.42578125" style="4" customWidth="1"/>
    <col min="5115" max="5115" width="8.140625" style="4" customWidth="1"/>
    <col min="5116" max="5116" width="13.140625" style="4" customWidth="1"/>
    <col min="5117" max="5117" width="12.7109375" style="4" customWidth="1"/>
    <col min="5118" max="5118" width="11.28515625" style="4" customWidth="1"/>
    <col min="5119" max="5119" width="9.140625" style="4"/>
    <col min="5120" max="5120" width="13.7109375" style="4" customWidth="1"/>
    <col min="5121" max="5124" width="13.42578125" style="4" customWidth="1"/>
    <col min="5125" max="5128" width="11.7109375" style="4" customWidth="1"/>
    <col min="5129" max="5129" width="7.140625" style="4" customWidth="1"/>
    <col min="5130" max="5359" width="9.140625" style="4"/>
    <col min="5360" max="5360" width="2.42578125" style="4" customWidth="1"/>
    <col min="5361" max="5361" width="42.42578125" style="4" customWidth="1"/>
    <col min="5362" max="5362" width="20.42578125" style="4" customWidth="1"/>
    <col min="5363" max="5363" width="9" style="4" customWidth="1"/>
    <col min="5364" max="5364" width="9.42578125" style="4" customWidth="1"/>
    <col min="5365" max="5366" width="14" style="4" customWidth="1"/>
    <col min="5367" max="5367" width="8.42578125" style="4" customWidth="1"/>
    <col min="5368" max="5368" width="6.42578125" style="4" customWidth="1"/>
    <col min="5369" max="5369" width="11.28515625" style="4" customWidth="1"/>
    <col min="5370" max="5370" width="8.42578125" style="4" customWidth="1"/>
    <col min="5371" max="5371" width="8.140625" style="4" customWidth="1"/>
    <col min="5372" max="5372" width="13.140625" style="4" customWidth="1"/>
    <col min="5373" max="5373" width="12.7109375" style="4" customWidth="1"/>
    <col min="5374" max="5374" width="11.28515625" style="4" customWidth="1"/>
    <col min="5375" max="5375" width="9.140625" style="4"/>
    <col min="5376" max="5376" width="13.7109375" style="4" customWidth="1"/>
    <col min="5377" max="5380" width="13.42578125" style="4" customWidth="1"/>
    <col min="5381" max="5384" width="11.7109375" style="4" customWidth="1"/>
    <col min="5385" max="5385" width="7.140625" style="4" customWidth="1"/>
    <col min="5386" max="5615" width="9.140625" style="4"/>
    <col min="5616" max="5616" width="2.42578125" style="4" customWidth="1"/>
    <col min="5617" max="5617" width="42.42578125" style="4" customWidth="1"/>
    <col min="5618" max="5618" width="20.42578125" style="4" customWidth="1"/>
    <col min="5619" max="5619" width="9" style="4" customWidth="1"/>
    <col min="5620" max="5620" width="9.42578125" style="4" customWidth="1"/>
    <col min="5621" max="5622" width="14" style="4" customWidth="1"/>
    <col min="5623" max="5623" width="8.42578125" style="4" customWidth="1"/>
    <col min="5624" max="5624" width="6.42578125" style="4" customWidth="1"/>
    <col min="5625" max="5625" width="11.28515625" style="4" customWidth="1"/>
    <col min="5626" max="5626" width="8.42578125" style="4" customWidth="1"/>
    <col min="5627" max="5627" width="8.140625" style="4" customWidth="1"/>
    <col min="5628" max="5628" width="13.140625" style="4" customWidth="1"/>
    <col min="5629" max="5629" width="12.7109375" style="4" customWidth="1"/>
    <col min="5630" max="5630" width="11.28515625" style="4" customWidth="1"/>
    <col min="5631" max="5631" width="9.140625" style="4"/>
    <col min="5632" max="5632" width="13.7109375" style="4" customWidth="1"/>
    <col min="5633" max="5636" width="13.42578125" style="4" customWidth="1"/>
    <col min="5637" max="5640" width="11.7109375" style="4" customWidth="1"/>
    <col min="5641" max="5641" width="7.140625" style="4" customWidth="1"/>
    <col min="5642" max="5871" width="9.140625" style="4"/>
    <col min="5872" max="5872" width="2.42578125" style="4" customWidth="1"/>
    <col min="5873" max="5873" width="42.42578125" style="4" customWidth="1"/>
    <col min="5874" max="5874" width="20.42578125" style="4" customWidth="1"/>
    <col min="5875" max="5875" width="9" style="4" customWidth="1"/>
    <col min="5876" max="5876" width="9.42578125" style="4" customWidth="1"/>
    <col min="5877" max="5878" width="14" style="4" customWidth="1"/>
    <col min="5879" max="5879" width="8.42578125" style="4" customWidth="1"/>
    <col min="5880" max="5880" width="6.42578125" style="4" customWidth="1"/>
    <col min="5881" max="5881" width="11.28515625" style="4" customWidth="1"/>
    <col min="5882" max="5882" width="8.42578125" style="4" customWidth="1"/>
    <col min="5883" max="5883" width="8.140625" style="4" customWidth="1"/>
    <col min="5884" max="5884" width="13.140625" style="4" customWidth="1"/>
    <col min="5885" max="5885" width="12.7109375" style="4" customWidth="1"/>
    <col min="5886" max="5886" width="11.28515625" style="4" customWidth="1"/>
    <col min="5887" max="5887" width="9.140625" style="4"/>
    <col min="5888" max="5888" width="13.7109375" style="4" customWidth="1"/>
    <col min="5889" max="5892" width="13.42578125" style="4" customWidth="1"/>
    <col min="5893" max="5896" width="11.7109375" style="4" customWidth="1"/>
    <col min="5897" max="5897" width="7.140625" style="4" customWidth="1"/>
    <col min="5898" max="6127" width="9.140625" style="4"/>
    <col min="6128" max="6128" width="2.42578125" style="4" customWidth="1"/>
    <col min="6129" max="6129" width="42.42578125" style="4" customWidth="1"/>
    <col min="6130" max="6130" width="20.42578125" style="4" customWidth="1"/>
    <col min="6131" max="6131" width="9" style="4" customWidth="1"/>
    <col min="6132" max="6132" width="9.42578125" style="4" customWidth="1"/>
    <col min="6133" max="6134" width="14" style="4" customWidth="1"/>
    <col min="6135" max="6135" width="8.42578125" style="4" customWidth="1"/>
    <col min="6136" max="6136" width="6.42578125" style="4" customWidth="1"/>
    <col min="6137" max="6137" width="11.28515625" style="4" customWidth="1"/>
    <col min="6138" max="6138" width="8.42578125" style="4" customWidth="1"/>
    <col min="6139" max="6139" width="8.140625" style="4" customWidth="1"/>
    <col min="6140" max="6140" width="13.140625" style="4" customWidth="1"/>
    <col min="6141" max="6141" width="12.7109375" style="4" customWidth="1"/>
    <col min="6142" max="6142" width="11.28515625" style="4" customWidth="1"/>
    <col min="6143" max="6143" width="9.140625" style="4"/>
    <col min="6144" max="6144" width="13.7109375" style="4" customWidth="1"/>
    <col min="6145" max="6148" width="13.42578125" style="4" customWidth="1"/>
    <col min="6149" max="6152" width="11.7109375" style="4" customWidth="1"/>
    <col min="6153" max="6153" width="7.140625" style="4" customWidth="1"/>
    <col min="6154" max="6383" width="9.140625" style="4"/>
    <col min="6384" max="6384" width="2.42578125" style="4" customWidth="1"/>
    <col min="6385" max="6385" width="42.42578125" style="4" customWidth="1"/>
    <col min="6386" max="6386" width="20.42578125" style="4" customWidth="1"/>
    <col min="6387" max="6387" width="9" style="4" customWidth="1"/>
    <col min="6388" max="6388" width="9.42578125" style="4" customWidth="1"/>
    <col min="6389" max="6390" width="14" style="4" customWidth="1"/>
    <col min="6391" max="6391" width="8.42578125" style="4" customWidth="1"/>
    <col min="6392" max="6392" width="6.42578125" style="4" customWidth="1"/>
    <col min="6393" max="6393" width="11.28515625" style="4" customWidth="1"/>
    <col min="6394" max="6394" width="8.42578125" style="4" customWidth="1"/>
    <col min="6395" max="6395" width="8.140625" style="4" customWidth="1"/>
    <col min="6396" max="6396" width="13.140625" style="4" customWidth="1"/>
    <col min="6397" max="6397" width="12.7109375" style="4" customWidth="1"/>
    <col min="6398" max="6398" width="11.28515625" style="4" customWidth="1"/>
    <col min="6399" max="6399" width="9.140625" style="4"/>
    <col min="6400" max="6400" width="13.7109375" style="4" customWidth="1"/>
    <col min="6401" max="6404" width="13.42578125" style="4" customWidth="1"/>
    <col min="6405" max="6408" width="11.7109375" style="4" customWidth="1"/>
    <col min="6409" max="6409" width="7.140625" style="4" customWidth="1"/>
    <col min="6410" max="6639" width="9.140625" style="4"/>
    <col min="6640" max="6640" width="2.42578125" style="4" customWidth="1"/>
    <col min="6641" max="6641" width="42.42578125" style="4" customWidth="1"/>
    <col min="6642" max="6642" width="20.42578125" style="4" customWidth="1"/>
    <col min="6643" max="6643" width="9" style="4" customWidth="1"/>
    <col min="6644" max="6644" width="9.42578125" style="4" customWidth="1"/>
    <col min="6645" max="6646" width="14" style="4" customWidth="1"/>
    <col min="6647" max="6647" width="8.42578125" style="4" customWidth="1"/>
    <col min="6648" max="6648" width="6.42578125" style="4" customWidth="1"/>
    <col min="6649" max="6649" width="11.28515625" style="4" customWidth="1"/>
    <col min="6650" max="6650" width="8.42578125" style="4" customWidth="1"/>
    <col min="6651" max="6651" width="8.140625" style="4" customWidth="1"/>
    <col min="6652" max="6652" width="13.140625" style="4" customWidth="1"/>
    <col min="6653" max="6653" width="12.7109375" style="4" customWidth="1"/>
    <col min="6654" max="6654" width="11.28515625" style="4" customWidth="1"/>
    <col min="6655" max="6655" width="9.140625" style="4"/>
    <col min="6656" max="6656" width="13.7109375" style="4" customWidth="1"/>
    <col min="6657" max="6660" width="13.42578125" style="4" customWidth="1"/>
    <col min="6661" max="6664" width="11.7109375" style="4" customWidth="1"/>
    <col min="6665" max="6665" width="7.140625" style="4" customWidth="1"/>
    <col min="6666" max="6895" width="9.140625" style="4"/>
    <col min="6896" max="6896" width="2.42578125" style="4" customWidth="1"/>
    <col min="6897" max="6897" width="42.42578125" style="4" customWidth="1"/>
    <col min="6898" max="6898" width="20.42578125" style="4" customWidth="1"/>
    <col min="6899" max="6899" width="9" style="4" customWidth="1"/>
    <col min="6900" max="6900" width="9.42578125" style="4" customWidth="1"/>
    <col min="6901" max="6902" width="14" style="4" customWidth="1"/>
    <col min="6903" max="6903" width="8.42578125" style="4" customWidth="1"/>
    <col min="6904" max="6904" width="6.42578125" style="4" customWidth="1"/>
    <col min="6905" max="6905" width="11.28515625" style="4" customWidth="1"/>
    <col min="6906" max="6906" width="8.42578125" style="4" customWidth="1"/>
    <col min="6907" max="6907" width="8.140625" style="4" customWidth="1"/>
    <col min="6908" max="6908" width="13.140625" style="4" customWidth="1"/>
    <col min="6909" max="6909" width="12.7109375" style="4" customWidth="1"/>
    <col min="6910" max="6910" width="11.28515625" style="4" customWidth="1"/>
    <col min="6911" max="6911" width="9.140625" style="4"/>
    <col min="6912" max="6912" width="13.7109375" style="4" customWidth="1"/>
    <col min="6913" max="6916" width="13.42578125" style="4" customWidth="1"/>
    <col min="6917" max="6920" width="11.7109375" style="4" customWidth="1"/>
    <col min="6921" max="6921" width="7.140625" style="4" customWidth="1"/>
    <col min="6922" max="7151" width="9.140625" style="4"/>
    <col min="7152" max="7152" width="2.42578125" style="4" customWidth="1"/>
    <col min="7153" max="7153" width="42.42578125" style="4" customWidth="1"/>
    <col min="7154" max="7154" width="20.42578125" style="4" customWidth="1"/>
    <col min="7155" max="7155" width="9" style="4" customWidth="1"/>
    <col min="7156" max="7156" width="9.42578125" style="4" customWidth="1"/>
    <col min="7157" max="7158" width="14" style="4" customWidth="1"/>
    <col min="7159" max="7159" width="8.42578125" style="4" customWidth="1"/>
    <col min="7160" max="7160" width="6.42578125" style="4" customWidth="1"/>
    <col min="7161" max="7161" width="11.28515625" style="4" customWidth="1"/>
    <col min="7162" max="7162" width="8.42578125" style="4" customWidth="1"/>
    <col min="7163" max="7163" width="8.140625" style="4" customWidth="1"/>
    <col min="7164" max="7164" width="13.140625" style="4" customWidth="1"/>
    <col min="7165" max="7165" width="12.7109375" style="4" customWidth="1"/>
    <col min="7166" max="7166" width="11.28515625" style="4" customWidth="1"/>
    <col min="7167" max="7167" width="9.140625" style="4"/>
    <col min="7168" max="7168" width="13.7109375" style="4" customWidth="1"/>
    <col min="7169" max="7172" width="13.42578125" style="4" customWidth="1"/>
    <col min="7173" max="7176" width="11.7109375" style="4" customWidth="1"/>
    <col min="7177" max="7177" width="7.140625" style="4" customWidth="1"/>
    <col min="7178" max="7407" width="9.140625" style="4"/>
    <col min="7408" max="7408" width="2.42578125" style="4" customWidth="1"/>
    <col min="7409" max="7409" width="42.42578125" style="4" customWidth="1"/>
    <col min="7410" max="7410" width="20.42578125" style="4" customWidth="1"/>
    <col min="7411" max="7411" width="9" style="4" customWidth="1"/>
    <col min="7412" max="7412" width="9.42578125" style="4" customWidth="1"/>
    <col min="7413" max="7414" width="14" style="4" customWidth="1"/>
    <col min="7415" max="7415" width="8.42578125" style="4" customWidth="1"/>
    <col min="7416" max="7416" width="6.42578125" style="4" customWidth="1"/>
    <col min="7417" max="7417" width="11.28515625" style="4" customWidth="1"/>
    <col min="7418" max="7418" width="8.42578125" style="4" customWidth="1"/>
    <col min="7419" max="7419" width="8.140625" style="4" customWidth="1"/>
    <col min="7420" max="7420" width="13.140625" style="4" customWidth="1"/>
    <col min="7421" max="7421" width="12.7109375" style="4" customWidth="1"/>
    <col min="7422" max="7422" width="11.28515625" style="4" customWidth="1"/>
    <col min="7423" max="7423" width="9.140625" style="4"/>
    <col min="7424" max="7424" width="13.7109375" style="4" customWidth="1"/>
    <col min="7425" max="7428" width="13.42578125" style="4" customWidth="1"/>
    <col min="7429" max="7432" width="11.7109375" style="4" customWidth="1"/>
    <col min="7433" max="7433" width="7.140625" style="4" customWidth="1"/>
    <col min="7434" max="7663" width="9.140625" style="4"/>
    <col min="7664" max="7664" width="2.42578125" style="4" customWidth="1"/>
    <col min="7665" max="7665" width="42.42578125" style="4" customWidth="1"/>
    <col min="7666" max="7666" width="20.42578125" style="4" customWidth="1"/>
    <col min="7667" max="7667" width="9" style="4" customWidth="1"/>
    <col min="7668" max="7668" width="9.42578125" style="4" customWidth="1"/>
    <col min="7669" max="7670" width="14" style="4" customWidth="1"/>
    <col min="7671" max="7671" width="8.42578125" style="4" customWidth="1"/>
    <col min="7672" max="7672" width="6.42578125" style="4" customWidth="1"/>
    <col min="7673" max="7673" width="11.28515625" style="4" customWidth="1"/>
    <col min="7674" max="7674" width="8.42578125" style="4" customWidth="1"/>
    <col min="7675" max="7675" width="8.140625" style="4" customWidth="1"/>
    <col min="7676" max="7676" width="13.140625" style="4" customWidth="1"/>
    <col min="7677" max="7677" width="12.7109375" style="4" customWidth="1"/>
    <col min="7678" max="7678" width="11.28515625" style="4" customWidth="1"/>
    <col min="7679" max="7679" width="9.140625" style="4"/>
    <col min="7680" max="7680" width="13.7109375" style="4" customWidth="1"/>
    <col min="7681" max="7684" width="13.42578125" style="4" customWidth="1"/>
    <col min="7685" max="7688" width="11.7109375" style="4" customWidth="1"/>
    <col min="7689" max="7689" width="7.140625" style="4" customWidth="1"/>
    <col min="7690" max="7919" width="9.140625" style="4"/>
    <col min="7920" max="7920" width="2.42578125" style="4" customWidth="1"/>
    <col min="7921" max="7921" width="42.42578125" style="4" customWidth="1"/>
    <col min="7922" max="7922" width="20.42578125" style="4" customWidth="1"/>
    <col min="7923" max="7923" width="9" style="4" customWidth="1"/>
    <col min="7924" max="7924" width="9.42578125" style="4" customWidth="1"/>
    <col min="7925" max="7926" width="14" style="4" customWidth="1"/>
    <col min="7927" max="7927" width="8.42578125" style="4" customWidth="1"/>
    <col min="7928" max="7928" width="6.42578125" style="4" customWidth="1"/>
    <col min="7929" max="7929" width="11.28515625" style="4" customWidth="1"/>
    <col min="7930" max="7930" width="8.42578125" style="4" customWidth="1"/>
    <col min="7931" max="7931" width="8.140625" style="4" customWidth="1"/>
    <col min="7932" max="7932" width="13.140625" style="4" customWidth="1"/>
    <col min="7933" max="7933" width="12.7109375" style="4" customWidth="1"/>
    <col min="7934" max="7934" width="11.28515625" style="4" customWidth="1"/>
    <col min="7935" max="7935" width="9.140625" style="4"/>
    <col min="7936" max="7936" width="13.7109375" style="4" customWidth="1"/>
    <col min="7937" max="7940" width="13.42578125" style="4" customWidth="1"/>
    <col min="7941" max="7944" width="11.7109375" style="4" customWidth="1"/>
    <col min="7945" max="7945" width="7.140625" style="4" customWidth="1"/>
    <col min="7946" max="8175" width="9.140625" style="4"/>
    <col min="8176" max="8176" width="2.42578125" style="4" customWidth="1"/>
    <col min="8177" max="8177" width="42.42578125" style="4" customWidth="1"/>
    <col min="8178" max="8178" width="20.42578125" style="4" customWidth="1"/>
    <col min="8179" max="8179" width="9" style="4" customWidth="1"/>
    <col min="8180" max="8180" width="9.42578125" style="4" customWidth="1"/>
    <col min="8181" max="8182" width="14" style="4" customWidth="1"/>
    <col min="8183" max="8183" width="8.42578125" style="4" customWidth="1"/>
    <col min="8184" max="8184" width="6.42578125" style="4" customWidth="1"/>
    <col min="8185" max="8185" width="11.28515625" style="4" customWidth="1"/>
    <col min="8186" max="8186" width="8.42578125" style="4" customWidth="1"/>
    <col min="8187" max="8187" width="8.140625" style="4" customWidth="1"/>
    <col min="8188" max="8188" width="13.140625" style="4" customWidth="1"/>
    <col min="8189" max="8189" width="12.7109375" style="4" customWidth="1"/>
    <col min="8190" max="8190" width="11.28515625" style="4" customWidth="1"/>
    <col min="8191" max="8191" width="9.140625" style="4"/>
    <col min="8192" max="8192" width="13.7109375" style="4" customWidth="1"/>
    <col min="8193" max="8196" width="13.42578125" style="4" customWidth="1"/>
    <col min="8197" max="8200" width="11.7109375" style="4" customWidth="1"/>
    <col min="8201" max="8201" width="7.140625" style="4" customWidth="1"/>
    <col min="8202" max="8431" width="9.140625" style="4"/>
    <col min="8432" max="8432" width="2.42578125" style="4" customWidth="1"/>
    <col min="8433" max="8433" width="42.42578125" style="4" customWidth="1"/>
    <col min="8434" max="8434" width="20.42578125" style="4" customWidth="1"/>
    <col min="8435" max="8435" width="9" style="4" customWidth="1"/>
    <col min="8436" max="8436" width="9.42578125" style="4" customWidth="1"/>
    <col min="8437" max="8438" width="14" style="4" customWidth="1"/>
    <col min="8439" max="8439" width="8.42578125" style="4" customWidth="1"/>
    <col min="8440" max="8440" width="6.42578125" style="4" customWidth="1"/>
    <col min="8441" max="8441" width="11.28515625" style="4" customWidth="1"/>
    <col min="8442" max="8442" width="8.42578125" style="4" customWidth="1"/>
    <col min="8443" max="8443" width="8.140625" style="4" customWidth="1"/>
    <col min="8444" max="8444" width="13.140625" style="4" customWidth="1"/>
    <col min="8445" max="8445" width="12.7109375" style="4" customWidth="1"/>
    <col min="8446" max="8446" width="11.28515625" style="4" customWidth="1"/>
    <col min="8447" max="8447" width="9.140625" style="4"/>
    <col min="8448" max="8448" width="13.7109375" style="4" customWidth="1"/>
    <col min="8449" max="8452" width="13.42578125" style="4" customWidth="1"/>
    <col min="8453" max="8456" width="11.7109375" style="4" customWidth="1"/>
    <col min="8457" max="8457" width="7.140625" style="4" customWidth="1"/>
    <col min="8458" max="8687" width="9.140625" style="4"/>
    <col min="8688" max="8688" width="2.42578125" style="4" customWidth="1"/>
    <col min="8689" max="8689" width="42.42578125" style="4" customWidth="1"/>
    <col min="8690" max="8690" width="20.42578125" style="4" customWidth="1"/>
    <col min="8691" max="8691" width="9" style="4" customWidth="1"/>
    <col min="8692" max="8692" width="9.42578125" style="4" customWidth="1"/>
    <col min="8693" max="8694" width="14" style="4" customWidth="1"/>
    <col min="8695" max="8695" width="8.42578125" style="4" customWidth="1"/>
    <col min="8696" max="8696" width="6.42578125" style="4" customWidth="1"/>
    <col min="8697" max="8697" width="11.28515625" style="4" customWidth="1"/>
    <col min="8698" max="8698" width="8.42578125" style="4" customWidth="1"/>
    <col min="8699" max="8699" width="8.140625" style="4" customWidth="1"/>
    <col min="8700" max="8700" width="13.140625" style="4" customWidth="1"/>
    <col min="8701" max="8701" width="12.7109375" style="4" customWidth="1"/>
    <col min="8702" max="8702" width="11.28515625" style="4" customWidth="1"/>
    <col min="8703" max="8703" width="9.140625" style="4"/>
    <col min="8704" max="8704" width="13.7109375" style="4" customWidth="1"/>
    <col min="8705" max="8708" width="13.42578125" style="4" customWidth="1"/>
    <col min="8709" max="8712" width="11.7109375" style="4" customWidth="1"/>
    <col min="8713" max="8713" width="7.140625" style="4" customWidth="1"/>
    <col min="8714" max="8943" width="9.140625" style="4"/>
    <col min="8944" max="8944" width="2.42578125" style="4" customWidth="1"/>
    <col min="8945" max="8945" width="42.42578125" style="4" customWidth="1"/>
    <col min="8946" max="8946" width="20.42578125" style="4" customWidth="1"/>
    <col min="8947" max="8947" width="9" style="4" customWidth="1"/>
    <col min="8948" max="8948" width="9.42578125" style="4" customWidth="1"/>
    <col min="8949" max="8950" width="14" style="4" customWidth="1"/>
    <col min="8951" max="8951" width="8.42578125" style="4" customWidth="1"/>
    <col min="8952" max="8952" width="6.42578125" style="4" customWidth="1"/>
    <col min="8953" max="8953" width="11.28515625" style="4" customWidth="1"/>
    <col min="8954" max="8954" width="8.42578125" style="4" customWidth="1"/>
    <col min="8955" max="8955" width="8.140625" style="4" customWidth="1"/>
    <col min="8956" max="8956" width="13.140625" style="4" customWidth="1"/>
    <col min="8957" max="8957" width="12.7109375" style="4" customWidth="1"/>
    <col min="8958" max="8958" width="11.28515625" style="4" customWidth="1"/>
    <col min="8959" max="8959" width="9.140625" style="4"/>
    <col min="8960" max="8960" width="13.7109375" style="4" customWidth="1"/>
    <col min="8961" max="8964" width="13.42578125" style="4" customWidth="1"/>
    <col min="8965" max="8968" width="11.7109375" style="4" customWidth="1"/>
    <col min="8969" max="8969" width="7.140625" style="4" customWidth="1"/>
    <col min="8970" max="9199" width="9.140625" style="4"/>
    <col min="9200" max="9200" width="2.42578125" style="4" customWidth="1"/>
    <col min="9201" max="9201" width="42.42578125" style="4" customWidth="1"/>
    <col min="9202" max="9202" width="20.42578125" style="4" customWidth="1"/>
    <col min="9203" max="9203" width="9" style="4" customWidth="1"/>
    <col min="9204" max="9204" width="9.42578125" style="4" customWidth="1"/>
    <col min="9205" max="9206" width="14" style="4" customWidth="1"/>
    <col min="9207" max="9207" width="8.42578125" style="4" customWidth="1"/>
    <col min="9208" max="9208" width="6.42578125" style="4" customWidth="1"/>
    <col min="9209" max="9209" width="11.28515625" style="4" customWidth="1"/>
    <col min="9210" max="9210" width="8.42578125" style="4" customWidth="1"/>
    <col min="9211" max="9211" width="8.140625" style="4" customWidth="1"/>
    <col min="9212" max="9212" width="13.140625" style="4" customWidth="1"/>
    <col min="9213" max="9213" width="12.7109375" style="4" customWidth="1"/>
    <col min="9214" max="9214" width="11.28515625" style="4" customWidth="1"/>
    <col min="9215" max="9215" width="9.140625" style="4"/>
    <col min="9216" max="9216" width="13.7109375" style="4" customWidth="1"/>
    <col min="9217" max="9220" width="13.42578125" style="4" customWidth="1"/>
    <col min="9221" max="9224" width="11.7109375" style="4" customWidth="1"/>
    <col min="9225" max="9225" width="7.140625" style="4" customWidth="1"/>
    <col min="9226" max="9455" width="9.140625" style="4"/>
    <col min="9456" max="9456" width="2.42578125" style="4" customWidth="1"/>
    <col min="9457" max="9457" width="42.42578125" style="4" customWidth="1"/>
    <col min="9458" max="9458" width="20.42578125" style="4" customWidth="1"/>
    <col min="9459" max="9459" width="9" style="4" customWidth="1"/>
    <col min="9460" max="9460" width="9.42578125" style="4" customWidth="1"/>
    <col min="9461" max="9462" width="14" style="4" customWidth="1"/>
    <col min="9463" max="9463" width="8.42578125" style="4" customWidth="1"/>
    <col min="9464" max="9464" width="6.42578125" style="4" customWidth="1"/>
    <col min="9465" max="9465" width="11.28515625" style="4" customWidth="1"/>
    <col min="9466" max="9466" width="8.42578125" style="4" customWidth="1"/>
    <col min="9467" max="9467" width="8.140625" style="4" customWidth="1"/>
    <col min="9468" max="9468" width="13.140625" style="4" customWidth="1"/>
    <col min="9469" max="9469" width="12.7109375" style="4" customWidth="1"/>
    <col min="9470" max="9470" width="11.28515625" style="4" customWidth="1"/>
    <col min="9471" max="9471" width="9.140625" style="4"/>
    <col min="9472" max="9472" width="13.7109375" style="4" customWidth="1"/>
    <col min="9473" max="9476" width="13.42578125" style="4" customWidth="1"/>
    <col min="9477" max="9480" width="11.7109375" style="4" customWidth="1"/>
    <col min="9481" max="9481" width="7.140625" style="4" customWidth="1"/>
    <col min="9482" max="9711" width="9.140625" style="4"/>
    <col min="9712" max="9712" width="2.42578125" style="4" customWidth="1"/>
    <col min="9713" max="9713" width="42.42578125" style="4" customWidth="1"/>
    <col min="9714" max="9714" width="20.42578125" style="4" customWidth="1"/>
    <col min="9715" max="9715" width="9" style="4" customWidth="1"/>
    <col min="9716" max="9716" width="9.42578125" style="4" customWidth="1"/>
    <col min="9717" max="9718" width="14" style="4" customWidth="1"/>
    <col min="9719" max="9719" width="8.42578125" style="4" customWidth="1"/>
    <col min="9720" max="9720" width="6.42578125" style="4" customWidth="1"/>
    <col min="9721" max="9721" width="11.28515625" style="4" customWidth="1"/>
    <col min="9722" max="9722" width="8.42578125" style="4" customWidth="1"/>
    <col min="9723" max="9723" width="8.140625" style="4" customWidth="1"/>
    <col min="9724" max="9724" width="13.140625" style="4" customWidth="1"/>
    <col min="9725" max="9725" width="12.7109375" style="4" customWidth="1"/>
    <col min="9726" max="9726" width="11.28515625" style="4" customWidth="1"/>
    <col min="9727" max="9727" width="9.140625" style="4"/>
    <col min="9728" max="9728" width="13.7109375" style="4" customWidth="1"/>
    <col min="9729" max="9732" width="13.42578125" style="4" customWidth="1"/>
    <col min="9733" max="9736" width="11.7109375" style="4" customWidth="1"/>
    <col min="9737" max="9737" width="7.140625" style="4" customWidth="1"/>
    <col min="9738" max="9967" width="9.140625" style="4"/>
    <col min="9968" max="9968" width="2.42578125" style="4" customWidth="1"/>
    <col min="9969" max="9969" width="42.42578125" style="4" customWidth="1"/>
    <col min="9970" max="9970" width="20.42578125" style="4" customWidth="1"/>
    <col min="9971" max="9971" width="9" style="4" customWidth="1"/>
    <col min="9972" max="9972" width="9.42578125" style="4" customWidth="1"/>
    <col min="9973" max="9974" width="14" style="4" customWidth="1"/>
    <col min="9975" max="9975" width="8.42578125" style="4" customWidth="1"/>
    <col min="9976" max="9976" width="6.42578125" style="4" customWidth="1"/>
    <col min="9977" max="9977" width="11.28515625" style="4" customWidth="1"/>
    <col min="9978" max="9978" width="8.42578125" style="4" customWidth="1"/>
    <col min="9979" max="9979" width="8.140625" style="4" customWidth="1"/>
    <col min="9980" max="9980" width="13.140625" style="4" customWidth="1"/>
    <col min="9981" max="9981" width="12.7109375" style="4" customWidth="1"/>
    <col min="9982" max="9982" width="11.28515625" style="4" customWidth="1"/>
    <col min="9983" max="9983" width="9.140625" style="4"/>
    <col min="9984" max="9984" width="13.7109375" style="4" customWidth="1"/>
    <col min="9985" max="9988" width="13.42578125" style="4" customWidth="1"/>
    <col min="9989" max="9992" width="11.7109375" style="4" customWidth="1"/>
    <col min="9993" max="9993" width="7.140625" style="4" customWidth="1"/>
    <col min="9994" max="10223" width="9.140625" style="4"/>
    <col min="10224" max="10224" width="2.42578125" style="4" customWidth="1"/>
    <col min="10225" max="10225" width="42.42578125" style="4" customWidth="1"/>
    <col min="10226" max="10226" width="20.42578125" style="4" customWidth="1"/>
    <col min="10227" max="10227" width="9" style="4" customWidth="1"/>
    <col min="10228" max="10228" width="9.42578125" style="4" customWidth="1"/>
    <col min="10229" max="10230" width="14" style="4" customWidth="1"/>
    <col min="10231" max="10231" width="8.42578125" style="4" customWidth="1"/>
    <col min="10232" max="10232" width="6.42578125" style="4" customWidth="1"/>
    <col min="10233" max="10233" width="11.28515625" style="4" customWidth="1"/>
    <col min="10234" max="10234" width="8.42578125" style="4" customWidth="1"/>
    <col min="10235" max="10235" width="8.140625" style="4" customWidth="1"/>
    <col min="10236" max="10236" width="13.140625" style="4" customWidth="1"/>
    <col min="10237" max="10237" width="12.7109375" style="4" customWidth="1"/>
    <col min="10238" max="10238" width="11.28515625" style="4" customWidth="1"/>
    <col min="10239" max="10239" width="9.140625" style="4"/>
    <col min="10240" max="10240" width="13.7109375" style="4" customWidth="1"/>
    <col min="10241" max="10244" width="13.42578125" style="4" customWidth="1"/>
    <col min="10245" max="10248" width="11.7109375" style="4" customWidth="1"/>
    <col min="10249" max="10249" width="7.140625" style="4" customWidth="1"/>
    <col min="10250" max="10479" width="9.140625" style="4"/>
    <col min="10480" max="10480" width="2.42578125" style="4" customWidth="1"/>
    <col min="10481" max="10481" width="42.42578125" style="4" customWidth="1"/>
    <col min="10482" max="10482" width="20.42578125" style="4" customWidth="1"/>
    <col min="10483" max="10483" width="9" style="4" customWidth="1"/>
    <col min="10484" max="10484" width="9.42578125" style="4" customWidth="1"/>
    <col min="10485" max="10486" width="14" style="4" customWidth="1"/>
    <col min="10487" max="10487" width="8.42578125" style="4" customWidth="1"/>
    <col min="10488" max="10488" width="6.42578125" style="4" customWidth="1"/>
    <col min="10489" max="10489" width="11.28515625" style="4" customWidth="1"/>
    <col min="10490" max="10490" width="8.42578125" style="4" customWidth="1"/>
    <col min="10491" max="10491" width="8.140625" style="4" customWidth="1"/>
    <col min="10492" max="10492" width="13.140625" style="4" customWidth="1"/>
    <col min="10493" max="10493" width="12.7109375" style="4" customWidth="1"/>
    <col min="10494" max="10494" width="11.28515625" style="4" customWidth="1"/>
    <col min="10495" max="10495" width="9.140625" style="4"/>
    <col min="10496" max="10496" width="13.7109375" style="4" customWidth="1"/>
    <col min="10497" max="10500" width="13.42578125" style="4" customWidth="1"/>
    <col min="10501" max="10504" width="11.7109375" style="4" customWidth="1"/>
    <col min="10505" max="10505" width="7.140625" style="4" customWidth="1"/>
    <col min="10506" max="10735" width="9.140625" style="4"/>
    <col min="10736" max="10736" width="2.42578125" style="4" customWidth="1"/>
    <col min="10737" max="10737" width="42.42578125" style="4" customWidth="1"/>
    <col min="10738" max="10738" width="20.42578125" style="4" customWidth="1"/>
    <col min="10739" max="10739" width="9" style="4" customWidth="1"/>
    <col min="10740" max="10740" width="9.42578125" style="4" customWidth="1"/>
    <col min="10741" max="10742" width="14" style="4" customWidth="1"/>
    <col min="10743" max="10743" width="8.42578125" style="4" customWidth="1"/>
    <col min="10744" max="10744" width="6.42578125" style="4" customWidth="1"/>
    <col min="10745" max="10745" width="11.28515625" style="4" customWidth="1"/>
    <col min="10746" max="10746" width="8.42578125" style="4" customWidth="1"/>
    <col min="10747" max="10747" width="8.140625" style="4" customWidth="1"/>
    <col min="10748" max="10748" width="13.140625" style="4" customWidth="1"/>
    <col min="10749" max="10749" width="12.7109375" style="4" customWidth="1"/>
    <col min="10750" max="10750" width="11.28515625" style="4" customWidth="1"/>
    <col min="10751" max="10751" width="9.140625" style="4"/>
    <col min="10752" max="10752" width="13.7109375" style="4" customWidth="1"/>
    <col min="10753" max="10756" width="13.42578125" style="4" customWidth="1"/>
    <col min="10757" max="10760" width="11.7109375" style="4" customWidth="1"/>
    <col min="10761" max="10761" width="7.140625" style="4" customWidth="1"/>
    <col min="10762" max="10991" width="9.140625" style="4"/>
    <col min="10992" max="10992" width="2.42578125" style="4" customWidth="1"/>
    <col min="10993" max="10993" width="42.42578125" style="4" customWidth="1"/>
    <col min="10994" max="10994" width="20.42578125" style="4" customWidth="1"/>
    <col min="10995" max="10995" width="9" style="4" customWidth="1"/>
    <col min="10996" max="10996" width="9.42578125" style="4" customWidth="1"/>
    <col min="10997" max="10998" width="14" style="4" customWidth="1"/>
    <col min="10999" max="10999" width="8.42578125" style="4" customWidth="1"/>
    <col min="11000" max="11000" width="6.42578125" style="4" customWidth="1"/>
    <col min="11001" max="11001" width="11.28515625" style="4" customWidth="1"/>
    <col min="11002" max="11002" width="8.42578125" style="4" customWidth="1"/>
    <col min="11003" max="11003" width="8.140625" style="4" customWidth="1"/>
    <col min="11004" max="11004" width="13.140625" style="4" customWidth="1"/>
    <col min="11005" max="11005" width="12.7109375" style="4" customWidth="1"/>
    <col min="11006" max="11006" width="11.28515625" style="4" customWidth="1"/>
    <col min="11007" max="11007" width="9.140625" style="4"/>
    <col min="11008" max="11008" width="13.7109375" style="4" customWidth="1"/>
    <col min="11009" max="11012" width="13.42578125" style="4" customWidth="1"/>
    <col min="11013" max="11016" width="11.7109375" style="4" customWidth="1"/>
    <col min="11017" max="11017" width="7.140625" style="4" customWidth="1"/>
    <col min="11018" max="11247" width="9.140625" style="4"/>
    <col min="11248" max="11248" width="2.42578125" style="4" customWidth="1"/>
    <col min="11249" max="11249" width="42.42578125" style="4" customWidth="1"/>
    <col min="11250" max="11250" width="20.42578125" style="4" customWidth="1"/>
    <col min="11251" max="11251" width="9" style="4" customWidth="1"/>
    <col min="11252" max="11252" width="9.42578125" style="4" customWidth="1"/>
    <col min="11253" max="11254" width="14" style="4" customWidth="1"/>
    <col min="11255" max="11255" width="8.42578125" style="4" customWidth="1"/>
    <col min="11256" max="11256" width="6.42578125" style="4" customWidth="1"/>
    <col min="11257" max="11257" width="11.28515625" style="4" customWidth="1"/>
    <col min="11258" max="11258" width="8.42578125" style="4" customWidth="1"/>
    <col min="11259" max="11259" width="8.140625" style="4" customWidth="1"/>
    <col min="11260" max="11260" width="13.140625" style="4" customWidth="1"/>
    <col min="11261" max="11261" width="12.7109375" style="4" customWidth="1"/>
    <col min="11262" max="11262" width="11.28515625" style="4" customWidth="1"/>
    <col min="11263" max="11263" width="9.140625" style="4"/>
    <col min="11264" max="11264" width="13.7109375" style="4" customWidth="1"/>
    <col min="11265" max="11268" width="13.42578125" style="4" customWidth="1"/>
    <col min="11269" max="11272" width="11.7109375" style="4" customWidth="1"/>
    <col min="11273" max="11273" width="7.140625" style="4" customWidth="1"/>
    <col min="11274" max="11503" width="9.140625" style="4"/>
    <col min="11504" max="11504" width="2.42578125" style="4" customWidth="1"/>
    <col min="11505" max="11505" width="42.42578125" style="4" customWidth="1"/>
    <col min="11506" max="11506" width="20.42578125" style="4" customWidth="1"/>
    <col min="11507" max="11507" width="9" style="4" customWidth="1"/>
    <col min="11508" max="11508" width="9.42578125" style="4" customWidth="1"/>
    <col min="11509" max="11510" width="14" style="4" customWidth="1"/>
    <col min="11511" max="11511" width="8.42578125" style="4" customWidth="1"/>
    <col min="11512" max="11512" width="6.42578125" style="4" customWidth="1"/>
    <col min="11513" max="11513" width="11.28515625" style="4" customWidth="1"/>
    <col min="11514" max="11514" width="8.42578125" style="4" customWidth="1"/>
    <col min="11515" max="11515" width="8.140625" style="4" customWidth="1"/>
    <col min="11516" max="11516" width="13.140625" style="4" customWidth="1"/>
    <col min="11517" max="11517" width="12.7109375" style="4" customWidth="1"/>
    <col min="11518" max="11518" width="11.28515625" style="4" customWidth="1"/>
    <col min="11519" max="11519" width="9.140625" style="4"/>
    <col min="11520" max="11520" width="13.7109375" style="4" customWidth="1"/>
    <col min="11521" max="11524" width="13.42578125" style="4" customWidth="1"/>
    <col min="11525" max="11528" width="11.7109375" style="4" customWidth="1"/>
    <col min="11529" max="11529" width="7.140625" style="4" customWidth="1"/>
    <col min="11530" max="11759" width="9.140625" style="4"/>
    <col min="11760" max="11760" width="2.42578125" style="4" customWidth="1"/>
    <col min="11761" max="11761" width="42.42578125" style="4" customWidth="1"/>
    <col min="11762" max="11762" width="20.42578125" style="4" customWidth="1"/>
    <col min="11763" max="11763" width="9" style="4" customWidth="1"/>
    <col min="11764" max="11764" width="9.42578125" style="4" customWidth="1"/>
    <col min="11765" max="11766" width="14" style="4" customWidth="1"/>
    <col min="11767" max="11767" width="8.42578125" style="4" customWidth="1"/>
    <col min="11768" max="11768" width="6.42578125" style="4" customWidth="1"/>
    <col min="11769" max="11769" width="11.28515625" style="4" customWidth="1"/>
    <col min="11770" max="11770" width="8.42578125" style="4" customWidth="1"/>
    <col min="11771" max="11771" width="8.140625" style="4" customWidth="1"/>
    <col min="11772" max="11772" width="13.140625" style="4" customWidth="1"/>
    <col min="11773" max="11773" width="12.7109375" style="4" customWidth="1"/>
    <col min="11774" max="11774" width="11.28515625" style="4" customWidth="1"/>
    <col min="11775" max="11775" width="9.140625" style="4"/>
    <col min="11776" max="11776" width="13.7109375" style="4" customWidth="1"/>
    <col min="11777" max="11780" width="13.42578125" style="4" customWidth="1"/>
    <col min="11781" max="11784" width="11.7109375" style="4" customWidth="1"/>
    <col min="11785" max="11785" width="7.140625" style="4" customWidth="1"/>
    <col min="11786" max="12015" width="9.140625" style="4"/>
    <col min="12016" max="12016" width="2.42578125" style="4" customWidth="1"/>
    <col min="12017" max="12017" width="42.42578125" style="4" customWidth="1"/>
    <col min="12018" max="12018" width="20.42578125" style="4" customWidth="1"/>
    <col min="12019" max="12019" width="9" style="4" customWidth="1"/>
    <col min="12020" max="12020" width="9.42578125" style="4" customWidth="1"/>
    <col min="12021" max="12022" width="14" style="4" customWidth="1"/>
    <col min="12023" max="12023" width="8.42578125" style="4" customWidth="1"/>
    <col min="12024" max="12024" width="6.42578125" style="4" customWidth="1"/>
    <col min="12025" max="12025" width="11.28515625" style="4" customWidth="1"/>
    <col min="12026" max="12026" width="8.42578125" style="4" customWidth="1"/>
    <col min="12027" max="12027" width="8.140625" style="4" customWidth="1"/>
    <col min="12028" max="12028" width="13.140625" style="4" customWidth="1"/>
    <col min="12029" max="12029" width="12.7109375" style="4" customWidth="1"/>
    <col min="12030" max="12030" width="11.28515625" style="4" customWidth="1"/>
    <col min="12031" max="12031" width="9.140625" style="4"/>
    <col min="12032" max="12032" width="13.7109375" style="4" customWidth="1"/>
    <col min="12033" max="12036" width="13.42578125" style="4" customWidth="1"/>
    <col min="12037" max="12040" width="11.7109375" style="4" customWidth="1"/>
    <col min="12041" max="12041" width="7.140625" style="4" customWidth="1"/>
    <col min="12042" max="12271" width="9.140625" style="4"/>
    <col min="12272" max="12272" width="2.42578125" style="4" customWidth="1"/>
    <col min="12273" max="12273" width="42.42578125" style="4" customWidth="1"/>
    <col min="12274" max="12274" width="20.42578125" style="4" customWidth="1"/>
    <col min="12275" max="12275" width="9" style="4" customWidth="1"/>
    <col min="12276" max="12276" width="9.42578125" style="4" customWidth="1"/>
    <col min="12277" max="12278" width="14" style="4" customWidth="1"/>
    <col min="12279" max="12279" width="8.42578125" style="4" customWidth="1"/>
    <col min="12280" max="12280" width="6.42578125" style="4" customWidth="1"/>
    <col min="12281" max="12281" width="11.28515625" style="4" customWidth="1"/>
    <col min="12282" max="12282" width="8.42578125" style="4" customWidth="1"/>
    <col min="12283" max="12283" width="8.140625" style="4" customWidth="1"/>
    <col min="12284" max="12284" width="13.140625" style="4" customWidth="1"/>
    <col min="12285" max="12285" width="12.7109375" style="4" customWidth="1"/>
    <col min="12286" max="12286" width="11.28515625" style="4" customWidth="1"/>
    <col min="12287" max="12287" width="9.140625" style="4"/>
    <col min="12288" max="12288" width="13.7109375" style="4" customWidth="1"/>
    <col min="12289" max="12292" width="13.42578125" style="4" customWidth="1"/>
    <col min="12293" max="12296" width="11.7109375" style="4" customWidth="1"/>
    <col min="12297" max="12297" width="7.140625" style="4" customWidth="1"/>
    <col min="12298" max="12527" width="9.140625" style="4"/>
    <col min="12528" max="12528" width="2.42578125" style="4" customWidth="1"/>
    <col min="12529" max="12529" width="42.42578125" style="4" customWidth="1"/>
    <col min="12530" max="12530" width="20.42578125" style="4" customWidth="1"/>
    <col min="12531" max="12531" width="9" style="4" customWidth="1"/>
    <col min="12532" max="12532" width="9.42578125" style="4" customWidth="1"/>
    <col min="12533" max="12534" width="14" style="4" customWidth="1"/>
    <col min="12535" max="12535" width="8.42578125" style="4" customWidth="1"/>
    <col min="12536" max="12536" width="6.42578125" style="4" customWidth="1"/>
    <col min="12537" max="12537" width="11.28515625" style="4" customWidth="1"/>
    <col min="12538" max="12538" width="8.42578125" style="4" customWidth="1"/>
    <col min="12539" max="12539" width="8.140625" style="4" customWidth="1"/>
    <col min="12540" max="12540" width="13.140625" style="4" customWidth="1"/>
    <col min="12541" max="12541" width="12.7109375" style="4" customWidth="1"/>
    <col min="12542" max="12542" width="11.28515625" style="4" customWidth="1"/>
    <col min="12543" max="12543" width="9.140625" style="4"/>
    <col min="12544" max="12544" width="13.7109375" style="4" customWidth="1"/>
    <col min="12545" max="12548" width="13.42578125" style="4" customWidth="1"/>
    <col min="12549" max="12552" width="11.7109375" style="4" customWidth="1"/>
    <col min="12553" max="12553" width="7.140625" style="4" customWidth="1"/>
    <col min="12554" max="12783" width="9.140625" style="4"/>
    <col min="12784" max="12784" width="2.42578125" style="4" customWidth="1"/>
    <col min="12785" max="12785" width="42.42578125" style="4" customWidth="1"/>
    <col min="12786" max="12786" width="20.42578125" style="4" customWidth="1"/>
    <col min="12787" max="12787" width="9" style="4" customWidth="1"/>
    <col min="12788" max="12788" width="9.42578125" style="4" customWidth="1"/>
    <col min="12789" max="12790" width="14" style="4" customWidth="1"/>
    <col min="12791" max="12791" width="8.42578125" style="4" customWidth="1"/>
    <col min="12792" max="12792" width="6.42578125" style="4" customWidth="1"/>
    <col min="12793" max="12793" width="11.28515625" style="4" customWidth="1"/>
    <col min="12794" max="12794" width="8.42578125" style="4" customWidth="1"/>
    <col min="12795" max="12795" width="8.140625" style="4" customWidth="1"/>
    <col min="12796" max="12796" width="13.140625" style="4" customWidth="1"/>
    <col min="12797" max="12797" width="12.7109375" style="4" customWidth="1"/>
    <col min="12798" max="12798" width="11.28515625" style="4" customWidth="1"/>
    <col min="12799" max="12799" width="9.140625" style="4"/>
    <col min="12800" max="12800" width="13.7109375" style="4" customWidth="1"/>
    <col min="12801" max="12804" width="13.42578125" style="4" customWidth="1"/>
    <col min="12805" max="12808" width="11.7109375" style="4" customWidth="1"/>
    <col min="12809" max="12809" width="7.140625" style="4" customWidth="1"/>
    <col min="12810" max="13039" width="9.140625" style="4"/>
    <col min="13040" max="13040" width="2.42578125" style="4" customWidth="1"/>
    <col min="13041" max="13041" width="42.42578125" style="4" customWidth="1"/>
    <col min="13042" max="13042" width="20.42578125" style="4" customWidth="1"/>
    <col min="13043" max="13043" width="9" style="4" customWidth="1"/>
    <col min="13044" max="13044" width="9.42578125" style="4" customWidth="1"/>
    <col min="13045" max="13046" width="14" style="4" customWidth="1"/>
    <col min="13047" max="13047" width="8.42578125" style="4" customWidth="1"/>
    <col min="13048" max="13048" width="6.42578125" style="4" customWidth="1"/>
    <col min="13049" max="13049" width="11.28515625" style="4" customWidth="1"/>
    <col min="13050" max="13050" width="8.42578125" style="4" customWidth="1"/>
    <col min="13051" max="13051" width="8.140625" style="4" customWidth="1"/>
    <col min="13052" max="13052" width="13.140625" style="4" customWidth="1"/>
    <col min="13053" max="13053" width="12.7109375" style="4" customWidth="1"/>
    <col min="13054" max="13054" width="11.28515625" style="4" customWidth="1"/>
    <col min="13055" max="13055" width="9.140625" style="4"/>
    <col min="13056" max="13056" width="13.7109375" style="4" customWidth="1"/>
    <col min="13057" max="13060" width="13.42578125" style="4" customWidth="1"/>
    <col min="13061" max="13064" width="11.7109375" style="4" customWidth="1"/>
    <col min="13065" max="13065" width="7.140625" style="4" customWidth="1"/>
    <col min="13066" max="13295" width="9.140625" style="4"/>
    <col min="13296" max="13296" width="2.42578125" style="4" customWidth="1"/>
    <col min="13297" max="13297" width="42.42578125" style="4" customWidth="1"/>
    <col min="13298" max="13298" width="20.42578125" style="4" customWidth="1"/>
    <col min="13299" max="13299" width="9" style="4" customWidth="1"/>
    <col min="13300" max="13300" width="9.42578125" style="4" customWidth="1"/>
    <col min="13301" max="13302" width="14" style="4" customWidth="1"/>
    <col min="13303" max="13303" width="8.42578125" style="4" customWidth="1"/>
    <col min="13304" max="13304" width="6.42578125" style="4" customWidth="1"/>
    <col min="13305" max="13305" width="11.28515625" style="4" customWidth="1"/>
    <col min="13306" max="13306" width="8.42578125" style="4" customWidth="1"/>
    <col min="13307" max="13307" width="8.140625" style="4" customWidth="1"/>
    <col min="13308" max="13308" width="13.140625" style="4" customWidth="1"/>
    <col min="13309" max="13309" width="12.7109375" style="4" customWidth="1"/>
    <col min="13310" max="13310" width="11.28515625" style="4" customWidth="1"/>
    <col min="13311" max="13311" width="9.140625" style="4"/>
    <col min="13312" max="13312" width="13.7109375" style="4" customWidth="1"/>
    <col min="13313" max="13316" width="13.42578125" style="4" customWidth="1"/>
    <col min="13317" max="13320" width="11.7109375" style="4" customWidth="1"/>
    <col min="13321" max="13321" width="7.140625" style="4" customWidth="1"/>
    <col min="13322" max="13551" width="9.140625" style="4"/>
    <col min="13552" max="13552" width="2.42578125" style="4" customWidth="1"/>
    <col min="13553" max="13553" width="42.42578125" style="4" customWidth="1"/>
    <col min="13554" max="13554" width="20.42578125" style="4" customWidth="1"/>
    <col min="13555" max="13555" width="9" style="4" customWidth="1"/>
    <col min="13556" max="13556" width="9.42578125" style="4" customWidth="1"/>
    <col min="13557" max="13558" width="14" style="4" customWidth="1"/>
    <col min="13559" max="13559" width="8.42578125" style="4" customWidth="1"/>
    <col min="13560" max="13560" width="6.42578125" style="4" customWidth="1"/>
    <col min="13561" max="13561" width="11.28515625" style="4" customWidth="1"/>
    <col min="13562" max="13562" width="8.42578125" style="4" customWidth="1"/>
    <col min="13563" max="13563" width="8.140625" style="4" customWidth="1"/>
    <col min="13564" max="13564" width="13.140625" style="4" customWidth="1"/>
    <col min="13565" max="13565" width="12.7109375" style="4" customWidth="1"/>
    <col min="13566" max="13566" width="11.28515625" style="4" customWidth="1"/>
    <col min="13567" max="13567" width="9.140625" style="4"/>
    <col min="13568" max="13568" width="13.7109375" style="4" customWidth="1"/>
    <col min="13569" max="13572" width="13.42578125" style="4" customWidth="1"/>
    <col min="13573" max="13576" width="11.7109375" style="4" customWidth="1"/>
    <col min="13577" max="13577" width="7.140625" style="4" customWidth="1"/>
    <col min="13578" max="13807" width="9.140625" style="4"/>
    <col min="13808" max="13808" width="2.42578125" style="4" customWidth="1"/>
    <col min="13809" max="13809" width="42.42578125" style="4" customWidth="1"/>
    <col min="13810" max="13810" width="20.42578125" style="4" customWidth="1"/>
    <col min="13811" max="13811" width="9" style="4" customWidth="1"/>
    <col min="13812" max="13812" width="9.42578125" style="4" customWidth="1"/>
    <col min="13813" max="13814" width="14" style="4" customWidth="1"/>
    <col min="13815" max="13815" width="8.42578125" style="4" customWidth="1"/>
    <col min="13816" max="13816" width="6.42578125" style="4" customWidth="1"/>
    <col min="13817" max="13817" width="11.28515625" style="4" customWidth="1"/>
    <col min="13818" max="13818" width="8.42578125" style="4" customWidth="1"/>
    <col min="13819" max="13819" width="8.140625" style="4" customWidth="1"/>
    <col min="13820" max="13820" width="13.140625" style="4" customWidth="1"/>
    <col min="13821" max="13821" width="12.7109375" style="4" customWidth="1"/>
    <col min="13822" max="13822" width="11.28515625" style="4" customWidth="1"/>
    <col min="13823" max="13823" width="9.140625" style="4"/>
    <col min="13824" max="13824" width="13.7109375" style="4" customWidth="1"/>
    <col min="13825" max="13828" width="13.42578125" style="4" customWidth="1"/>
    <col min="13829" max="13832" width="11.7109375" style="4" customWidth="1"/>
    <col min="13833" max="13833" width="7.140625" style="4" customWidth="1"/>
    <col min="13834" max="14063" width="9.140625" style="4"/>
    <col min="14064" max="14064" width="2.42578125" style="4" customWidth="1"/>
    <col min="14065" max="14065" width="42.42578125" style="4" customWidth="1"/>
    <col min="14066" max="14066" width="20.42578125" style="4" customWidth="1"/>
    <col min="14067" max="14067" width="9" style="4" customWidth="1"/>
    <col min="14068" max="14068" width="9.42578125" style="4" customWidth="1"/>
    <col min="14069" max="14070" width="14" style="4" customWidth="1"/>
    <col min="14071" max="14071" width="8.42578125" style="4" customWidth="1"/>
    <col min="14072" max="14072" width="6.42578125" style="4" customWidth="1"/>
    <col min="14073" max="14073" width="11.28515625" style="4" customWidth="1"/>
    <col min="14074" max="14074" width="8.42578125" style="4" customWidth="1"/>
    <col min="14075" max="14075" width="8.140625" style="4" customWidth="1"/>
    <col min="14076" max="14076" width="13.140625" style="4" customWidth="1"/>
    <col min="14077" max="14077" width="12.7109375" style="4" customWidth="1"/>
    <col min="14078" max="14078" width="11.28515625" style="4" customWidth="1"/>
    <col min="14079" max="14079" width="9.140625" style="4"/>
    <col min="14080" max="14080" width="13.7109375" style="4" customWidth="1"/>
    <col min="14081" max="14084" width="13.42578125" style="4" customWidth="1"/>
    <col min="14085" max="14088" width="11.7109375" style="4" customWidth="1"/>
    <col min="14089" max="14089" width="7.140625" style="4" customWidth="1"/>
    <col min="14090" max="14319" width="9.140625" style="4"/>
    <col min="14320" max="14320" width="2.42578125" style="4" customWidth="1"/>
    <col min="14321" max="14321" width="42.42578125" style="4" customWidth="1"/>
    <col min="14322" max="14322" width="20.42578125" style="4" customWidth="1"/>
    <col min="14323" max="14323" width="9" style="4" customWidth="1"/>
    <col min="14324" max="14324" width="9.42578125" style="4" customWidth="1"/>
    <col min="14325" max="14326" width="14" style="4" customWidth="1"/>
    <col min="14327" max="14327" width="8.42578125" style="4" customWidth="1"/>
    <col min="14328" max="14328" width="6.42578125" style="4" customWidth="1"/>
    <col min="14329" max="14329" width="11.28515625" style="4" customWidth="1"/>
    <col min="14330" max="14330" width="8.42578125" style="4" customWidth="1"/>
    <col min="14331" max="14331" width="8.140625" style="4" customWidth="1"/>
    <col min="14332" max="14332" width="13.140625" style="4" customWidth="1"/>
    <col min="14333" max="14333" width="12.7109375" style="4" customWidth="1"/>
    <col min="14334" max="14334" width="11.28515625" style="4" customWidth="1"/>
    <col min="14335" max="14335" width="9.140625" style="4"/>
    <col min="14336" max="14336" width="13.7109375" style="4" customWidth="1"/>
    <col min="14337" max="14340" width="13.42578125" style="4" customWidth="1"/>
    <col min="14341" max="14344" width="11.7109375" style="4" customWidth="1"/>
    <col min="14345" max="14345" width="7.140625" style="4" customWidth="1"/>
    <col min="14346" max="14575" width="9.140625" style="4"/>
    <col min="14576" max="14576" width="2.42578125" style="4" customWidth="1"/>
    <col min="14577" max="14577" width="42.42578125" style="4" customWidth="1"/>
    <col min="14578" max="14578" width="20.42578125" style="4" customWidth="1"/>
    <col min="14579" max="14579" width="9" style="4" customWidth="1"/>
    <col min="14580" max="14580" width="9.42578125" style="4" customWidth="1"/>
    <col min="14581" max="14582" width="14" style="4" customWidth="1"/>
    <col min="14583" max="14583" width="8.42578125" style="4" customWidth="1"/>
    <col min="14584" max="14584" width="6.42578125" style="4" customWidth="1"/>
    <col min="14585" max="14585" width="11.28515625" style="4" customWidth="1"/>
    <col min="14586" max="14586" width="8.42578125" style="4" customWidth="1"/>
    <col min="14587" max="14587" width="8.140625" style="4" customWidth="1"/>
    <col min="14588" max="14588" width="13.140625" style="4" customWidth="1"/>
    <col min="14589" max="14589" width="12.7109375" style="4" customWidth="1"/>
    <col min="14590" max="14590" width="11.28515625" style="4" customWidth="1"/>
    <col min="14591" max="14591" width="9.140625" style="4"/>
    <col min="14592" max="14592" width="13.7109375" style="4" customWidth="1"/>
    <col min="14593" max="14596" width="13.42578125" style="4" customWidth="1"/>
    <col min="14597" max="14600" width="11.7109375" style="4" customWidth="1"/>
    <col min="14601" max="14601" width="7.140625" style="4" customWidth="1"/>
    <col min="14602" max="14831" width="9.140625" style="4"/>
    <col min="14832" max="14832" width="2.42578125" style="4" customWidth="1"/>
    <col min="14833" max="14833" width="42.42578125" style="4" customWidth="1"/>
    <col min="14834" max="14834" width="20.42578125" style="4" customWidth="1"/>
    <col min="14835" max="14835" width="9" style="4" customWidth="1"/>
    <col min="14836" max="14836" width="9.42578125" style="4" customWidth="1"/>
    <col min="14837" max="14838" width="14" style="4" customWidth="1"/>
    <col min="14839" max="14839" width="8.42578125" style="4" customWidth="1"/>
    <col min="14840" max="14840" width="6.42578125" style="4" customWidth="1"/>
    <col min="14841" max="14841" width="11.28515625" style="4" customWidth="1"/>
    <col min="14842" max="14842" width="8.42578125" style="4" customWidth="1"/>
    <col min="14843" max="14843" width="8.140625" style="4" customWidth="1"/>
    <col min="14844" max="14844" width="13.140625" style="4" customWidth="1"/>
    <col min="14845" max="14845" width="12.7109375" style="4" customWidth="1"/>
    <col min="14846" max="14846" width="11.28515625" style="4" customWidth="1"/>
    <col min="14847" max="14847" width="9.140625" style="4"/>
    <col min="14848" max="14848" width="13.7109375" style="4" customWidth="1"/>
    <col min="14849" max="14852" width="13.42578125" style="4" customWidth="1"/>
    <col min="14853" max="14856" width="11.7109375" style="4" customWidth="1"/>
    <col min="14857" max="14857" width="7.140625" style="4" customWidth="1"/>
    <col min="14858" max="15087" width="9.140625" style="4"/>
    <col min="15088" max="15088" width="2.42578125" style="4" customWidth="1"/>
    <col min="15089" max="15089" width="42.42578125" style="4" customWidth="1"/>
    <col min="15090" max="15090" width="20.42578125" style="4" customWidth="1"/>
    <col min="15091" max="15091" width="9" style="4" customWidth="1"/>
    <col min="15092" max="15092" width="9.42578125" style="4" customWidth="1"/>
    <col min="15093" max="15094" width="14" style="4" customWidth="1"/>
    <col min="15095" max="15095" width="8.42578125" style="4" customWidth="1"/>
    <col min="15096" max="15096" width="6.42578125" style="4" customWidth="1"/>
    <col min="15097" max="15097" width="11.28515625" style="4" customWidth="1"/>
    <col min="15098" max="15098" width="8.42578125" style="4" customWidth="1"/>
    <col min="15099" max="15099" width="8.140625" style="4" customWidth="1"/>
    <col min="15100" max="15100" width="13.140625" style="4" customWidth="1"/>
    <col min="15101" max="15101" width="12.7109375" style="4" customWidth="1"/>
    <col min="15102" max="15102" width="11.28515625" style="4" customWidth="1"/>
    <col min="15103" max="15103" width="9.140625" style="4"/>
    <col min="15104" max="15104" width="13.7109375" style="4" customWidth="1"/>
    <col min="15105" max="15108" width="13.42578125" style="4" customWidth="1"/>
    <col min="15109" max="15112" width="11.7109375" style="4" customWidth="1"/>
    <col min="15113" max="15113" width="7.140625" style="4" customWidth="1"/>
    <col min="15114" max="15343" width="9.140625" style="4"/>
    <col min="15344" max="15344" width="2.42578125" style="4" customWidth="1"/>
    <col min="15345" max="15345" width="42.42578125" style="4" customWidth="1"/>
    <col min="15346" max="15346" width="20.42578125" style="4" customWidth="1"/>
    <col min="15347" max="15347" width="9" style="4" customWidth="1"/>
    <col min="15348" max="15348" width="9.42578125" style="4" customWidth="1"/>
    <col min="15349" max="15350" width="14" style="4" customWidth="1"/>
    <col min="15351" max="15351" width="8.42578125" style="4" customWidth="1"/>
    <col min="15352" max="15352" width="6.42578125" style="4" customWidth="1"/>
    <col min="15353" max="15353" width="11.28515625" style="4" customWidth="1"/>
    <col min="15354" max="15354" width="8.42578125" style="4" customWidth="1"/>
    <col min="15355" max="15355" width="8.140625" style="4" customWidth="1"/>
    <col min="15356" max="15356" width="13.140625" style="4" customWidth="1"/>
    <col min="15357" max="15357" width="12.7109375" style="4" customWidth="1"/>
    <col min="15358" max="15358" width="11.28515625" style="4" customWidth="1"/>
    <col min="15359" max="15359" width="9.140625" style="4"/>
    <col min="15360" max="15360" width="13.7109375" style="4" customWidth="1"/>
    <col min="15361" max="15364" width="13.42578125" style="4" customWidth="1"/>
    <col min="15365" max="15368" width="11.7109375" style="4" customWidth="1"/>
    <col min="15369" max="15369" width="7.140625" style="4" customWidth="1"/>
    <col min="15370" max="15599" width="9.140625" style="4"/>
    <col min="15600" max="15600" width="2.42578125" style="4" customWidth="1"/>
    <col min="15601" max="15601" width="42.42578125" style="4" customWidth="1"/>
    <col min="15602" max="15602" width="20.42578125" style="4" customWidth="1"/>
    <col min="15603" max="15603" width="9" style="4" customWidth="1"/>
    <col min="15604" max="15604" width="9.42578125" style="4" customWidth="1"/>
    <col min="15605" max="15606" width="14" style="4" customWidth="1"/>
    <col min="15607" max="15607" width="8.42578125" style="4" customWidth="1"/>
    <col min="15608" max="15608" width="6.42578125" style="4" customWidth="1"/>
    <col min="15609" max="15609" width="11.28515625" style="4" customWidth="1"/>
    <col min="15610" max="15610" width="8.42578125" style="4" customWidth="1"/>
    <col min="15611" max="15611" width="8.140625" style="4" customWidth="1"/>
    <col min="15612" max="15612" width="13.140625" style="4" customWidth="1"/>
    <col min="15613" max="15613" width="12.7109375" style="4" customWidth="1"/>
    <col min="15614" max="15614" width="11.28515625" style="4" customWidth="1"/>
    <col min="15615" max="15615" width="9.140625" style="4"/>
    <col min="15616" max="15616" width="13.7109375" style="4" customWidth="1"/>
    <col min="15617" max="15620" width="13.42578125" style="4" customWidth="1"/>
    <col min="15621" max="15624" width="11.7109375" style="4" customWidth="1"/>
    <col min="15625" max="15625" width="7.140625" style="4" customWidth="1"/>
    <col min="15626" max="15855" width="9.140625" style="4"/>
    <col min="15856" max="15856" width="2.42578125" style="4" customWidth="1"/>
    <col min="15857" max="15857" width="42.42578125" style="4" customWidth="1"/>
    <col min="15858" max="15858" width="20.42578125" style="4" customWidth="1"/>
    <col min="15859" max="15859" width="9" style="4" customWidth="1"/>
    <col min="15860" max="15860" width="9.42578125" style="4" customWidth="1"/>
    <col min="15861" max="15862" width="14" style="4" customWidth="1"/>
    <col min="15863" max="15863" width="8.42578125" style="4" customWidth="1"/>
    <col min="15864" max="15864" width="6.42578125" style="4" customWidth="1"/>
    <col min="15865" max="15865" width="11.28515625" style="4" customWidth="1"/>
    <col min="15866" max="15866" width="8.42578125" style="4" customWidth="1"/>
    <col min="15867" max="15867" width="8.140625" style="4" customWidth="1"/>
    <col min="15868" max="15868" width="13.140625" style="4" customWidth="1"/>
    <col min="15869" max="15869" width="12.7109375" style="4" customWidth="1"/>
    <col min="15870" max="15870" width="11.28515625" style="4" customWidth="1"/>
    <col min="15871" max="15871" width="9.140625" style="4"/>
    <col min="15872" max="15872" width="13.7109375" style="4" customWidth="1"/>
    <col min="15873" max="15876" width="13.42578125" style="4" customWidth="1"/>
    <col min="15877" max="15880" width="11.7109375" style="4" customWidth="1"/>
    <col min="15881" max="15881" width="7.140625" style="4" customWidth="1"/>
    <col min="15882" max="16111" width="9.140625" style="4"/>
    <col min="16112" max="16112" width="2.42578125" style="4" customWidth="1"/>
    <col min="16113" max="16113" width="42.42578125" style="4" customWidth="1"/>
    <col min="16114" max="16114" width="20.42578125" style="4" customWidth="1"/>
    <col min="16115" max="16115" width="9" style="4" customWidth="1"/>
    <col min="16116" max="16116" width="9.42578125" style="4" customWidth="1"/>
    <col min="16117" max="16118" width="14" style="4" customWidth="1"/>
    <col min="16119" max="16119" width="8.42578125" style="4" customWidth="1"/>
    <col min="16120" max="16120" width="6.42578125" style="4" customWidth="1"/>
    <col min="16121" max="16121" width="11.28515625" style="4" customWidth="1"/>
    <col min="16122" max="16122" width="8.42578125" style="4" customWidth="1"/>
    <col min="16123" max="16123" width="8.140625" style="4" customWidth="1"/>
    <col min="16124" max="16124" width="13.140625" style="4" customWidth="1"/>
    <col min="16125" max="16125" width="12.7109375" style="4" customWidth="1"/>
    <col min="16126" max="16126" width="11.28515625" style="4" customWidth="1"/>
    <col min="16127" max="16127" width="9.140625" style="4"/>
    <col min="16128" max="16128" width="13.7109375" style="4" customWidth="1"/>
    <col min="16129" max="16132" width="13.42578125" style="4" customWidth="1"/>
    <col min="16133" max="16136" width="11.7109375" style="4" customWidth="1"/>
    <col min="16137" max="16137" width="7.140625" style="4" customWidth="1"/>
    <col min="16138" max="16384" width="9.140625" style="4"/>
  </cols>
  <sheetData>
    <row r="1" spans="1:14" s="421" customFormat="1" ht="15.75"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184"/>
      <c r="B3" s="424" t="str">
        <f>SPUCRI!$B$3</f>
        <v>AS OF DATE _______</v>
      </c>
      <c r="C3" s="4"/>
      <c r="D3" s="4"/>
      <c r="E3" s="4"/>
      <c r="F3" s="1398">
        <f>'I. Financial Condition'!$C$3</f>
        <v>0</v>
      </c>
      <c r="G3" s="1398"/>
      <c r="H3" s="184"/>
      <c r="I3" s="184"/>
      <c r="J3" s="184"/>
      <c r="K3" s="184"/>
      <c r="L3" s="184"/>
      <c r="M3" s="184"/>
      <c r="N3" s="184"/>
    </row>
    <row r="4" spans="1:14" s="421" customFormat="1" ht="14.1" customHeight="1" thickBot="1" x14ac:dyDescent="0.25">
      <c r="A4" s="598"/>
      <c r="B4" s="598"/>
      <c r="C4" s="598"/>
      <c r="D4" s="598"/>
      <c r="E4" s="598"/>
      <c r="F4" s="598"/>
      <c r="G4" s="598"/>
      <c r="H4" s="599"/>
      <c r="I4" s="599"/>
    </row>
    <row r="5" spans="1:14" s="103" customFormat="1" ht="12.75" customHeight="1" x14ac:dyDescent="0.25">
      <c r="A5" s="1592" t="s">
        <v>711</v>
      </c>
      <c r="B5" s="1530"/>
      <c r="C5" s="1445" t="s">
        <v>749</v>
      </c>
      <c r="D5" s="1539" t="s">
        <v>750</v>
      </c>
      <c r="E5" s="1539"/>
      <c r="F5" s="1539"/>
      <c r="G5" s="1539"/>
      <c r="H5" s="1600" t="s">
        <v>733</v>
      </c>
      <c r="I5" s="1601"/>
    </row>
    <row r="6" spans="1:14" s="103" customFormat="1" ht="12.75" customHeight="1" x14ac:dyDescent="0.25">
      <c r="A6" s="1593"/>
      <c r="B6" s="1472"/>
      <c r="C6" s="1403"/>
      <c r="D6" s="1577" t="s">
        <v>751</v>
      </c>
      <c r="E6" s="1577" t="s">
        <v>752</v>
      </c>
      <c r="F6" s="1577" t="s">
        <v>753</v>
      </c>
      <c r="G6" s="1577" t="s">
        <v>754</v>
      </c>
      <c r="H6" s="1562" t="s">
        <v>714</v>
      </c>
      <c r="I6" s="1602" t="s">
        <v>715</v>
      </c>
      <c r="J6" s="426"/>
      <c r="K6" s="426"/>
      <c r="L6" s="426"/>
    </row>
    <row r="7" spans="1:14" s="103" customFormat="1" ht="12.75" customHeight="1" x14ac:dyDescent="0.25">
      <c r="A7" s="1593"/>
      <c r="B7" s="1472"/>
      <c r="C7" s="1403"/>
      <c r="D7" s="1403"/>
      <c r="E7" s="1403"/>
      <c r="F7" s="1403"/>
      <c r="G7" s="1403"/>
      <c r="H7" s="1430"/>
      <c r="I7" s="1603"/>
      <c r="J7" s="426"/>
      <c r="K7" s="426"/>
      <c r="L7" s="426"/>
    </row>
    <row r="8" spans="1:14" s="103" customFormat="1" ht="12.75" customHeight="1" x14ac:dyDescent="0.25">
      <c r="A8" s="1593"/>
      <c r="B8" s="1472"/>
      <c r="C8" s="1403"/>
      <c r="D8" s="1403"/>
      <c r="E8" s="1403"/>
      <c r="F8" s="1403"/>
      <c r="G8" s="1403"/>
      <c r="H8" s="1430"/>
      <c r="I8" s="1603"/>
      <c r="J8" s="426"/>
      <c r="K8" s="426"/>
      <c r="L8" s="426"/>
    </row>
    <row r="9" spans="1:14" s="103" customFormat="1" ht="12.75" customHeight="1" x14ac:dyDescent="0.25">
      <c r="A9" s="1594"/>
      <c r="B9" s="1473"/>
      <c r="C9" s="1403"/>
      <c r="D9" s="1403"/>
      <c r="E9" s="1403"/>
      <c r="F9" s="1403"/>
      <c r="G9" s="1403"/>
      <c r="H9" s="1431"/>
      <c r="I9" s="1604"/>
      <c r="J9" s="426"/>
      <c r="K9" s="426"/>
      <c r="L9" s="426"/>
    </row>
    <row r="10" spans="1:14" ht="12.75" customHeight="1" thickBot="1" x14ac:dyDescent="0.25">
      <c r="A10" s="1599"/>
      <c r="B10" s="1588"/>
      <c r="C10" s="771"/>
      <c r="D10" s="771"/>
      <c r="E10" s="771"/>
      <c r="F10" s="771"/>
      <c r="G10" s="771"/>
      <c r="H10" s="770"/>
      <c r="I10" s="886"/>
    </row>
    <row r="11" spans="1:14" ht="12.75" customHeight="1" x14ac:dyDescent="0.2">
      <c r="A11" s="887"/>
      <c r="B11" s="774"/>
      <c r="C11" s="775"/>
      <c r="D11" s="775"/>
      <c r="E11" s="775"/>
      <c r="F11" s="775"/>
      <c r="G11" s="775"/>
      <c r="H11" s="776"/>
      <c r="I11" s="888"/>
    </row>
    <row r="12" spans="1:14" ht="12.75" customHeight="1" x14ac:dyDescent="0.2">
      <c r="A12" s="889" t="s">
        <v>719</v>
      </c>
      <c r="B12" s="779"/>
      <c r="C12" s="780"/>
      <c r="D12" s="780"/>
      <c r="E12" s="780"/>
      <c r="F12" s="780"/>
      <c r="G12" s="780"/>
      <c r="H12" s="847"/>
      <c r="I12" s="890"/>
    </row>
    <row r="13" spans="1:14" ht="12.75" customHeight="1" x14ac:dyDescent="0.2">
      <c r="A13" s="891">
        <v>1</v>
      </c>
      <c r="B13" s="784"/>
      <c r="C13" s="784"/>
      <c r="D13" s="784"/>
      <c r="E13" s="784"/>
      <c r="F13" s="784"/>
      <c r="G13" s="784"/>
      <c r="H13" s="785"/>
      <c r="I13" s="892"/>
    </row>
    <row r="14" spans="1:14" ht="12.75" customHeight="1" x14ac:dyDescent="0.2">
      <c r="A14" s="891">
        <v>2</v>
      </c>
      <c r="B14" s="787"/>
      <c r="C14" s="787"/>
      <c r="D14" s="787"/>
      <c r="E14" s="787"/>
      <c r="F14" s="787"/>
      <c r="G14" s="787"/>
      <c r="H14" s="788"/>
      <c r="I14" s="893"/>
    </row>
    <row r="15" spans="1:14" ht="12.75" customHeight="1" x14ac:dyDescent="0.2">
      <c r="A15" s="891">
        <v>3</v>
      </c>
      <c r="B15" s="787"/>
      <c r="C15" s="787"/>
      <c r="D15" s="787"/>
      <c r="E15" s="787"/>
      <c r="F15" s="787"/>
      <c r="G15" s="787"/>
      <c r="H15" s="788"/>
      <c r="I15" s="893"/>
    </row>
    <row r="16" spans="1:14" ht="12.75" customHeight="1" x14ac:dyDescent="0.2">
      <c r="A16" s="891">
        <v>4</v>
      </c>
      <c r="B16" s="894"/>
      <c r="C16" s="894"/>
      <c r="D16" s="894"/>
      <c r="E16" s="894"/>
      <c r="F16" s="894"/>
      <c r="G16" s="894"/>
      <c r="H16" s="895"/>
      <c r="I16" s="896"/>
    </row>
    <row r="17" spans="1:9" ht="12.75" customHeight="1" x14ac:dyDescent="0.2">
      <c r="A17" s="897"/>
      <c r="B17" s="775"/>
      <c r="C17" s="775"/>
      <c r="D17" s="775"/>
      <c r="E17" s="775"/>
      <c r="F17" s="775"/>
      <c r="G17" s="775"/>
      <c r="H17" s="776"/>
      <c r="I17" s="888"/>
    </row>
    <row r="18" spans="1:9" ht="12.75" customHeight="1" thickBot="1" x14ac:dyDescent="0.25">
      <c r="A18" s="897"/>
      <c r="B18" s="790"/>
      <c r="C18" s="780"/>
      <c r="D18" s="780"/>
      <c r="E18" s="780"/>
      <c r="F18" s="780"/>
      <c r="G18" s="780"/>
      <c r="H18" s="791"/>
      <c r="I18" s="898"/>
    </row>
    <row r="19" spans="1:9" ht="12.75" customHeight="1" x14ac:dyDescent="0.2">
      <c r="A19" s="899" t="s">
        <v>755</v>
      </c>
      <c r="B19" s="793"/>
      <c r="C19" s="780"/>
      <c r="D19" s="835"/>
      <c r="E19" s="835"/>
      <c r="F19" s="835"/>
      <c r="G19" s="835"/>
      <c r="H19" s="815">
        <f>SUM(H13:H16)</f>
        <v>0</v>
      </c>
      <c r="I19" s="908">
        <f t="shared" ref="I19" si="0">SUM(I13:I16)</f>
        <v>0</v>
      </c>
    </row>
    <row r="20" spans="1:9" ht="13.5" customHeight="1" thickBot="1" x14ac:dyDescent="0.25">
      <c r="A20" s="900" t="s">
        <v>693</v>
      </c>
      <c r="B20" s="901"/>
      <c r="C20" s="712"/>
      <c r="D20" s="713"/>
      <c r="E20" s="713"/>
      <c r="F20" s="713"/>
      <c r="G20" s="712"/>
      <c r="H20" s="902"/>
      <c r="I20" s="903"/>
    </row>
    <row r="21" spans="1:9" s="595" customFormat="1" ht="12.75" customHeight="1" thickBot="1" x14ac:dyDescent="0.25">
      <c r="A21" s="904" t="s">
        <v>756</v>
      </c>
      <c r="B21" s="905"/>
      <c r="C21" s="906"/>
      <c r="D21" s="907"/>
      <c r="E21" s="907"/>
      <c r="F21" s="907"/>
      <c r="G21" s="907"/>
      <c r="H21" s="830">
        <f>H19-H20</f>
        <v>0</v>
      </c>
      <c r="I21" s="909">
        <f t="shared" ref="I21" si="1">I19-I20</f>
        <v>0</v>
      </c>
    </row>
  </sheetData>
  <sheetProtection algorithmName="SHA-512" hashValue="fvHC7hPXg0VgozAyWivOCeTtu8RR+0xIMErGqja9rGPMVM6+RqTvvhq9Uq6lGp11wpz47Xs44akaFhn/q4XYBw==" saltValue="SA9SjmgruLpcNg4bOkwdOA=="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3">
    <mergeCell ref="H5:I5"/>
    <mergeCell ref="I6:I9"/>
    <mergeCell ref="D6:D9"/>
    <mergeCell ref="G6:G9"/>
    <mergeCell ref="H6:H9"/>
    <mergeCell ref="F2:G2"/>
    <mergeCell ref="F3:G3"/>
    <mergeCell ref="A10:B10"/>
    <mergeCell ref="E6:E9"/>
    <mergeCell ref="F6:F9"/>
    <mergeCell ref="A5:B9"/>
    <mergeCell ref="C5:C9"/>
    <mergeCell ref="D5:G5"/>
  </mergeCells>
  <pageMargins left="0.5" right="0.5" top="1" bottom="0.5" header="0.2" footer="0.1"/>
  <pageSetup paperSize="5" scale="52" fitToHeight="0" orientation="landscape" r:id="rId1"/>
  <headerFooter>
    <oddFooter>&amp;R&amp;"Arial,Bold"&amp;10Page 40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H171"/>
  <sheetViews>
    <sheetView view="pageBreakPreview" zoomScale="99" zoomScaleNormal="100" workbookViewId="0"/>
  </sheetViews>
  <sheetFormatPr defaultColWidth="9.140625" defaultRowHeight="15" x14ac:dyDescent="0.25"/>
  <cols>
    <col min="1" max="1" width="26" style="120" customWidth="1"/>
    <col min="2" max="2" width="46.28515625" style="120" customWidth="1"/>
    <col min="3" max="3" width="22.28515625" style="164" bestFit="1" customWidth="1"/>
    <col min="4" max="5" width="9.140625" style="120"/>
    <col min="6" max="6" width="24.140625" style="120" customWidth="1"/>
    <col min="7" max="7" width="15.7109375" style="120" customWidth="1"/>
    <col min="8" max="16384" width="9.140625" style="120"/>
  </cols>
  <sheetData>
    <row r="1" spans="1:8" ht="15.75" x14ac:dyDescent="0.25">
      <c r="A1" s="123" t="s">
        <v>9</v>
      </c>
      <c r="B1" s="123"/>
      <c r="C1" s="123"/>
      <c r="F1" s="1324" t="s">
        <v>10</v>
      </c>
      <c r="G1" s="1325"/>
    </row>
    <row r="2" spans="1:8" x14ac:dyDescent="0.2">
      <c r="A2" s="125" t="s">
        <v>11</v>
      </c>
      <c r="B2" s="1326">
        <f>'I. Financial Condition'!$C$2</f>
        <v>0</v>
      </c>
      <c r="C2" s="1327"/>
      <c r="F2" s="1285" t="s">
        <v>68</v>
      </c>
      <c r="G2" s="1282" t="b">
        <f>AND(IF(C60&lt;=2.5+C7+C8+C9+C10+C11+C12+C13+C14+C15+C16+C17+C18+C19+C20+C21+C22+C23+C25+C26+C28+C29+C30+C31+C32+C33+C34+C35+C36+C37+C38+C39+C40+C41+C43+C44+C45+C46+C47+C48+C49+C51+C52+C53+C54+C55+C56+C57+C58+C59,TRUE,FALSE),(IF(C60&gt;=-2.5+C7+C8+C9+C10+C11+C12+C13+C14+C15+C16+C17+C18+C19+C20+C21+C22+C23+C25+C26+C28+C29+C30+C31+C32+C33+C34+C35+C36+C37+C38+C39+C40+C41+C43+C44+C45+C46+C47+C48+C49+C51+C52+C53+C54+C55+C56+C57+C58+C59,TRUE,FALSE)))</f>
        <v>1</v>
      </c>
      <c r="H2" s="120" t="s">
        <v>930</v>
      </c>
    </row>
    <row r="3" spans="1:8" ht="15.75" thickBot="1" x14ac:dyDescent="0.25">
      <c r="A3" s="128" t="s">
        <v>13</v>
      </c>
      <c r="B3" s="1328">
        <f>'I. Financial Condition'!$C$3</f>
        <v>0</v>
      </c>
      <c r="C3" s="1329"/>
      <c r="F3" s="1284" t="s">
        <v>68</v>
      </c>
      <c r="G3" s="1283" t="b">
        <f>AND(IF(C60&lt;=2.5+SPUCRI!I37,TRUE,FALSE),(IF(C60&gt;=-2.5+SPUCRI!I37,TRUE,FALSE)))</f>
        <v>1</v>
      </c>
      <c r="H3" s="120" t="s">
        <v>931</v>
      </c>
    </row>
    <row r="4" spans="1:8" ht="12.75" x14ac:dyDescent="0.2">
      <c r="A4" s="1330"/>
      <c r="B4" s="1330"/>
      <c r="C4" s="1330"/>
    </row>
    <row r="5" spans="1:8" x14ac:dyDescent="0.25">
      <c r="A5" s="130" t="s">
        <v>70</v>
      </c>
      <c r="B5" s="130"/>
      <c r="C5" s="215" t="s">
        <v>71</v>
      </c>
    </row>
    <row r="6" spans="1:8" ht="14.25" x14ac:dyDescent="0.2">
      <c r="A6" s="143" t="s">
        <v>72</v>
      </c>
      <c r="B6" s="143"/>
      <c r="C6" s="216">
        <f>C7+C15+C23</f>
        <v>0</v>
      </c>
    </row>
    <row r="7" spans="1:8" ht="14.25" x14ac:dyDescent="0.2">
      <c r="A7" s="144" t="s">
        <v>73</v>
      </c>
      <c r="B7" s="144"/>
      <c r="C7" s="172">
        <f>SUM(C8:C14)</f>
        <v>0</v>
      </c>
    </row>
    <row r="8" spans="1:8" ht="14.25" x14ac:dyDescent="0.2">
      <c r="A8" s="146" t="s">
        <v>74</v>
      </c>
      <c r="B8" s="146"/>
      <c r="C8" s="131">
        <f>'FAFVPL - Debt'!$E$36</f>
        <v>0</v>
      </c>
    </row>
    <row r="9" spans="1:8" ht="14.25" x14ac:dyDescent="0.2">
      <c r="A9" s="146" t="s">
        <v>75</v>
      </c>
      <c r="B9" s="146"/>
      <c r="C9" s="131">
        <f>'FAFVPL - Debt'!$E$38</f>
        <v>0</v>
      </c>
    </row>
    <row r="10" spans="1:8" ht="14.25" x14ac:dyDescent="0.2">
      <c r="A10" s="146" t="s">
        <v>76</v>
      </c>
      <c r="B10" s="146"/>
      <c r="C10" s="131">
        <f>'FAFVPL - Equity'!$F$32</f>
        <v>0</v>
      </c>
    </row>
    <row r="11" spans="1:8" ht="14.25" x14ac:dyDescent="0.2">
      <c r="A11" s="146" t="s">
        <v>77</v>
      </c>
      <c r="B11" s="146"/>
      <c r="C11" s="131">
        <f>'FAFVPL - Funds'!$F$33</f>
        <v>0</v>
      </c>
    </row>
    <row r="12" spans="1:8" ht="14.25" x14ac:dyDescent="0.2">
      <c r="A12" s="146" t="s">
        <v>78</v>
      </c>
      <c r="B12" s="146"/>
      <c r="C12" s="131">
        <f>'FAFVPL - Funds'!$F$34</f>
        <v>0</v>
      </c>
    </row>
    <row r="13" spans="1:8" ht="14.25" x14ac:dyDescent="0.2">
      <c r="A13" s="146" t="s">
        <v>79</v>
      </c>
      <c r="B13" s="146"/>
      <c r="C13" s="131">
        <f>'FAFVPL - Funds'!$F$35</f>
        <v>0</v>
      </c>
    </row>
    <row r="14" spans="1:8" ht="14.25" x14ac:dyDescent="0.2">
      <c r="A14" s="146" t="s">
        <v>80</v>
      </c>
      <c r="B14" s="146"/>
      <c r="C14" s="131">
        <f>'FAFVPL - Funds'!$F$36+'FAFVPL - Funds'!$F$37</f>
        <v>0</v>
      </c>
    </row>
    <row r="15" spans="1:8" ht="14.25" x14ac:dyDescent="0.2">
      <c r="A15" s="144" t="s">
        <v>81</v>
      </c>
      <c r="B15" s="144"/>
      <c r="C15" s="131">
        <f>SUM(C16:C22)</f>
        <v>0</v>
      </c>
    </row>
    <row r="16" spans="1:8" ht="14.25" x14ac:dyDescent="0.2">
      <c r="A16" s="146" t="s">
        <v>82</v>
      </c>
      <c r="B16" s="146"/>
      <c r="C16" s="131">
        <f>'FAFVPL - Debt'!$E$40</f>
        <v>0</v>
      </c>
    </row>
    <row r="17" spans="1:3" ht="14.25" x14ac:dyDescent="0.2">
      <c r="A17" s="146" t="s">
        <v>83</v>
      </c>
      <c r="B17" s="146"/>
      <c r="C17" s="131">
        <f>'FAFVPL - Debt'!$E$42</f>
        <v>0</v>
      </c>
    </row>
    <row r="18" spans="1:3" ht="14.25" x14ac:dyDescent="0.2">
      <c r="A18" s="146" t="s">
        <v>84</v>
      </c>
      <c r="B18" s="146"/>
      <c r="C18" s="131">
        <f>'FAFVPL - Equity'!$F$34</f>
        <v>0</v>
      </c>
    </row>
    <row r="19" spans="1:3" ht="14.25" x14ac:dyDescent="0.2">
      <c r="A19" s="146" t="s">
        <v>85</v>
      </c>
      <c r="B19" s="146"/>
      <c r="C19" s="131">
        <f>'FAFVPL - Funds'!$F$40</f>
        <v>0</v>
      </c>
    </row>
    <row r="20" spans="1:3" ht="14.25" x14ac:dyDescent="0.2">
      <c r="A20" s="146" t="s">
        <v>86</v>
      </c>
      <c r="B20" s="146"/>
      <c r="C20" s="131">
        <f>'FAFVPL - Funds'!$F$41</f>
        <v>0</v>
      </c>
    </row>
    <row r="21" spans="1:3" ht="14.25" x14ac:dyDescent="0.2">
      <c r="A21" s="146" t="s">
        <v>87</v>
      </c>
      <c r="B21" s="146"/>
      <c r="C21" s="131">
        <f>'FAFVPL - Funds'!$F$42</f>
        <v>0</v>
      </c>
    </row>
    <row r="22" spans="1:3" ht="14.25" x14ac:dyDescent="0.2">
      <c r="A22" s="146" t="s">
        <v>88</v>
      </c>
      <c r="B22" s="146"/>
      <c r="C22" s="131">
        <f>'FAFVPL - Funds'!$F$43+'FAFVPL - Funds'!$F$44</f>
        <v>0</v>
      </c>
    </row>
    <row r="23" spans="1:3" ht="14.25" x14ac:dyDescent="0.2">
      <c r="A23" s="144" t="s">
        <v>89</v>
      </c>
      <c r="B23" s="144"/>
      <c r="C23" s="172">
        <f>'FAFVPL - Derivative Asset'!$E$29</f>
        <v>0</v>
      </c>
    </row>
    <row r="24" spans="1:3" ht="14.25" x14ac:dyDescent="0.2">
      <c r="A24" s="147" t="s">
        <v>90</v>
      </c>
      <c r="B24" s="147"/>
      <c r="C24" s="172">
        <f>SUM(C25:C26)</f>
        <v>0</v>
      </c>
    </row>
    <row r="25" spans="1:3" ht="14.25" x14ac:dyDescent="0.2">
      <c r="A25" s="144" t="s">
        <v>91</v>
      </c>
      <c r="B25" s="144"/>
      <c r="C25" s="131">
        <f>HTM!$E$26</f>
        <v>0</v>
      </c>
    </row>
    <row r="26" spans="1:3" ht="14.25" x14ac:dyDescent="0.2">
      <c r="A26" s="144" t="s">
        <v>92</v>
      </c>
      <c r="B26" s="144"/>
      <c r="C26" s="172">
        <f>HTM!$E$28</f>
        <v>0</v>
      </c>
    </row>
    <row r="27" spans="1:3" ht="14.25" x14ac:dyDescent="0.2">
      <c r="A27" s="147" t="s">
        <v>93</v>
      </c>
      <c r="B27" s="147"/>
      <c r="C27" s="172">
        <f>SUM(C28:C41)</f>
        <v>0</v>
      </c>
    </row>
    <row r="28" spans="1:3" ht="14.25" x14ac:dyDescent="0.2">
      <c r="A28" s="144" t="s">
        <v>94</v>
      </c>
      <c r="B28" s="144"/>
      <c r="C28" s="131">
        <f>'RE Mortgage Loan'!$G$23</f>
        <v>0</v>
      </c>
    </row>
    <row r="29" spans="1:3" ht="14.25" x14ac:dyDescent="0.2">
      <c r="A29" s="144" t="s">
        <v>95</v>
      </c>
      <c r="B29" s="144"/>
      <c r="C29" s="131">
        <f>'Collateral Loan'!$G$23</f>
        <v>0</v>
      </c>
    </row>
    <row r="30" spans="1:3" ht="14.25" x14ac:dyDescent="0.2">
      <c r="A30" s="144" t="s">
        <v>96</v>
      </c>
      <c r="B30" s="144"/>
      <c r="C30" s="131">
        <f>'Guaranteed Loan'!$H$22</f>
        <v>0</v>
      </c>
    </row>
    <row r="31" spans="1:3" ht="14.25" x14ac:dyDescent="0.2">
      <c r="A31" s="144" t="s">
        <v>97</v>
      </c>
      <c r="B31" s="144"/>
      <c r="C31" s="131">
        <f>'Chattel Mortgage'!$H$22</f>
        <v>0</v>
      </c>
    </row>
    <row r="32" spans="1:3" ht="14.25" x14ac:dyDescent="0.2">
      <c r="A32" s="144" t="s">
        <v>932</v>
      </c>
      <c r="B32" s="144"/>
      <c r="C32" s="131">
        <f>'Policy Loan'!H22</f>
        <v>0</v>
      </c>
    </row>
    <row r="33" spans="1:3" ht="14.25" x14ac:dyDescent="0.2">
      <c r="A33" s="144" t="s">
        <v>933</v>
      </c>
      <c r="B33" s="144"/>
      <c r="C33" s="131">
        <f>'Notes Rec'!$I$21</f>
        <v>0</v>
      </c>
    </row>
    <row r="34" spans="1:3" ht="14.25" x14ac:dyDescent="0.2">
      <c r="A34" s="144" t="s">
        <v>934</v>
      </c>
      <c r="B34" s="144"/>
      <c r="C34" s="131">
        <f>'Housing Loan'!$I$20</f>
        <v>0</v>
      </c>
    </row>
    <row r="35" spans="1:3" ht="14.25" x14ac:dyDescent="0.2">
      <c r="A35" s="144" t="s">
        <v>98</v>
      </c>
      <c r="B35" s="144"/>
      <c r="C35" s="131">
        <f>'Car Loan'!$J$21</f>
        <v>0</v>
      </c>
    </row>
    <row r="36" spans="1:3" ht="14.25" x14ac:dyDescent="0.2">
      <c r="A36" s="144" t="s">
        <v>99</v>
      </c>
      <c r="B36" s="144"/>
      <c r="C36" s="131">
        <f>'Low Cost Housing'!$I$21</f>
        <v>0</v>
      </c>
    </row>
    <row r="37" spans="1:3" ht="14.25" x14ac:dyDescent="0.2">
      <c r="A37" s="144" t="s">
        <v>100</v>
      </c>
      <c r="B37" s="144"/>
      <c r="C37" s="131">
        <f>'Money Mortgage'!$I$21</f>
        <v>0</v>
      </c>
    </row>
    <row r="38" spans="1:3" ht="14.25" x14ac:dyDescent="0.2">
      <c r="A38" s="144" t="s">
        <v>101</v>
      </c>
      <c r="B38" s="144"/>
      <c r="C38" s="131">
        <f>'Loans Rec - Unquoted Debt Sec'!$J$20</f>
        <v>0</v>
      </c>
    </row>
    <row r="39" spans="1:3" ht="14.25" x14ac:dyDescent="0.2">
      <c r="A39" s="144" t="s">
        <v>102</v>
      </c>
      <c r="B39" s="144"/>
      <c r="C39" s="131">
        <f>'Sales Contract Loans Rec'!I21</f>
        <v>0</v>
      </c>
    </row>
    <row r="40" spans="1:3" ht="14.25" x14ac:dyDescent="0.2">
      <c r="A40" s="144" t="s">
        <v>103</v>
      </c>
      <c r="B40" s="144"/>
      <c r="C40" s="131">
        <f>'Salary Loans'!$H$22+'Salary Loans'!$H$35</f>
        <v>0</v>
      </c>
    </row>
    <row r="41" spans="1:3" ht="14.25" x14ac:dyDescent="0.2">
      <c r="A41" s="144" t="s">
        <v>104</v>
      </c>
      <c r="B41" s="144"/>
      <c r="C41" s="172">
        <f>'Other Loans'!$H$24</f>
        <v>0</v>
      </c>
    </row>
    <row r="42" spans="1:3" ht="14.25" x14ac:dyDescent="0.2">
      <c r="A42" s="147" t="s">
        <v>105</v>
      </c>
      <c r="B42" s="147"/>
      <c r="C42" s="172">
        <f>SUM(C43:C49)</f>
        <v>0</v>
      </c>
    </row>
    <row r="43" spans="1:3" ht="14.25" x14ac:dyDescent="0.2">
      <c r="A43" s="144" t="s">
        <v>106</v>
      </c>
      <c r="B43" s="144"/>
      <c r="C43" s="131">
        <f>'AFS - Debt'!$F$31</f>
        <v>0</v>
      </c>
    </row>
    <row r="44" spans="1:3" ht="14.25" x14ac:dyDescent="0.2">
      <c r="A44" s="144" t="s">
        <v>107</v>
      </c>
      <c r="B44" s="144"/>
      <c r="C44" s="172">
        <f>'AFS - Debt'!$F$33</f>
        <v>0</v>
      </c>
    </row>
    <row r="45" spans="1:3" ht="14.25" x14ac:dyDescent="0.2">
      <c r="A45" s="144" t="s">
        <v>108</v>
      </c>
      <c r="B45" s="144"/>
      <c r="C45" s="131">
        <f>'AFS - Equity'!$D$31</f>
        <v>0</v>
      </c>
    </row>
    <row r="46" spans="1:3" ht="14.25" x14ac:dyDescent="0.2">
      <c r="A46" s="144" t="s">
        <v>109</v>
      </c>
      <c r="B46" s="144"/>
      <c r="C46" s="131">
        <f>'AFS - Funds'!$E$23</f>
        <v>0</v>
      </c>
    </row>
    <row r="47" spans="1:3" ht="14.25" x14ac:dyDescent="0.2">
      <c r="A47" s="144" t="s">
        <v>110</v>
      </c>
      <c r="B47" s="144"/>
      <c r="C47" s="131">
        <f>'AFS - Funds'!$E$24</f>
        <v>0</v>
      </c>
    </row>
    <row r="48" spans="1:3" ht="14.25" x14ac:dyDescent="0.2">
      <c r="A48" s="144" t="s">
        <v>111</v>
      </c>
      <c r="B48" s="144"/>
      <c r="C48" s="131">
        <f>'AFS - Funds'!$E$25</f>
        <v>0</v>
      </c>
    </row>
    <row r="49" spans="1:3" ht="14.25" x14ac:dyDescent="0.2">
      <c r="A49" s="144" t="s">
        <v>112</v>
      </c>
      <c r="B49" s="144"/>
      <c r="C49" s="172">
        <f>'AFS - Funds'!$E$26+'AFS - Funds'!$E$27</f>
        <v>0</v>
      </c>
    </row>
    <row r="50" spans="1:3" ht="14.25" x14ac:dyDescent="0.2">
      <c r="A50" s="147" t="s">
        <v>113</v>
      </c>
      <c r="B50" s="147"/>
      <c r="C50" s="172">
        <f>SUM(C51:C53)</f>
        <v>0</v>
      </c>
    </row>
    <row r="51" spans="1:3" ht="14.25" x14ac:dyDescent="0.2">
      <c r="A51" s="144" t="s">
        <v>114</v>
      </c>
      <c r="B51" s="144"/>
      <c r="C51" s="131">
        <f>'Inv in Sub,Assoc,JV'!$E$27</f>
        <v>0</v>
      </c>
    </row>
    <row r="52" spans="1:3" ht="14.25" x14ac:dyDescent="0.2">
      <c r="A52" s="144" t="s">
        <v>115</v>
      </c>
      <c r="B52" s="144"/>
      <c r="C52" s="172">
        <f>'Inv in Sub,Assoc,JV'!$E$28</f>
        <v>0</v>
      </c>
    </row>
    <row r="53" spans="1:3" ht="14.25" x14ac:dyDescent="0.2">
      <c r="A53" s="144" t="s">
        <v>116</v>
      </c>
      <c r="B53" s="144"/>
      <c r="C53" s="172">
        <f>'Inv in Sub,Assoc,JV'!$E$29</f>
        <v>0</v>
      </c>
    </row>
    <row r="54" spans="1:3" ht="14.25" x14ac:dyDescent="0.2">
      <c r="A54" s="147" t="s">
        <v>117</v>
      </c>
      <c r="B54" s="147"/>
      <c r="C54" s="216">
        <f>'Investment Prop'!$E$31</f>
        <v>0</v>
      </c>
    </row>
    <row r="55" spans="1:3" ht="14.25" x14ac:dyDescent="0.2">
      <c r="A55" s="147" t="s">
        <v>118</v>
      </c>
      <c r="B55" s="147"/>
      <c r="C55" s="216">
        <f>'Prop and Equipment - RE'!$E$31+'PandE - OFF - IT EQUIP - TRANS'!J46</f>
        <v>0</v>
      </c>
    </row>
    <row r="56" spans="1:3" ht="14.25" x14ac:dyDescent="0.2">
      <c r="A56" s="147" t="s">
        <v>119</v>
      </c>
      <c r="B56" s="147"/>
      <c r="C56" s="350">
        <f>'Time Deposits'!$G$34</f>
        <v>0</v>
      </c>
    </row>
    <row r="57" spans="1:3" ht="14.25" x14ac:dyDescent="0.2">
      <c r="A57" s="147" t="s">
        <v>120</v>
      </c>
      <c r="B57" s="147"/>
      <c r="C57" s="351">
        <f>NCAHS!$E$17</f>
        <v>0</v>
      </c>
    </row>
    <row r="58" spans="1:3" ht="14.25" x14ac:dyDescent="0.2">
      <c r="A58" s="147" t="s">
        <v>121</v>
      </c>
      <c r="B58" s="147"/>
      <c r="C58" s="351">
        <f>'Security Fund'!$D$6</f>
        <v>0</v>
      </c>
    </row>
    <row r="59" spans="1:3" ht="14.25" x14ac:dyDescent="0.2">
      <c r="A59" s="147" t="s">
        <v>122</v>
      </c>
      <c r="B59" s="147"/>
      <c r="C59" s="352">
        <f>'Derivative Asset - Hedging'!$E$29</f>
        <v>0</v>
      </c>
    </row>
    <row r="60" spans="1:3" x14ac:dyDescent="0.25">
      <c r="A60" s="148" t="s">
        <v>123</v>
      </c>
      <c r="B60" s="148"/>
      <c r="C60" s="217">
        <f>C6+C24+C27+C42+C50+C54+C55+C56+C57+C58+C59</f>
        <v>0</v>
      </c>
    </row>
    <row r="61" spans="1:3" x14ac:dyDescent="0.25">
      <c r="A61" s="150"/>
      <c r="B61" s="150"/>
      <c r="C61" s="151"/>
    </row>
    <row r="62" spans="1:3" x14ac:dyDescent="0.25">
      <c r="A62" s="152"/>
      <c r="B62" s="152"/>
      <c r="C62" s="153"/>
    </row>
    <row r="63" spans="1:3" x14ac:dyDescent="0.2">
      <c r="A63" s="155" t="s">
        <v>51</v>
      </c>
      <c r="B63" s="155"/>
      <c r="C63" s="218"/>
    </row>
    <row r="64" spans="1:3" ht="16.5" x14ac:dyDescent="0.3">
      <c r="A64" s="156" t="s">
        <v>124</v>
      </c>
      <c r="B64" s="156"/>
      <c r="C64" s="157"/>
    </row>
    <row r="65" spans="1:3" ht="12.75" x14ac:dyDescent="0.2">
      <c r="A65" s="158" t="s">
        <v>125</v>
      </c>
      <c r="B65" s="158"/>
      <c r="C65" s="159"/>
    </row>
    <row r="66" spans="1:3" ht="12.75" x14ac:dyDescent="0.2">
      <c r="A66" s="158" t="s">
        <v>126</v>
      </c>
      <c r="B66" s="160"/>
      <c r="C66" s="159"/>
    </row>
    <row r="67" spans="1:3" ht="12.75" x14ac:dyDescent="0.2">
      <c r="A67" s="158" t="s">
        <v>127</v>
      </c>
      <c r="B67" s="160"/>
      <c r="C67" s="159"/>
    </row>
    <row r="68" spans="1:3" ht="12.75" x14ac:dyDescent="0.2">
      <c r="C68" s="161"/>
    </row>
    <row r="69" spans="1:3" ht="12.75" x14ac:dyDescent="0.2">
      <c r="A69" s="1331"/>
      <c r="B69" s="1331"/>
      <c r="C69" s="1331"/>
    </row>
    <row r="70" spans="1:3" ht="16.5" x14ac:dyDescent="0.3">
      <c r="A70" s="135"/>
      <c r="B70" s="135"/>
      <c r="C70" s="162"/>
    </row>
    <row r="71" spans="1:3" ht="16.5" x14ac:dyDescent="0.3">
      <c r="A71" s="135"/>
      <c r="B71" s="135"/>
      <c r="C71" s="162" t="s">
        <v>128</v>
      </c>
    </row>
    <row r="72" spans="1:3" ht="14.25" x14ac:dyDescent="0.2">
      <c r="C72" s="163"/>
    </row>
    <row r="73" spans="1:3" ht="14.25" x14ac:dyDescent="0.2">
      <c r="C73" s="163"/>
    </row>
    <row r="74" spans="1:3" ht="14.25" x14ac:dyDescent="0.2">
      <c r="C74" s="163"/>
    </row>
    <row r="75" spans="1:3" ht="14.25" x14ac:dyDescent="0.2">
      <c r="C75" s="163"/>
    </row>
    <row r="76" spans="1:3" ht="14.25" x14ac:dyDescent="0.2">
      <c r="C76" s="163"/>
    </row>
    <row r="77" spans="1:3" ht="14.25" x14ac:dyDescent="0.2">
      <c r="C77" s="163"/>
    </row>
    <row r="78" spans="1:3" ht="14.25" x14ac:dyDescent="0.2">
      <c r="C78" s="163"/>
    </row>
    <row r="79" spans="1:3" ht="14.25" x14ac:dyDescent="0.2">
      <c r="C79" s="163"/>
    </row>
    <row r="80" spans="1:3" ht="14.25" x14ac:dyDescent="0.2">
      <c r="C80" s="163"/>
    </row>
    <row r="81" spans="3:3" ht="14.25" x14ac:dyDescent="0.2">
      <c r="C81" s="163"/>
    </row>
    <row r="82" spans="3:3" ht="14.25" x14ac:dyDescent="0.2">
      <c r="C82" s="163"/>
    </row>
    <row r="83" spans="3:3" ht="14.25" x14ac:dyDescent="0.2">
      <c r="C83" s="163"/>
    </row>
    <row r="84" spans="3:3" ht="14.25" x14ac:dyDescent="0.2">
      <c r="C84" s="163"/>
    </row>
    <row r="85" spans="3:3" ht="14.25" x14ac:dyDescent="0.2">
      <c r="C85" s="163"/>
    </row>
    <row r="86" spans="3:3" ht="14.25" x14ac:dyDescent="0.2">
      <c r="C86" s="163"/>
    </row>
    <row r="87" spans="3:3" ht="14.25" x14ac:dyDescent="0.2">
      <c r="C87" s="163"/>
    </row>
    <row r="88" spans="3:3" ht="14.25" x14ac:dyDescent="0.2">
      <c r="C88" s="163"/>
    </row>
    <row r="89" spans="3:3" ht="14.25" x14ac:dyDescent="0.2">
      <c r="C89" s="163"/>
    </row>
    <row r="90" spans="3:3" ht="14.25" x14ac:dyDescent="0.2">
      <c r="C90" s="163"/>
    </row>
    <row r="91" spans="3:3" ht="14.25" x14ac:dyDescent="0.2">
      <c r="C91" s="163"/>
    </row>
    <row r="92" spans="3:3" ht="14.25" x14ac:dyDescent="0.2">
      <c r="C92" s="163"/>
    </row>
    <row r="93" spans="3:3" ht="14.25" x14ac:dyDescent="0.2">
      <c r="C93" s="163"/>
    </row>
    <row r="94" spans="3:3" ht="14.25" x14ac:dyDescent="0.2">
      <c r="C94" s="163"/>
    </row>
    <row r="95" spans="3:3" ht="14.25" x14ac:dyDescent="0.2">
      <c r="C95" s="163"/>
    </row>
    <row r="96" spans="3:3" ht="14.25" x14ac:dyDescent="0.2">
      <c r="C96" s="163"/>
    </row>
    <row r="97" spans="3:3" ht="14.25" x14ac:dyDescent="0.2">
      <c r="C97" s="163"/>
    </row>
    <row r="98" spans="3:3" ht="14.25" x14ac:dyDescent="0.2">
      <c r="C98" s="163"/>
    </row>
    <row r="99" spans="3:3" ht="14.25" x14ac:dyDescent="0.2">
      <c r="C99" s="163"/>
    </row>
    <row r="100" spans="3:3" ht="14.25" x14ac:dyDescent="0.2">
      <c r="C100" s="163"/>
    </row>
    <row r="101" spans="3:3" ht="14.25" x14ac:dyDescent="0.2">
      <c r="C101" s="163"/>
    </row>
    <row r="102" spans="3:3" ht="14.25" x14ac:dyDescent="0.2">
      <c r="C102" s="163"/>
    </row>
    <row r="103" spans="3:3" ht="14.25" x14ac:dyDescent="0.2">
      <c r="C103" s="163"/>
    </row>
    <row r="104" spans="3:3" ht="14.25" x14ac:dyDescent="0.2">
      <c r="C104" s="163"/>
    </row>
    <row r="105" spans="3:3" ht="14.25" x14ac:dyDescent="0.2">
      <c r="C105" s="163"/>
    </row>
    <row r="106" spans="3:3" ht="14.25" x14ac:dyDescent="0.2">
      <c r="C106" s="163"/>
    </row>
    <row r="107" spans="3:3" ht="14.25" x14ac:dyDescent="0.2">
      <c r="C107" s="163"/>
    </row>
    <row r="108" spans="3:3" ht="14.25" x14ac:dyDescent="0.2">
      <c r="C108" s="163"/>
    </row>
    <row r="109" spans="3:3" ht="14.25" x14ac:dyDescent="0.2">
      <c r="C109" s="163"/>
    </row>
    <row r="110" spans="3:3" ht="14.25" x14ac:dyDescent="0.2">
      <c r="C110" s="163"/>
    </row>
    <row r="111" spans="3:3" ht="14.25" x14ac:dyDescent="0.2">
      <c r="C111" s="163"/>
    </row>
    <row r="112" spans="3:3" ht="14.25" x14ac:dyDescent="0.2">
      <c r="C112" s="163"/>
    </row>
    <row r="113" spans="3:3" ht="14.25" x14ac:dyDescent="0.2">
      <c r="C113" s="163"/>
    </row>
    <row r="114" spans="3:3" ht="14.25" x14ac:dyDescent="0.2">
      <c r="C114" s="163"/>
    </row>
    <row r="115" spans="3:3" ht="14.25" x14ac:dyDescent="0.2">
      <c r="C115" s="163"/>
    </row>
    <row r="116" spans="3:3" ht="14.25" x14ac:dyDescent="0.2">
      <c r="C116" s="163"/>
    </row>
    <row r="117" spans="3:3" ht="14.25" x14ac:dyDescent="0.2">
      <c r="C117" s="163"/>
    </row>
    <row r="118" spans="3:3" ht="14.25" x14ac:dyDescent="0.2">
      <c r="C118" s="163"/>
    </row>
    <row r="119" spans="3:3" ht="14.25" x14ac:dyDescent="0.2">
      <c r="C119" s="163"/>
    </row>
    <row r="120" spans="3:3" ht="14.25" x14ac:dyDescent="0.2">
      <c r="C120" s="163"/>
    </row>
    <row r="121" spans="3:3" ht="14.25" x14ac:dyDescent="0.2">
      <c r="C121" s="163"/>
    </row>
    <row r="122" spans="3:3" ht="14.25" x14ac:dyDescent="0.2">
      <c r="C122" s="163"/>
    </row>
    <row r="123" spans="3:3" ht="14.25" x14ac:dyDescent="0.2">
      <c r="C123" s="163"/>
    </row>
    <row r="124" spans="3:3" ht="14.25" x14ac:dyDescent="0.2">
      <c r="C124" s="163"/>
    </row>
    <row r="125" spans="3:3" ht="14.25" x14ac:dyDescent="0.2">
      <c r="C125" s="163"/>
    </row>
    <row r="126" spans="3:3" ht="14.25" x14ac:dyDescent="0.2">
      <c r="C126" s="163"/>
    </row>
    <row r="127" spans="3:3" ht="14.25" x14ac:dyDescent="0.2">
      <c r="C127" s="163"/>
    </row>
    <row r="128" spans="3:3" ht="14.25" x14ac:dyDescent="0.2">
      <c r="C128" s="163"/>
    </row>
    <row r="129" spans="3:3" ht="14.25" x14ac:dyDescent="0.2">
      <c r="C129" s="163"/>
    </row>
    <row r="130" spans="3:3" ht="14.25" x14ac:dyDescent="0.2">
      <c r="C130" s="163"/>
    </row>
    <row r="131" spans="3:3" ht="14.25" x14ac:dyDescent="0.2">
      <c r="C131" s="163"/>
    </row>
    <row r="132" spans="3:3" ht="14.25" x14ac:dyDescent="0.2">
      <c r="C132" s="163"/>
    </row>
    <row r="133" spans="3:3" ht="14.25" x14ac:dyDescent="0.2">
      <c r="C133" s="163"/>
    </row>
    <row r="134" spans="3:3" ht="14.25" x14ac:dyDescent="0.2">
      <c r="C134" s="163"/>
    </row>
    <row r="135" spans="3:3" ht="14.25" x14ac:dyDescent="0.2">
      <c r="C135" s="163"/>
    </row>
    <row r="136" spans="3:3" ht="14.25" x14ac:dyDescent="0.2">
      <c r="C136" s="163"/>
    </row>
    <row r="137" spans="3:3" ht="14.25" x14ac:dyDescent="0.2">
      <c r="C137" s="163"/>
    </row>
    <row r="138" spans="3:3" ht="14.25" x14ac:dyDescent="0.2">
      <c r="C138" s="163"/>
    </row>
    <row r="139" spans="3:3" ht="14.25" x14ac:dyDescent="0.2">
      <c r="C139" s="163"/>
    </row>
    <row r="140" spans="3:3" ht="14.25" x14ac:dyDescent="0.2">
      <c r="C140" s="163"/>
    </row>
    <row r="141" spans="3:3" ht="14.25" x14ac:dyDescent="0.2">
      <c r="C141" s="163"/>
    </row>
    <row r="142" spans="3:3" ht="14.25" x14ac:dyDescent="0.2">
      <c r="C142" s="163"/>
    </row>
    <row r="143" spans="3:3" ht="14.25" x14ac:dyDescent="0.2">
      <c r="C143" s="163"/>
    </row>
    <row r="144" spans="3:3" ht="14.25" x14ac:dyDescent="0.2">
      <c r="C144" s="163"/>
    </row>
    <row r="145" spans="3:3" ht="14.25" x14ac:dyDescent="0.2">
      <c r="C145" s="163"/>
    </row>
    <row r="146" spans="3:3" ht="14.25" x14ac:dyDescent="0.2">
      <c r="C146" s="163"/>
    </row>
    <row r="147" spans="3:3" ht="14.25" x14ac:dyDescent="0.2">
      <c r="C147" s="163"/>
    </row>
    <row r="148" spans="3:3" ht="14.25" x14ac:dyDescent="0.2">
      <c r="C148" s="163"/>
    </row>
    <row r="149" spans="3:3" ht="14.25" x14ac:dyDescent="0.2">
      <c r="C149" s="163"/>
    </row>
    <row r="150" spans="3:3" ht="14.25" x14ac:dyDescent="0.2">
      <c r="C150" s="163"/>
    </row>
    <row r="151" spans="3:3" ht="14.25" x14ac:dyDescent="0.2">
      <c r="C151" s="163"/>
    </row>
    <row r="152" spans="3:3" ht="14.25" x14ac:dyDescent="0.2">
      <c r="C152" s="163"/>
    </row>
    <row r="153" spans="3:3" ht="14.25" x14ac:dyDescent="0.2">
      <c r="C153" s="163"/>
    </row>
    <row r="154" spans="3:3" ht="14.25" x14ac:dyDescent="0.2">
      <c r="C154" s="163"/>
    </row>
    <row r="155" spans="3:3" ht="14.25" x14ac:dyDescent="0.2">
      <c r="C155" s="163"/>
    </row>
    <row r="156" spans="3:3" ht="14.25" x14ac:dyDescent="0.2">
      <c r="C156" s="163"/>
    </row>
    <row r="157" spans="3:3" ht="14.25" x14ac:dyDescent="0.2">
      <c r="C157" s="163"/>
    </row>
    <row r="158" spans="3:3" ht="14.25" x14ac:dyDescent="0.2">
      <c r="C158" s="163"/>
    </row>
    <row r="159" spans="3:3" ht="14.25" x14ac:dyDescent="0.2">
      <c r="C159" s="163"/>
    </row>
    <row r="160" spans="3:3" ht="14.25" x14ac:dyDescent="0.2">
      <c r="C160" s="163"/>
    </row>
    <row r="161" spans="3:3" ht="14.25" x14ac:dyDescent="0.2">
      <c r="C161" s="163"/>
    </row>
    <row r="162" spans="3:3" ht="14.25" x14ac:dyDescent="0.2">
      <c r="C162" s="163"/>
    </row>
    <row r="163" spans="3:3" ht="14.25" x14ac:dyDescent="0.2">
      <c r="C163" s="163"/>
    </row>
    <row r="164" spans="3:3" ht="14.25" x14ac:dyDescent="0.2">
      <c r="C164" s="163"/>
    </row>
    <row r="165" spans="3:3" ht="14.25" x14ac:dyDescent="0.2">
      <c r="C165" s="163"/>
    </row>
    <row r="166" spans="3:3" ht="14.25" x14ac:dyDescent="0.2">
      <c r="C166" s="163"/>
    </row>
    <row r="167" spans="3:3" ht="14.25" x14ac:dyDescent="0.2">
      <c r="C167" s="163"/>
    </row>
    <row r="168" spans="3:3" ht="14.25" x14ac:dyDescent="0.2">
      <c r="C168" s="163"/>
    </row>
    <row r="169" spans="3:3" ht="14.25" x14ac:dyDescent="0.2">
      <c r="C169" s="163"/>
    </row>
    <row r="170" spans="3:3" ht="14.25" x14ac:dyDescent="0.2">
      <c r="C170" s="163"/>
    </row>
    <row r="171" spans="3:3" ht="14.25" x14ac:dyDescent="0.2">
      <c r="C171" s="163"/>
    </row>
  </sheetData>
  <sheetProtection algorithmName="SHA-512" hashValue="0VCCle+lkKxhTnJHWin8xr5GM8HbRs0hAVFu5utTY7m0IgYKcx6QjBcY+2hN84ltNNitFrxwKc17OMY8pwzqqA==" saltValue="FrynmTN8VUBhbbzCLZASBQ==" spinCount="100000" sheet="1" objects="1" scenarios="1"/>
  <mergeCells count="5">
    <mergeCell ref="F1:G1"/>
    <mergeCell ref="B2:C2"/>
    <mergeCell ref="B3:C3"/>
    <mergeCell ref="A4:C4"/>
    <mergeCell ref="A69:C69"/>
  </mergeCells>
  <conditionalFormatting sqref="G2">
    <cfRule type="containsText" dxfId="24" priority="3" operator="containsText" text="OK">
      <formula>NOT(ISERROR(SEARCH("OK",G2)))</formula>
    </cfRule>
    <cfRule type="containsText" dxfId="23" priority="4" operator="containsText" text="ERROR">
      <formula>NOT(ISERROR(SEARCH("ERROR",G2)))</formula>
    </cfRule>
  </conditionalFormatting>
  <conditionalFormatting sqref="G3">
    <cfRule type="containsText" dxfId="22" priority="1" operator="containsText" text="OK">
      <formula>NOT(ISERROR(SEARCH("OK",G3)))</formula>
    </cfRule>
    <cfRule type="containsText" dxfId="21" priority="2" operator="containsText" text="ERROR">
      <formula>NOT(ISERROR(SEARCH("ERROR",G3)))</formula>
    </cfRule>
  </conditionalFormatting>
  <printOptions horizontalCentered="1"/>
  <pageMargins left="0.7" right="0.7" top="0.75" bottom="0.75" header="0.3" footer="0.3"/>
  <pageSetup paperSize="9" scale="74" orientation="portrait" horizontalDpi="4294967294" verticalDpi="4294967294"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9">
    <tabColor theme="9" tint="0.39997558519241921"/>
    <pageSetUpPr fitToPage="1"/>
  </sheetPr>
  <dimension ref="A1:N21"/>
  <sheetViews>
    <sheetView showGridLines="0" zoomScale="85" zoomScaleNormal="85" zoomScaleSheetLayoutView="70" zoomScalePageLayoutView="40" workbookViewId="0"/>
  </sheetViews>
  <sheetFormatPr defaultColWidth="8.85546875" defaultRowHeight="12.75" customHeight="1" x14ac:dyDescent="0.2"/>
  <cols>
    <col min="1" max="1" width="2.7109375" style="763" customWidth="1"/>
    <col min="2" max="2" width="42.42578125" style="4" customWidth="1"/>
    <col min="3" max="3" width="11.85546875" style="4" customWidth="1"/>
    <col min="4" max="6" width="12.7109375" style="4" customWidth="1"/>
    <col min="7" max="7" width="14.7109375" style="4" customWidth="1"/>
    <col min="8" max="9" width="25" style="6" customWidth="1"/>
    <col min="10" max="249" width="9.140625" style="4"/>
    <col min="250" max="250" width="2.7109375" style="4" customWidth="1"/>
    <col min="251" max="251" width="42.4257812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5" width="9.140625" style="4"/>
    <col min="506" max="506" width="2.7109375" style="4" customWidth="1"/>
    <col min="507" max="507" width="42.4257812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1" width="9.140625" style="4"/>
    <col min="762" max="762" width="2.7109375" style="4" customWidth="1"/>
    <col min="763" max="763" width="42.4257812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7" width="9.140625" style="4"/>
    <col min="1018" max="1018" width="2.7109375" style="4" customWidth="1"/>
    <col min="1019" max="1019" width="42.4257812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3" width="9.140625" style="4"/>
    <col min="1274" max="1274" width="2.7109375" style="4" customWidth="1"/>
    <col min="1275" max="1275" width="42.4257812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9" width="9.140625" style="4"/>
    <col min="1530" max="1530" width="2.7109375" style="4" customWidth="1"/>
    <col min="1531" max="1531" width="42.4257812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5" width="9.140625" style="4"/>
    <col min="1786" max="1786" width="2.7109375" style="4" customWidth="1"/>
    <col min="1787" max="1787" width="42.4257812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1" width="9.140625" style="4"/>
    <col min="2042" max="2042" width="2.7109375" style="4" customWidth="1"/>
    <col min="2043" max="2043" width="42.4257812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7" width="9.140625" style="4"/>
    <col min="2298" max="2298" width="2.7109375" style="4" customWidth="1"/>
    <col min="2299" max="2299" width="42.4257812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3" width="9.140625" style="4"/>
    <col min="2554" max="2554" width="2.7109375" style="4" customWidth="1"/>
    <col min="2555" max="2555" width="42.4257812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9" width="9.140625" style="4"/>
    <col min="2810" max="2810" width="2.7109375" style="4" customWidth="1"/>
    <col min="2811" max="2811" width="42.4257812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5" width="9.140625" style="4"/>
    <col min="3066" max="3066" width="2.7109375" style="4" customWidth="1"/>
    <col min="3067" max="3067" width="42.4257812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1" width="9.140625" style="4"/>
    <col min="3322" max="3322" width="2.7109375" style="4" customWidth="1"/>
    <col min="3323" max="3323" width="42.4257812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7" width="9.140625" style="4"/>
    <col min="3578" max="3578" width="2.7109375" style="4" customWidth="1"/>
    <col min="3579" max="3579" width="42.4257812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3" width="9.140625" style="4"/>
    <col min="3834" max="3834" width="2.7109375" style="4" customWidth="1"/>
    <col min="3835" max="3835" width="42.4257812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9" width="9.140625" style="4"/>
    <col min="4090" max="4090" width="2.7109375" style="4" customWidth="1"/>
    <col min="4091" max="4091" width="42.4257812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5" width="9.140625" style="4"/>
    <col min="4346" max="4346" width="2.7109375" style="4" customWidth="1"/>
    <col min="4347" max="4347" width="42.4257812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1" width="9.140625" style="4"/>
    <col min="4602" max="4602" width="2.7109375" style="4" customWidth="1"/>
    <col min="4603" max="4603" width="42.4257812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7" width="9.140625" style="4"/>
    <col min="4858" max="4858" width="2.7109375" style="4" customWidth="1"/>
    <col min="4859" max="4859" width="42.4257812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3" width="9.140625" style="4"/>
    <col min="5114" max="5114" width="2.7109375" style="4" customWidth="1"/>
    <col min="5115" max="5115" width="42.4257812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9" width="9.140625" style="4"/>
    <col min="5370" max="5370" width="2.7109375" style="4" customWidth="1"/>
    <col min="5371" max="5371" width="42.4257812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5" width="9.140625" style="4"/>
    <col min="5626" max="5626" width="2.7109375" style="4" customWidth="1"/>
    <col min="5627" max="5627" width="42.4257812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1" width="9.140625" style="4"/>
    <col min="5882" max="5882" width="2.7109375" style="4" customWidth="1"/>
    <col min="5883" max="5883" width="42.4257812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7" width="9.140625" style="4"/>
    <col min="6138" max="6138" width="2.7109375" style="4" customWidth="1"/>
    <col min="6139" max="6139" width="42.4257812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3" width="9.140625" style="4"/>
    <col min="6394" max="6394" width="2.7109375" style="4" customWidth="1"/>
    <col min="6395" max="6395" width="42.4257812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9" width="9.140625" style="4"/>
    <col min="6650" max="6650" width="2.7109375" style="4" customWidth="1"/>
    <col min="6651" max="6651" width="42.4257812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5" width="9.140625" style="4"/>
    <col min="6906" max="6906" width="2.7109375" style="4" customWidth="1"/>
    <col min="6907" max="6907" width="42.4257812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1" width="9.140625" style="4"/>
    <col min="7162" max="7162" width="2.7109375" style="4" customWidth="1"/>
    <col min="7163" max="7163" width="42.4257812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7" width="9.140625" style="4"/>
    <col min="7418" max="7418" width="2.7109375" style="4" customWidth="1"/>
    <col min="7419" max="7419" width="42.4257812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3" width="9.140625" style="4"/>
    <col min="7674" max="7674" width="2.7109375" style="4" customWidth="1"/>
    <col min="7675" max="7675" width="42.4257812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9" width="9.140625" style="4"/>
    <col min="7930" max="7930" width="2.7109375" style="4" customWidth="1"/>
    <col min="7931" max="7931" width="42.4257812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5" width="9.140625" style="4"/>
    <col min="8186" max="8186" width="2.7109375" style="4" customWidth="1"/>
    <col min="8187" max="8187" width="42.4257812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1" width="9.140625" style="4"/>
    <col min="8442" max="8442" width="2.7109375" style="4" customWidth="1"/>
    <col min="8443" max="8443" width="42.4257812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7" width="9.140625" style="4"/>
    <col min="8698" max="8698" width="2.7109375" style="4" customWidth="1"/>
    <col min="8699" max="8699" width="42.4257812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3" width="9.140625" style="4"/>
    <col min="8954" max="8954" width="2.7109375" style="4" customWidth="1"/>
    <col min="8955" max="8955" width="42.4257812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9" width="9.140625" style="4"/>
    <col min="9210" max="9210" width="2.7109375" style="4" customWidth="1"/>
    <col min="9211" max="9211" width="42.4257812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5" width="9.140625" style="4"/>
    <col min="9466" max="9466" width="2.7109375" style="4" customWidth="1"/>
    <col min="9467" max="9467" width="42.4257812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1" width="9.140625" style="4"/>
    <col min="9722" max="9722" width="2.7109375" style="4" customWidth="1"/>
    <col min="9723" max="9723" width="42.4257812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7" width="9.140625" style="4"/>
    <col min="9978" max="9978" width="2.7109375" style="4" customWidth="1"/>
    <col min="9979" max="9979" width="42.4257812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3" width="9.140625" style="4"/>
    <col min="10234" max="10234" width="2.7109375" style="4" customWidth="1"/>
    <col min="10235" max="10235" width="42.4257812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9" width="9.140625" style="4"/>
    <col min="10490" max="10490" width="2.7109375" style="4" customWidth="1"/>
    <col min="10491" max="10491" width="42.4257812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5" width="9.140625" style="4"/>
    <col min="10746" max="10746" width="2.7109375" style="4" customWidth="1"/>
    <col min="10747" max="10747" width="42.4257812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1" width="9.140625" style="4"/>
    <col min="11002" max="11002" width="2.7109375" style="4" customWidth="1"/>
    <col min="11003" max="11003" width="42.4257812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7" width="9.140625" style="4"/>
    <col min="11258" max="11258" width="2.7109375" style="4" customWidth="1"/>
    <col min="11259" max="11259" width="42.4257812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3" width="9.140625" style="4"/>
    <col min="11514" max="11514" width="2.7109375" style="4" customWidth="1"/>
    <col min="11515" max="11515" width="42.4257812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9" width="9.140625" style="4"/>
    <col min="11770" max="11770" width="2.7109375" style="4" customWidth="1"/>
    <col min="11771" max="11771" width="42.4257812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5" width="9.140625" style="4"/>
    <col min="12026" max="12026" width="2.7109375" style="4" customWidth="1"/>
    <col min="12027" max="12027" width="42.4257812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1" width="9.140625" style="4"/>
    <col min="12282" max="12282" width="2.7109375" style="4" customWidth="1"/>
    <col min="12283" max="12283" width="42.4257812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7" width="9.140625" style="4"/>
    <col min="12538" max="12538" width="2.7109375" style="4" customWidth="1"/>
    <col min="12539" max="12539" width="42.4257812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3" width="9.140625" style="4"/>
    <col min="12794" max="12794" width="2.7109375" style="4" customWidth="1"/>
    <col min="12795" max="12795" width="42.4257812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9" width="9.140625" style="4"/>
    <col min="13050" max="13050" width="2.7109375" style="4" customWidth="1"/>
    <col min="13051" max="13051" width="42.4257812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5" width="9.140625" style="4"/>
    <col min="13306" max="13306" width="2.7109375" style="4" customWidth="1"/>
    <col min="13307" max="13307" width="42.4257812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1" width="9.140625" style="4"/>
    <col min="13562" max="13562" width="2.7109375" style="4" customWidth="1"/>
    <col min="13563" max="13563" width="42.4257812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7" width="9.140625" style="4"/>
    <col min="13818" max="13818" width="2.7109375" style="4" customWidth="1"/>
    <col min="13819" max="13819" width="42.4257812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3" width="9.140625" style="4"/>
    <col min="14074" max="14074" width="2.7109375" style="4" customWidth="1"/>
    <col min="14075" max="14075" width="42.4257812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9" width="9.140625" style="4"/>
    <col min="14330" max="14330" width="2.7109375" style="4" customWidth="1"/>
    <col min="14331" max="14331" width="42.4257812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5" width="9.140625" style="4"/>
    <col min="14586" max="14586" width="2.7109375" style="4" customWidth="1"/>
    <col min="14587" max="14587" width="42.4257812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1" width="9.140625" style="4"/>
    <col min="14842" max="14842" width="2.7109375" style="4" customWidth="1"/>
    <col min="14843" max="14843" width="42.4257812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7" width="9.140625" style="4"/>
    <col min="15098" max="15098" width="2.7109375" style="4" customWidth="1"/>
    <col min="15099" max="15099" width="42.4257812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3" width="9.140625" style="4"/>
    <col min="15354" max="15354" width="2.7109375" style="4" customWidth="1"/>
    <col min="15355" max="15355" width="42.4257812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9" width="9.140625" style="4"/>
    <col min="15610" max="15610" width="2.7109375" style="4" customWidth="1"/>
    <col min="15611" max="15611" width="42.4257812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5" width="9.140625" style="4"/>
    <col min="15866" max="15866" width="2.7109375" style="4" customWidth="1"/>
    <col min="15867" max="15867" width="42.4257812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1" width="9.140625" style="4"/>
    <col min="16122" max="16122" width="2.7109375" style="4" customWidth="1"/>
    <col min="16123" max="16123" width="42.4257812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421" customFormat="1" ht="15.75"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910"/>
      <c r="B3" s="424" t="str">
        <f>SPUCRI!$B$3</f>
        <v>AS OF DATE _______</v>
      </c>
      <c r="C3" s="4"/>
      <c r="D3" s="4"/>
      <c r="E3" s="4"/>
      <c r="F3" s="1398">
        <f>'I. Financial Condition'!$C$3</f>
        <v>0</v>
      </c>
      <c r="G3" s="1398"/>
      <c r="H3" s="911"/>
      <c r="I3" s="911"/>
      <c r="J3" s="184"/>
      <c r="K3" s="184"/>
      <c r="L3" s="184"/>
      <c r="M3" s="184"/>
      <c r="N3" s="184"/>
    </row>
    <row r="4" spans="1:14" s="421" customFormat="1" ht="14.1" customHeight="1" x14ac:dyDescent="0.25">
      <c r="A4" s="912"/>
      <c r="B4" s="913"/>
      <c r="C4" s="913"/>
      <c r="D4" s="913"/>
      <c r="E4" s="832"/>
      <c r="F4" s="832"/>
      <c r="G4" s="913"/>
      <c r="H4" s="914"/>
      <c r="I4" s="914"/>
    </row>
    <row r="5" spans="1:14" s="421" customFormat="1" ht="14.1" customHeight="1" x14ac:dyDescent="0.2">
      <c r="A5" s="1592" t="s">
        <v>722</v>
      </c>
      <c r="B5" s="1530"/>
      <c r="C5" s="1445" t="s">
        <v>723</v>
      </c>
      <c r="D5" s="1605" t="s">
        <v>724</v>
      </c>
      <c r="E5" s="1605"/>
      <c r="F5" s="1402" t="s">
        <v>730</v>
      </c>
      <c r="G5" s="1605" t="s">
        <v>733</v>
      </c>
      <c r="H5" s="1605"/>
      <c r="I5" s="915"/>
    </row>
    <row r="6" spans="1:14" ht="12.75" customHeight="1" x14ac:dyDescent="0.2">
      <c r="A6" s="1593"/>
      <c r="B6" s="1472"/>
      <c r="C6" s="1403"/>
      <c r="D6" s="1577" t="s">
        <v>726</v>
      </c>
      <c r="E6" s="1577" t="s">
        <v>727</v>
      </c>
      <c r="F6" s="1403"/>
      <c r="G6" s="1577" t="s">
        <v>622</v>
      </c>
      <c r="H6" s="1562" t="s">
        <v>714</v>
      </c>
      <c r="I6" s="1602" t="s">
        <v>715</v>
      </c>
    </row>
    <row r="7" spans="1:14" ht="12.75" customHeight="1" x14ac:dyDescent="0.2">
      <c r="A7" s="1593"/>
      <c r="B7" s="1472"/>
      <c r="C7" s="1403"/>
      <c r="D7" s="1403"/>
      <c r="E7" s="1403"/>
      <c r="F7" s="1403"/>
      <c r="G7" s="1403"/>
      <c r="H7" s="1430"/>
      <c r="I7" s="1603"/>
    </row>
    <row r="8" spans="1:14" ht="12.75" customHeight="1" x14ac:dyDescent="0.2">
      <c r="A8" s="1593"/>
      <c r="B8" s="1472"/>
      <c r="C8" s="1403"/>
      <c r="D8" s="1403"/>
      <c r="E8" s="1403"/>
      <c r="F8" s="1403"/>
      <c r="G8" s="1403"/>
      <c r="H8" s="1430"/>
      <c r="I8" s="1603"/>
    </row>
    <row r="9" spans="1:14" ht="12.75" customHeight="1" x14ac:dyDescent="0.2">
      <c r="A9" s="1594"/>
      <c r="B9" s="1473"/>
      <c r="C9" s="1404"/>
      <c r="D9" s="1404"/>
      <c r="E9" s="1404"/>
      <c r="F9" s="1404"/>
      <c r="G9" s="1404"/>
      <c r="H9" s="1431"/>
      <c r="I9" s="1604"/>
    </row>
    <row r="10" spans="1:14" s="595" customFormat="1" ht="12.75" customHeight="1" x14ac:dyDescent="0.2">
      <c r="A10" s="1599"/>
      <c r="B10" s="1588"/>
      <c r="C10" s="768"/>
      <c r="D10" s="768"/>
      <c r="E10" s="768"/>
      <c r="F10" s="768"/>
      <c r="G10" s="768"/>
      <c r="H10" s="769"/>
      <c r="I10" s="916"/>
    </row>
    <row r="11" spans="1:14" ht="12.75" customHeight="1" x14ac:dyDescent="0.2">
      <c r="A11" s="917"/>
      <c r="B11" s="774"/>
      <c r="C11" s="775"/>
      <c r="D11" s="775"/>
      <c r="E11" s="775"/>
      <c r="F11" s="775"/>
      <c r="G11" s="775"/>
      <c r="H11" s="776"/>
      <c r="I11" s="888"/>
    </row>
    <row r="12" spans="1:14" ht="12.75" customHeight="1" x14ac:dyDescent="0.2">
      <c r="A12" s="918" t="s">
        <v>719</v>
      </c>
      <c r="B12" s="779"/>
      <c r="C12" s="834"/>
      <c r="D12" s="834"/>
      <c r="E12" s="834"/>
      <c r="F12" s="835"/>
      <c r="G12" s="919"/>
      <c r="H12" s="781"/>
      <c r="I12" s="920"/>
    </row>
    <row r="13" spans="1:14" ht="12.75" customHeight="1" x14ac:dyDescent="0.2">
      <c r="A13" s="891">
        <v>1</v>
      </c>
      <c r="B13" s="784"/>
      <c r="C13" s="837"/>
      <c r="D13" s="837"/>
      <c r="E13" s="837"/>
      <c r="F13" s="838"/>
      <c r="G13" s="921"/>
      <c r="H13" s="785"/>
      <c r="I13" s="922"/>
    </row>
    <row r="14" spans="1:14" ht="12.75" customHeight="1" x14ac:dyDescent="0.2">
      <c r="A14" s="891">
        <v>2</v>
      </c>
      <c r="B14" s="787"/>
      <c r="C14" s="839"/>
      <c r="D14" s="839"/>
      <c r="E14" s="839"/>
      <c r="F14" s="840"/>
      <c r="G14" s="923"/>
      <c r="H14" s="788"/>
      <c r="I14" s="924"/>
    </row>
    <row r="15" spans="1:14" ht="12.75" customHeight="1" x14ac:dyDescent="0.2">
      <c r="A15" s="891">
        <v>3</v>
      </c>
      <c r="B15" s="787"/>
      <c r="C15" s="839"/>
      <c r="D15" s="839"/>
      <c r="E15" s="839"/>
      <c r="F15" s="840"/>
      <c r="G15" s="923"/>
      <c r="H15" s="788"/>
      <c r="I15" s="924"/>
    </row>
    <row r="16" spans="1:14" ht="12.75" customHeight="1" x14ac:dyDescent="0.2">
      <c r="A16" s="891">
        <v>4</v>
      </c>
      <c r="B16" s="841"/>
      <c r="C16" s="839"/>
      <c r="D16" s="839"/>
      <c r="E16" s="839"/>
      <c r="F16" s="840"/>
      <c r="G16" s="923"/>
      <c r="H16" s="788"/>
      <c r="I16" s="924"/>
    </row>
    <row r="17" spans="1:9" ht="12.75" customHeight="1" x14ac:dyDescent="0.2">
      <c r="A17" s="891"/>
      <c r="B17" s="862"/>
      <c r="C17" s="807"/>
      <c r="D17" s="807"/>
      <c r="E17" s="807"/>
      <c r="F17" s="843"/>
      <c r="G17" s="843"/>
      <c r="H17" s="776"/>
      <c r="I17" s="925"/>
    </row>
    <row r="18" spans="1:9" ht="12.75" customHeight="1" thickBot="1" x14ac:dyDescent="0.25">
      <c r="A18" s="891"/>
      <c r="B18" s="862"/>
      <c r="C18" s="807"/>
      <c r="D18" s="807"/>
      <c r="E18" s="807"/>
      <c r="F18" s="864"/>
      <c r="G18" s="864"/>
      <c r="H18" s="791"/>
      <c r="I18" s="926"/>
    </row>
    <row r="19" spans="1:9" ht="12.75" customHeight="1" x14ac:dyDescent="0.2">
      <c r="A19" s="927" t="s">
        <v>757</v>
      </c>
      <c r="B19" s="793"/>
      <c r="C19" s="780"/>
      <c r="D19" s="780"/>
      <c r="E19" s="780"/>
      <c r="F19" s="827">
        <f>SUM(F13:F16)</f>
        <v>0</v>
      </c>
      <c r="G19" s="827">
        <f t="shared" ref="G19:I19" si="0">SUM(G13:G16)</f>
        <v>0</v>
      </c>
      <c r="H19" s="815">
        <f t="shared" si="0"/>
        <v>0</v>
      </c>
      <c r="I19" s="908">
        <f t="shared" si="0"/>
        <v>0</v>
      </c>
    </row>
    <row r="20" spans="1:9" ht="12.75" customHeight="1" thickBot="1" x14ac:dyDescent="0.25">
      <c r="A20" s="928" t="s">
        <v>693</v>
      </c>
      <c r="B20" s="901"/>
      <c r="C20" s="712"/>
      <c r="D20" s="712"/>
      <c r="E20" s="712"/>
      <c r="F20" s="929"/>
      <c r="G20" s="929"/>
      <c r="H20" s="902"/>
      <c r="I20" s="903"/>
    </row>
    <row r="21" spans="1:9" s="595" customFormat="1" ht="12.75" customHeight="1" thickBot="1" x14ac:dyDescent="0.25">
      <c r="A21" s="930" t="s">
        <v>758</v>
      </c>
      <c r="B21" s="931"/>
      <c r="C21" s="906"/>
      <c r="D21" s="906"/>
      <c r="E21" s="906"/>
      <c r="F21" s="932">
        <f>F19-F20</f>
        <v>0</v>
      </c>
      <c r="G21" s="932">
        <f t="shared" ref="G21:I21" si="1">G19-G20</f>
        <v>0</v>
      </c>
      <c r="H21" s="830">
        <f t="shared" si="1"/>
        <v>0</v>
      </c>
      <c r="I21" s="909">
        <f t="shared" si="1"/>
        <v>0</v>
      </c>
    </row>
  </sheetData>
  <sheetProtection algorithmName="SHA-512" hashValue="Vgp4u2tiWZlAXJOCQy0KpUnqxjXcczvDIrTnLkWV5MEfvXZKkWM5G3PnMTyIe0VBsstcn7y76qBpzeUiAX5PEg==" saltValue="XK3AlSzz36ml213FJqT4gA=="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3">
    <mergeCell ref="F2:G2"/>
    <mergeCell ref="F3:G3"/>
    <mergeCell ref="I6:I9"/>
    <mergeCell ref="A10:B10"/>
    <mergeCell ref="D6:D9"/>
    <mergeCell ref="E6:E9"/>
    <mergeCell ref="G6:G9"/>
    <mergeCell ref="A5:B9"/>
    <mergeCell ref="C5:C9"/>
    <mergeCell ref="D5:E5"/>
    <mergeCell ref="F5:F9"/>
    <mergeCell ref="G5:H5"/>
    <mergeCell ref="H6:H9"/>
  </mergeCells>
  <pageMargins left="0.5" right="0.5" top="1" bottom="0.5" header="0.2" footer="0.1"/>
  <pageSetup paperSize="5" scale="72" fitToHeight="0" orientation="landscape" r:id="rId1"/>
  <headerFooter>
    <oddFooter>&amp;R&amp;"Arial,Bold"&amp;10Page 41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0">
    <tabColor theme="9" tint="0.39997558519241921"/>
    <pageSetUpPr fitToPage="1"/>
  </sheetPr>
  <dimension ref="A1:N25"/>
  <sheetViews>
    <sheetView showGridLines="0" zoomScale="85" zoomScaleNormal="85" zoomScaleSheetLayoutView="80" zoomScalePageLayoutView="40" workbookViewId="0"/>
  </sheetViews>
  <sheetFormatPr defaultColWidth="8.85546875" defaultRowHeight="12.75" customHeight="1" x14ac:dyDescent="0.2"/>
  <cols>
    <col min="1" max="1" width="2.42578125" style="4" bestFit="1" customWidth="1"/>
    <col min="2" max="2" width="45.42578125" style="4" bestFit="1" customWidth="1"/>
    <col min="3" max="5" width="12.28515625" style="4" customWidth="1"/>
    <col min="6" max="6" width="6.7109375" style="4" customWidth="1"/>
    <col min="7" max="7" width="12.140625" style="4" customWidth="1"/>
    <col min="8" max="8" width="11" style="4" customWidth="1"/>
    <col min="9" max="10" width="24.7109375" style="6" customWidth="1"/>
    <col min="11" max="11" width="16.7109375" style="4" customWidth="1"/>
    <col min="12" max="12" width="12.28515625" style="4" customWidth="1"/>
    <col min="13" max="246" width="9.140625" style="4"/>
    <col min="247" max="247" width="2.42578125" style="4" bestFit="1" customWidth="1"/>
    <col min="248" max="248" width="45.42578125" style="4" bestFit="1" customWidth="1"/>
    <col min="249" max="251" width="12.28515625" style="4" customWidth="1"/>
    <col min="252" max="252" width="6.7109375" style="4" customWidth="1"/>
    <col min="253" max="253" width="12.140625" style="4" customWidth="1"/>
    <col min="254" max="254" width="11" style="4" customWidth="1"/>
    <col min="255" max="255" width="11.85546875" style="4" customWidth="1"/>
    <col min="256" max="256" width="11.42578125" style="4" customWidth="1"/>
    <col min="257" max="257" width="10.7109375" style="4" customWidth="1"/>
    <col min="258" max="258" width="14.42578125" style="4" customWidth="1"/>
    <col min="259" max="259" width="14" style="4" customWidth="1"/>
    <col min="260" max="260" width="10.140625" style="4" customWidth="1"/>
    <col min="261" max="261" width="12.28515625" style="4" customWidth="1"/>
    <col min="262" max="262" width="13.42578125" style="4" customWidth="1"/>
    <col min="263" max="263" width="13" style="4" customWidth="1"/>
    <col min="264" max="264" width="12" style="4" customWidth="1"/>
    <col min="265" max="265" width="15.42578125" style="4" customWidth="1"/>
    <col min="266" max="266" width="16.7109375" style="4" customWidth="1"/>
    <col min="267" max="267" width="12.28515625" style="4" customWidth="1"/>
    <col min="268" max="268" width="6.140625" style="4" customWidth="1"/>
    <col min="269" max="502" width="9.140625" style="4"/>
    <col min="503" max="503" width="2.42578125" style="4" bestFit="1" customWidth="1"/>
    <col min="504" max="504" width="45.42578125" style="4" bestFit="1" customWidth="1"/>
    <col min="505" max="507" width="12.28515625" style="4" customWidth="1"/>
    <col min="508" max="508" width="6.7109375" style="4" customWidth="1"/>
    <col min="509" max="509" width="12.140625" style="4" customWidth="1"/>
    <col min="510" max="510" width="11" style="4" customWidth="1"/>
    <col min="511" max="511" width="11.85546875" style="4" customWidth="1"/>
    <col min="512" max="512" width="11.42578125" style="4" customWidth="1"/>
    <col min="513" max="513" width="10.7109375" style="4" customWidth="1"/>
    <col min="514" max="514" width="14.42578125" style="4" customWidth="1"/>
    <col min="515" max="515" width="14" style="4" customWidth="1"/>
    <col min="516" max="516" width="10.140625" style="4" customWidth="1"/>
    <col min="517" max="517" width="12.28515625" style="4" customWidth="1"/>
    <col min="518" max="518" width="13.42578125" style="4" customWidth="1"/>
    <col min="519" max="519" width="13" style="4" customWidth="1"/>
    <col min="520" max="520" width="12" style="4" customWidth="1"/>
    <col min="521" max="521" width="15.42578125" style="4" customWidth="1"/>
    <col min="522" max="522" width="16.7109375" style="4" customWidth="1"/>
    <col min="523" max="523" width="12.28515625" style="4" customWidth="1"/>
    <col min="524" max="524" width="6.140625" style="4" customWidth="1"/>
    <col min="525" max="758" width="9.140625" style="4"/>
    <col min="759" max="759" width="2.42578125" style="4" bestFit="1" customWidth="1"/>
    <col min="760" max="760" width="45.42578125" style="4" bestFit="1" customWidth="1"/>
    <col min="761" max="763" width="12.28515625" style="4" customWidth="1"/>
    <col min="764" max="764" width="6.7109375" style="4" customWidth="1"/>
    <col min="765" max="765" width="12.140625" style="4" customWidth="1"/>
    <col min="766" max="766" width="11" style="4" customWidth="1"/>
    <col min="767" max="767" width="11.85546875" style="4" customWidth="1"/>
    <col min="768" max="768" width="11.42578125" style="4" customWidth="1"/>
    <col min="769" max="769" width="10.7109375" style="4" customWidth="1"/>
    <col min="770" max="770" width="14.42578125" style="4" customWidth="1"/>
    <col min="771" max="771" width="14" style="4" customWidth="1"/>
    <col min="772" max="772" width="10.140625" style="4" customWidth="1"/>
    <col min="773" max="773" width="12.28515625" style="4" customWidth="1"/>
    <col min="774" max="774" width="13.42578125" style="4" customWidth="1"/>
    <col min="775" max="775" width="13" style="4" customWidth="1"/>
    <col min="776" max="776" width="12" style="4" customWidth="1"/>
    <col min="777" max="777" width="15.42578125" style="4" customWidth="1"/>
    <col min="778" max="778" width="16.7109375" style="4" customWidth="1"/>
    <col min="779" max="779" width="12.28515625" style="4" customWidth="1"/>
    <col min="780" max="780" width="6.140625" style="4" customWidth="1"/>
    <col min="781" max="1014" width="9.140625" style="4"/>
    <col min="1015" max="1015" width="2.42578125" style="4" bestFit="1" customWidth="1"/>
    <col min="1016" max="1016" width="45.42578125" style="4" bestFit="1" customWidth="1"/>
    <col min="1017" max="1019" width="12.28515625" style="4" customWidth="1"/>
    <col min="1020" max="1020" width="6.7109375" style="4" customWidth="1"/>
    <col min="1021" max="1021" width="12.140625" style="4" customWidth="1"/>
    <col min="1022" max="1022" width="11" style="4" customWidth="1"/>
    <col min="1023" max="1023" width="11.85546875" style="4" customWidth="1"/>
    <col min="1024" max="1024" width="11.42578125" style="4" customWidth="1"/>
    <col min="1025" max="1025" width="10.7109375" style="4" customWidth="1"/>
    <col min="1026" max="1026" width="14.42578125" style="4" customWidth="1"/>
    <col min="1027" max="1027" width="14" style="4" customWidth="1"/>
    <col min="1028" max="1028" width="10.140625" style="4" customWidth="1"/>
    <col min="1029" max="1029" width="12.28515625" style="4" customWidth="1"/>
    <col min="1030" max="1030" width="13.42578125" style="4" customWidth="1"/>
    <col min="1031" max="1031" width="13" style="4" customWidth="1"/>
    <col min="1032" max="1032" width="12" style="4" customWidth="1"/>
    <col min="1033" max="1033" width="15.42578125" style="4" customWidth="1"/>
    <col min="1034" max="1034" width="16.7109375" style="4" customWidth="1"/>
    <col min="1035" max="1035" width="12.28515625" style="4" customWidth="1"/>
    <col min="1036" max="1036" width="6.140625" style="4" customWidth="1"/>
    <col min="1037" max="1270" width="9.140625" style="4"/>
    <col min="1271" max="1271" width="2.42578125" style="4" bestFit="1" customWidth="1"/>
    <col min="1272" max="1272" width="45.42578125" style="4" bestFit="1" customWidth="1"/>
    <col min="1273" max="1275" width="12.28515625" style="4" customWidth="1"/>
    <col min="1276" max="1276" width="6.7109375" style="4" customWidth="1"/>
    <col min="1277" max="1277" width="12.140625" style="4" customWidth="1"/>
    <col min="1278" max="1278" width="11" style="4" customWidth="1"/>
    <col min="1279" max="1279" width="11.85546875" style="4" customWidth="1"/>
    <col min="1280" max="1280" width="11.42578125" style="4" customWidth="1"/>
    <col min="1281" max="1281" width="10.7109375" style="4" customWidth="1"/>
    <col min="1282" max="1282" width="14.42578125" style="4" customWidth="1"/>
    <col min="1283" max="1283" width="14" style="4" customWidth="1"/>
    <col min="1284" max="1284" width="10.140625" style="4" customWidth="1"/>
    <col min="1285" max="1285" width="12.28515625" style="4" customWidth="1"/>
    <col min="1286" max="1286" width="13.42578125" style="4" customWidth="1"/>
    <col min="1287" max="1287" width="13" style="4" customWidth="1"/>
    <col min="1288" max="1288" width="12" style="4" customWidth="1"/>
    <col min="1289" max="1289" width="15.42578125" style="4" customWidth="1"/>
    <col min="1290" max="1290" width="16.7109375" style="4" customWidth="1"/>
    <col min="1291" max="1291" width="12.28515625" style="4" customWidth="1"/>
    <col min="1292" max="1292" width="6.140625" style="4" customWidth="1"/>
    <col min="1293" max="1526" width="9.140625" style="4"/>
    <col min="1527" max="1527" width="2.42578125" style="4" bestFit="1" customWidth="1"/>
    <col min="1528" max="1528" width="45.42578125" style="4" bestFit="1" customWidth="1"/>
    <col min="1529" max="1531" width="12.28515625" style="4" customWidth="1"/>
    <col min="1532" max="1532" width="6.7109375" style="4" customWidth="1"/>
    <col min="1533" max="1533" width="12.140625" style="4" customWidth="1"/>
    <col min="1534" max="1534" width="11" style="4" customWidth="1"/>
    <col min="1535" max="1535" width="11.85546875" style="4" customWidth="1"/>
    <col min="1536" max="1536" width="11.42578125" style="4" customWidth="1"/>
    <col min="1537" max="1537" width="10.7109375" style="4" customWidth="1"/>
    <col min="1538" max="1538" width="14.42578125" style="4" customWidth="1"/>
    <col min="1539" max="1539" width="14" style="4" customWidth="1"/>
    <col min="1540" max="1540" width="10.140625" style="4" customWidth="1"/>
    <col min="1541" max="1541" width="12.28515625" style="4" customWidth="1"/>
    <col min="1542" max="1542" width="13.42578125" style="4" customWidth="1"/>
    <col min="1543" max="1543" width="13" style="4" customWidth="1"/>
    <col min="1544" max="1544" width="12" style="4" customWidth="1"/>
    <col min="1545" max="1545" width="15.42578125" style="4" customWidth="1"/>
    <col min="1546" max="1546" width="16.7109375" style="4" customWidth="1"/>
    <col min="1547" max="1547" width="12.28515625" style="4" customWidth="1"/>
    <col min="1548" max="1548" width="6.140625" style="4" customWidth="1"/>
    <col min="1549" max="1782" width="9.140625" style="4"/>
    <col min="1783" max="1783" width="2.42578125" style="4" bestFit="1" customWidth="1"/>
    <col min="1784" max="1784" width="45.42578125" style="4" bestFit="1" customWidth="1"/>
    <col min="1785" max="1787" width="12.28515625" style="4" customWidth="1"/>
    <col min="1788" max="1788" width="6.7109375" style="4" customWidth="1"/>
    <col min="1789" max="1789" width="12.140625" style="4" customWidth="1"/>
    <col min="1790" max="1790" width="11" style="4" customWidth="1"/>
    <col min="1791" max="1791" width="11.85546875" style="4" customWidth="1"/>
    <col min="1792" max="1792" width="11.42578125" style="4" customWidth="1"/>
    <col min="1793" max="1793" width="10.7109375" style="4" customWidth="1"/>
    <col min="1794" max="1794" width="14.42578125" style="4" customWidth="1"/>
    <col min="1795" max="1795" width="14" style="4" customWidth="1"/>
    <col min="1796" max="1796" width="10.140625" style="4" customWidth="1"/>
    <col min="1797" max="1797" width="12.28515625" style="4" customWidth="1"/>
    <col min="1798" max="1798" width="13.42578125" style="4" customWidth="1"/>
    <col min="1799" max="1799" width="13" style="4" customWidth="1"/>
    <col min="1800" max="1800" width="12" style="4" customWidth="1"/>
    <col min="1801" max="1801" width="15.42578125" style="4" customWidth="1"/>
    <col min="1802" max="1802" width="16.7109375" style="4" customWidth="1"/>
    <col min="1803" max="1803" width="12.28515625" style="4" customWidth="1"/>
    <col min="1804" max="1804" width="6.140625" style="4" customWidth="1"/>
    <col min="1805" max="2038" width="9.140625" style="4"/>
    <col min="2039" max="2039" width="2.42578125" style="4" bestFit="1" customWidth="1"/>
    <col min="2040" max="2040" width="45.42578125" style="4" bestFit="1" customWidth="1"/>
    <col min="2041" max="2043" width="12.28515625" style="4" customWidth="1"/>
    <col min="2044" max="2044" width="6.7109375" style="4" customWidth="1"/>
    <col min="2045" max="2045" width="12.140625" style="4" customWidth="1"/>
    <col min="2046" max="2046" width="11" style="4" customWidth="1"/>
    <col min="2047" max="2047" width="11.85546875" style="4" customWidth="1"/>
    <col min="2048" max="2048" width="11.42578125" style="4" customWidth="1"/>
    <col min="2049" max="2049" width="10.7109375" style="4" customWidth="1"/>
    <col min="2050" max="2050" width="14.42578125" style="4" customWidth="1"/>
    <col min="2051" max="2051" width="14" style="4" customWidth="1"/>
    <col min="2052" max="2052" width="10.140625" style="4" customWidth="1"/>
    <col min="2053" max="2053" width="12.28515625" style="4" customWidth="1"/>
    <col min="2054" max="2054" width="13.42578125" style="4" customWidth="1"/>
    <col min="2055" max="2055" width="13" style="4" customWidth="1"/>
    <col min="2056" max="2056" width="12" style="4" customWidth="1"/>
    <col min="2057" max="2057" width="15.42578125" style="4" customWidth="1"/>
    <col min="2058" max="2058" width="16.7109375" style="4" customWidth="1"/>
    <col min="2059" max="2059" width="12.28515625" style="4" customWidth="1"/>
    <col min="2060" max="2060" width="6.140625" style="4" customWidth="1"/>
    <col min="2061" max="2294" width="9.140625" style="4"/>
    <col min="2295" max="2295" width="2.42578125" style="4" bestFit="1" customWidth="1"/>
    <col min="2296" max="2296" width="45.42578125" style="4" bestFit="1" customWidth="1"/>
    <col min="2297" max="2299" width="12.28515625" style="4" customWidth="1"/>
    <col min="2300" max="2300" width="6.7109375" style="4" customWidth="1"/>
    <col min="2301" max="2301" width="12.140625" style="4" customWidth="1"/>
    <col min="2302" max="2302" width="11" style="4" customWidth="1"/>
    <col min="2303" max="2303" width="11.85546875" style="4" customWidth="1"/>
    <col min="2304" max="2304" width="11.42578125" style="4" customWidth="1"/>
    <col min="2305" max="2305" width="10.7109375" style="4" customWidth="1"/>
    <col min="2306" max="2306" width="14.42578125" style="4" customWidth="1"/>
    <col min="2307" max="2307" width="14" style="4" customWidth="1"/>
    <col min="2308" max="2308" width="10.140625" style="4" customWidth="1"/>
    <col min="2309" max="2309" width="12.28515625" style="4" customWidth="1"/>
    <col min="2310" max="2310" width="13.42578125" style="4" customWidth="1"/>
    <col min="2311" max="2311" width="13" style="4" customWidth="1"/>
    <col min="2312" max="2312" width="12" style="4" customWidth="1"/>
    <col min="2313" max="2313" width="15.42578125" style="4" customWidth="1"/>
    <col min="2314" max="2314" width="16.7109375" style="4" customWidth="1"/>
    <col min="2315" max="2315" width="12.28515625" style="4" customWidth="1"/>
    <col min="2316" max="2316" width="6.140625" style="4" customWidth="1"/>
    <col min="2317" max="2550" width="9.140625" style="4"/>
    <col min="2551" max="2551" width="2.42578125" style="4" bestFit="1" customWidth="1"/>
    <col min="2552" max="2552" width="45.42578125" style="4" bestFit="1" customWidth="1"/>
    <col min="2553" max="2555" width="12.28515625" style="4" customWidth="1"/>
    <col min="2556" max="2556" width="6.7109375" style="4" customWidth="1"/>
    <col min="2557" max="2557" width="12.140625" style="4" customWidth="1"/>
    <col min="2558" max="2558" width="11" style="4" customWidth="1"/>
    <col min="2559" max="2559" width="11.85546875" style="4" customWidth="1"/>
    <col min="2560" max="2560" width="11.42578125" style="4" customWidth="1"/>
    <col min="2561" max="2561" width="10.7109375" style="4" customWidth="1"/>
    <col min="2562" max="2562" width="14.42578125" style="4" customWidth="1"/>
    <col min="2563" max="2563" width="14" style="4" customWidth="1"/>
    <col min="2564" max="2564" width="10.140625" style="4" customWidth="1"/>
    <col min="2565" max="2565" width="12.28515625" style="4" customWidth="1"/>
    <col min="2566" max="2566" width="13.42578125" style="4" customWidth="1"/>
    <col min="2567" max="2567" width="13" style="4" customWidth="1"/>
    <col min="2568" max="2568" width="12" style="4" customWidth="1"/>
    <col min="2569" max="2569" width="15.42578125" style="4" customWidth="1"/>
    <col min="2570" max="2570" width="16.7109375" style="4" customWidth="1"/>
    <col min="2571" max="2571" width="12.28515625" style="4" customWidth="1"/>
    <col min="2572" max="2572" width="6.140625" style="4" customWidth="1"/>
    <col min="2573" max="2806" width="9.140625" style="4"/>
    <col min="2807" max="2807" width="2.42578125" style="4" bestFit="1" customWidth="1"/>
    <col min="2808" max="2808" width="45.42578125" style="4" bestFit="1" customWidth="1"/>
    <col min="2809" max="2811" width="12.28515625" style="4" customWidth="1"/>
    <col min="2812" max="2812" width="6.7109375" style="4" customWidth="1"/>
    <col min="2813" max="2813" width="12.140625" style="4" customWidth="1"/>
    <col min="2814" max="2814" width="11" style="4" customWidth="1"/>
    <col min="2815" max="2815" width="11.85546875" style="4" customWidth="1"/>
    <col min="2816" max="2816" width="11.42578125" style="4" customWidth="1"/>
    <col min="2817" max="2817" width="10.7109375" style="4" customWidth="1"/>
    <col min="2818" max="2818" width="14.42578125" style="4" customWidth="1"/>
    <col min="2819" max="2819" width="14" style="4" customWidth="1"/>
    <col min="2820" max="2820" width="10.140625" style="4" customWidth="1"/>
    <col min="2821" max="2821" width="12.28515625" style="4" customWidth="1"/>
    <col min="2822" max="2822" width="13.42578125" style="4" customWidth="1"/>
    <col min="2823" max="2823" width="13" style="4" customWidth="1"/>
    <col min="2824" max="2824" width="12" style="4" customWidth="1"/>
    <col min="2825" max="2825" width="15.42578125" style="4" customWidth="1"/>
    <col min="2826" max="2826" width="16.7109375" style="4" customWidth="1"/>
    <col min="2827" max="2827" width="12.28515625" style="4" customWidth="1"/>
    <col min="2828" max="2828" width="6.140625" style="4" customWidth="1"/>
    <col min="2829" max="3062" width="9.140625" style="4"/>
    <col min="3063" max="3063" width="2.42578125" style="4" bestFit="1" customWidth="1"/>
    <col min="3064" max="3064" width="45.42578125" style="4" bestFit="1" customWidth="1"/>
    <col min="3065" max="3067" width="12.28515625" style="4" customWidth="1"/>
    <col min="3068" max="3068" width="6.7109375" style="4" customWidth="1"/>
    <col min="3069" max="3069" width="12.140625" style="4" customWidth="1"/>
    <col min="3070" max="3070" width="11" style="4" customWidth="1"/>
    <col min="3071" max="3071" width="11.85546875" style="4" customWidth="1"/>
    <col min="3072" max="3072" width="11.42578125" style="4" customWidth="1"/>
    <col min="3073" max="3073" width="10.7109375" style="4" customWidth="1"/>
    <col min="3074" max="3074" width="14.42578125" style="4" customWidth="1"/>
    <col min="3075" max="3075" width="14" style="4" customWidth="1"/>
    <col min="3076" max="3076" width="10.140625" style="4" customWidth="1"/>
    <col min="3077" max="3077" width="12.28515625" style="4" customWidth="1"/>
    <col min="3078" max="3078" width="13.42578125" style="4" customWidth="1"/>
    <col min="3079" max="3079" width="13" style="4" customWidth="1"/>
    <col min="3080" max="3080" width="12" style="4" customWidth="1"/>
    <col min="3081" max="3081" width="15.42578125" style="4" customWidth="1"/>
    <col min="3082" max="3082" width="16.7109375" style="4" customWidth="1"/>
    <col min="3083" max="3083" width="12.28515625" style="4" customWidth="1"/>
    <col min="3084" max="3084" width="6.140625" style="4" customWidth="1"/>
    <col min="3085" max="3318" width="9.140625" style="4"/>
    <col min="3319" max="3319" width="2.42578125" style="4" bestFit="1" customWidth="1"/>
    <col min="3320" max="3320" width="45.42578125" style="4" bestFit="1" customWidth="1"/>
    <col min="3321" max="3323" width="12.28515625" style="4" customWidth="1"/>
    <col min="3324" max="3324" width="6.7109375" style="4" customWidth="1"/>
    <col min="3325" max="3325" width="12.140625" style="4" customWidth="1"/>
    <col min="3326" max="3326" width="11" style="4" customWidth="1"/>
    <col min="3327" max="3327" width="11.85546875" style="4" customWidth="1"/>
    <col min="3328" max="3328" width="11.42578125" style="4" customWidth="1"/>
    <col min="3329" max="3329" width="10.7109375" style="4" customWidth="1"/>
    <col min="3330" max="3330" width="14.42578125" style="4" customWidth="1"/>
    <col min="3331" max="3331" width="14" style="4" customWidth="1"/>
    <col min="3332" max="3332" width="10.140625" style="4" customWidth="1"/>
    <col min="3333" max="3333" width="12.28515625" style="4" customWidth="1"/>
    <col min="3334" max="3334" width="13.42578125" style="4" customWidth="1"/>
    <col min="3335" max="3335" width="13" style="4" customWidth="1"/>
    <col min="3336" max="3336" width="12" style="4" customWidth="1"/>
    <col min="3337" max="3337" width="15.42578125" style="4" customWidth="1"/>
    <col min="3338" max="3338" width="16.7109375" style="4" customWidth="1"/>
    <col min="3339" max="3339" width="12.28515625" style="4" customWidth="1"/>
    <col min="3340" max="3340" width="6.140625" style="4" customWidth="1"/>
    <col min="3341" max="3574" width="9.140625" style="4"/>
    <col min="3575" max="3575" width="2.42578125" style="4" bestFit="1" customWidth="1"/>
    <col min="3576" max="3576" width="45.42578125" style="4" bestFit="1" customWidth="1"/>
    <col min="3577" max="3579" width="12.28515625" style="4" customWidth="1"/>
    <col min="3580" max="3580" width="6.7109375" style="4" customWidth="1"/>
    <col min="3581" max="3581" width="12.140625" style="4" customWidth="1"/>
    <col min="3582" max="3582" width="11" style="4" customWidth="1"/>
    <col min="3583" max="3583" width="11.85546875" style="4" customWidth="1"/>
    <col min="3584" max="3584" width="11.42578125" style="4" customWidth="1"/>
    <col min="3585" max="3585" width="10.7109375" style="4" customWidth="1"/>
    <col min="3586" max="3586" width="14.42578125" style="4" customWidth="1"/>
    <col min="3587" max="3587" width="14" style="4" customWidth="1"/>
    <col min="3588" max="3588" width="10.140625" style="4" customWidth="1"/>
    <col min="3589" max="3589" width="12.28515625" style="4" customWidth="1"/>
    <col min="3590" max="3590" width="13.42578125" style="4" customWidth="1"/>
    <col min="3591" max="3591" width="13" style="4" customWidth="1"/>
    <col min="3592" max="3592" width="12" style="4" customWidth="1"/>
    <col min="3593" max="3593" width="15.42578125" style="4" customWidth="1"/>
    <col min="3594" max="3594" width="16.7109375" style="4" customWidth="1"/>
    <col min="3595" max="3595" width="12.28515625" style="4" customWidth="1"/>
    <col min="3596" max="3596" width="6.140625" style="4" customWidth="1"/>
    <col min="3597" max="3830" width="9.140625" style="4"/>
    <col min="3831" max="3831" width="2.42578125" style="4" bestFit="1" customWidth="1"/>
    <col min="3832" max="3832" width="45.42578125" style="4" bestFit="1" customWidth="1"/>
    <col min="3833" max="3835" width="12.28515625" style="4" customWidth="1"/>
    <col min="3836" max="3836" width="6.7109375" style="4" customWidth="1"/>
    <col min="3837" max="3837" width="12.140625" style="4" customWidth="1"/>
    <col min="3838" max="3838" width="11" style="4" customWidth="1"/>
    <col min="3839" max="3839" width="11.85546875" style="4" customWidth="1"/>
    <col min="3840" max="3840" width="11.42578125" style="4" customWidth="1"/>
    <col min="3841" max="3841" width="10.7109375" style="4" customWidth="1"/>
    <col min="3842" max="3842" width="14.42578125" style="4" customWidth="1"/>
    <col min="3843" max="3843" width="14" style="4" customWidth="1"/>
    <col min="3844" max="3844" width="10.140625" style="4" customWidth="1"/>
    <col min="3845" max="3845" width="12.28515625" style="4" customWidth="1"/>
    <col min="3846" max="3846" width="13.42578125" style="4" customWidth="1"/>
    <col min="3847" max="3847" width="13" style="4" customWidth="1"/>
    <col min="3848" max="3848" width="12" style="4" customWidth="1"/>
    <col min="3849" max="3849" width="15.42578125" style="4" customWidth="1"/>
    <col min="3850" max="3850" width="16.7109375" style="4" customWidth="1"/>
    <col min="3851" max="3851" width="12.28515625" style="4" customWidth="1"/>
    <col min="3852" max="3852" width="6.140625" style="4" customWidth="1"/>
    <col min="3853" max="4086" width="9.140625" style="4"/>
    <col min="4087" max="4087" width="2.42578125" style="4" bestFit="1" customWidth="1"/>
    <col min="4088" max="4088" width="45.42578125" style="4" bestFit="1" customWidth="1"/>
    <col min="4089" max="4091" width="12.28515625" style="4" customWidth="1"/>
    <col min="4092" max="4092" width="6.7109375" style="4" customWidth="1"/>
    <col min="4093" max="4093" width="12.140625" style="4" customWidth="1"/>
    <col min="4094" max="4094" width="11" style="4" customWidth="1"/>
    <col min="4095" max="4095" width="11.85546875" style="4" customWidth="1"/>
    <col min="4096" max="4096" width="11.42578125" style="4" customWidth="1"/>
    <col min="4097" max="4097" width="10.7109375" style="4" customWidth="1"/>
    <col min="4098" max="4098" width="14.42578125" style="4" customWidth="1"/>
    <col min="4099" max="4099" width="14" style="4" customWidth="1"/>
    <col min="4100" max="4100" width="10.140625" style="4" customWidth="1"/>
    <col min="4101" max="4101" width="12.28515625" style="4" customWidth="1"/>
    <col min="4102" max="4102" width="13.42578125" style="4" customWidth="1"/>
    <col min="4103" max="4103" width="13" style="4" customWidth="1"/>
    <col min="4104" max="4104" width="12" style="4" customWidth="1"/>
    <col min="4105" max="4105" width="15.42578125" style="4" customWidth="1"/>
    <col min="4106" max="4106" width="16.7109375" style="4" customWidth="1"/>
    <col min="4107" max="4107" width="12.28515625" style="4" customWidth="1"/>
    <col min="4108" max="4108" width="6.140625" style="4" customWidth="1"/>
    <col min="4109" max="4342" width="9.140625" style="4"/>
    <col min="4343" max="4343" width="2.42578125" style="4" bestFit="1" customWidth="1"/>
    <col min="4344" max="4344" width="45.42578125" style="4" bestFit="1" customWidth="1"/>
    <col min="4345" max="4347" width="12.28515625" style="4" customWidth="1"/>
    <col min="4348" max="4348" width="6.7109375" style="4" customWidth="1"/>
    <col min="4349" max="4349" width="12.140625" style="4" customWidth="1"/>
    <col min="4350" max="4350" width="11" style="4" customWidth="1"/>
    <col min="4351" max="4351" width="11.85546875" style="4" customWidth="1"/>
    <col min="4352" max="4352" width="11.42578125" style="4" customWidth="1"/>
    <col min="4353" max="4353" width="10.7109375" style="4" customWidth="1"/>
    <col min="4354" max="4354" width="14.42578125" style="4" customWidth="1"/>
    <col min="4355" max="4355" width="14" style="4" customWidth="1"/>
    <col min="4356" max="4356" width="10.140625" style="4" customWidth="1"/>
    <col min="4357" max="4357" width="12.28515625" style="4" customWidth="1"/>
    <col min="4358" max="4358" width="13.42578125" style="4" customWidth="1"/>
    <col min="4359" max="4359" width="13" style="4" customWidth="1"/>
    <col min="4360" max="4360" width="12" style="4" customWidth="1"/>
    <col min="4361" max="4361" width="15.42578125" style="4" customWidth="1"/>
    <col min="4362" max="4362" width="16.7109375" style="4" customWidth="1"/>
    <col min="4363" max="4363" width="12.28515625" style="4" customWidth="1"/>
    <col min="4364" max="4364" width="6.140625" style="4" customWidth="1"/>
    <col min="4365" max="4598" width="9.140625" style="4"/>
    <col min="4599" max="4599" width="2.42578125" style="4" bestFit="1" customWidth="1"/>
    <col min="4600" max="4600" width="45.42578125" style="4" bestFit="1" customWidth="1"/>
    <col min="4601" max="4603" width="12.28515625" style="4" customWidth="1"/>
    <col min="4604" max="4604" width="6.7109375" style="4" customWidth="1"/>
    <col min="4605" max="4605" width="12.140625" style="4" customWidth="1"/>
    <col min="4606" max="4606" width="11" style="4" customWidth="1"/>
    <col min="4607" max="4607" width="11.85546875" style="4" customWidth="1"/>
    <col min="4608" max="4608" width="11.42578125" style="4" customWidth="1"/>
    <col min="4609" max="4609" width="10.7109375" style="4" customWidth="1"/>
    <col min="4610" max="4610" width="14.42578125" style="4" customWidth="1"/>
    <col min="4611" max="4611" width="14" style="4" customWidth="1"/>
    <col min="4612" max="4612" width="10.140625" style="4" customWidth="1"/>
    <col min="4613" max="4613" width="12.28515625" style="4" customWidth="1"/>
    <col min="4614" max="4614" width="13.42578125" style="4" customWidth="1"/>
    <col min="4615" max="4615" width="13" style="4" customWidth="1"/>
    <col min="4616" max="4616" width="12" style="4" customWidth="1"/>
    <col min="4617" max="4617" width="15.42578125" style="4" customWidth="1"/>
    <col min="4618" max="4618" width="16.7109375" style="4" customWidth="1"/>
    <col min="4619" max="4619" width="12.28515625" style="4" customWidth="1"/>
    <col min="4620" max="4620" width="6.140625" style="4" customWidth="1"/>
    <col min="4621" max="4854" width="9.140625" style="4"/>
    <col min="4855" max="4855" width="2.42578125" style="4" bestFit="1" customWidth="1"/>
    <col min="4856" max="4856" width="45.42578125" style="4" bestFit="1" customWidth="1"/>
    <col min="4857" max="4859" width="12.28515625" style="4" customWidth="1"/>
    <col min="4860" max="4860" width="6.7109375" style="4" customWidth="1"/>
    <col min="4861" max="4861" width="12.140625" style="4" customWidth="1"/>
    <col min="4862" max="4862" width="11" style="4" customWidth="1"/>
    <col min="4863" max="4863" width="11.85546875" style="4" customWidth="1"/>
    <col min="4864" max="4864" width="11.42578125" style="4" customWidth="1"/>
    <col min="4865" max="4865" width="10.7109375" style="4" customWidth="1"/>
    <col min="4866" max="4866" width="14.42578125" style="4" customWidth="1"/>
    <col min="4867" max="4867" width="14" style="4" customWidth="1"/>
    <col min="4868" max="4868" width="10.140625" style="4" customWidth="1"/>
    <col min="4869" max="4869" width="12.28515625" style="4" customWidth="1"/>
    <col min="4870" max="4870" width="13.42578125" style="4" customWidth="1"/>
    <col min="4871" max="4871" width="13" style="4" customWidth="1"/>
    <col min="4872" max="4872" width="12" style="4" customWidth="1"/>
    <col min="4873" max="4873" width="15.42578125" style="4" customWidth="1"/>
    <col min="4874" max="4874" width="16.7109375" style="4" customWidth="1"/>
    <col min="4875" max="4875" width="12.28515625" style="4" customWidth="1"/>
    <col min="4876" max="4876" width="6.140625" style="4" customWidth="1"/>
    <col min="4877" max="5110" width="9.140625" style="4"/>
    <col min="5111" max="5111" width="2.42578125" style="4" bestFit="1" customWidth="1"/>
    <col min="5112" max="5112" width="45.42578125" style="4" bestFit="1" customWidth="1"/>
    <col min="5113" max="5115" width="12.28515625" style="4" customWidth="1"/>
    <col min="5116" max="5116" width="6.7109375" style="4" customWidth="1"/>
    <col min="5117" max="5117" width="12.140625" style="4" customWidth="1"/>
    <col min="5118" max="5118" width="11" style="4" customWidth="1"/>
    <col min="5119" max="5119" width="11.85546875" style="4" customWidth="1"/>
    <col min="5120" max="5120" width="11.42578125" style="4" customWidth="1"/>
    <col min="5121" max="5121" width="10.7109375" style="4" customWidth="1"/>
    <col min="5122" max="5122" width="14.42578125" style="4" customWidth="1"/>
    <col min="5123" max="5123" width="14" style="4" customWidth="1"/>
    <col min="5124" max="5124" width="10.140625" style="4" customWidth="1"/>
    <col min="5125" max="5125" width="12.28515625" style="4" customWidth="1"/>
    <col min="5126" max="5126" width="13.42578125" style="4" customWidth="1"/>
    <col min="5127" max="5127" width="13" style="4" customWidth="1"/>
    <col min="5128" max="5128" width="12" style="4" customWidth="1"/>
    <col min="5129" max="5129" width="15.42578125" style="4" customWidth="1"/>
    <col min="5130" max="5130" width="16.7109375" style="4" customWidth="1"/>
    <col min="5131" max="5131" width="12.28515625" style="4" customWidth="1"/>
    <col min="5132" max="5132" width="6.140625" style="4" customWidth="1"/>
    <col min="5133" max="5366" width="9.140625" style="4"/>
    <col min="5367" max="5367" width="2.42578125" style="4" bestFit="1" customWidth="1"/>
    <col min="5368" max="5368" width="45.42578125" style="4" bestFit="1" customWidth="1"/>
    <col min="5369" max="5371" width="12.28515625" style="4" customWidth="1"/>
    <col min="5372" max="5372" width="6.7109375" style="4" customWidth="1"/>
    <col min="5373" max="5373" width="12.140625" style="4" customWidth="1"/>
    <col min="5374" max="5374" width="11" style="4" customWidth="1"/>
    <col min="5375" max="5375" width="11.85546875" style="4" customWidth="1"/>
    <col min="5376" max="5376" width="11.42578125" style="4" customWidth="1"/>
    <col min="5377" max="5377" width="10.7109375" style="4" customWidth="1"/>
    <col min="5378" max="5378" width="14.42578125" style="4" customWidth="1"/>
    <col min="5379" max="5379" width="14" style="4" customWidth="1"/>
    <col min="5380" max="5380" width="10.140625" style="4" customWidth="1"/>
    <col min="5381" max="5381" width="12.28515625" style="4" customWidth="1"/>
    <col min="5382" max="5382" width="13.42578125" style="4" customWidth="1"/>
    <col min="5383" max="5383" width="13" style="4" customWidth="1"/>
    <col min="5384" max="5384" width="12" style="4" customWidth="1"/>
    <col min="5385" max="5385" width="15.42578125" style="4" customWidth="1"/>
    <col min="5386" max="5386" width="16.7109375" style="4" customWidth="1"/>
    <col min="5387" max="5387" width="12.28515625" style="4" customWidth="1"/>
    <col min="5388" max="5388" width="6.140625" style="4" customWidth="1"/>
    <col min="5389" max="5622" width="9.140625" style="4"/>
    <col min="5623" max="5623" width="2.42578125" style="4" bestFit="1" customWidth="1"/>
    <col min="5624" max="5624" width="45.42578125" style="4" bestFit="1" customWidth="1"/>
    <col min="5625" max="5627" width="12.28515625" style="4" customWidth="1"/>
    <col min="5628" max="5628" width="6.7109375" style="4" customWidth="1"/>
    <col min="5629" max="5629" width="12.140625" style="4" customWidth="1"/>
    <col min="5630" max="5630" width="11" style="4" customWidth="1"/>
    <col min="5631" max="5631" width="11.85546875" style="4" customWidth="1"/>
    <col min="5632" max="5632" width="11.42578125" style="4" customWidth="1"/>
    <col min="5633" max="5633" width="10.7109375" style="4" customWidth="1"/>
    <col min="5634" max="5634" width="14.42578125" style="4" customWidth="1"/>
    <col min="5635" max="5635" width="14" style="4" customWidth="1"/>
    <col min="5636" max="5636" width="10.140625" style="4" customWidth="1"/>
    <col min="5637" max="5637" width="12.28515625" style="4" customWidth="1"/>
    <col min="5638" max="5638" width="13.42578125" style="4" customWidth="1"/>
    <col min="5639" max="5639" width="13" style="4" customWidth="1"/>
    <col min="5640" max="5640" width="12" style="4" customWidth="1"/>
    <col min="5641" max="5641" width="15.42578125" style="4" customWidth="1"/>
    <col min="5642" max="5642" width="16.7109375" style="4" customWidth="1"/>
    <col min="5643" max="5643" width="12.28515625" style="4" customWidth="1"/>
    <col min="5644" max="5644" width="6.140625" style="4" customWidth="1"/>
    <col min="5645" max="5878" width="9.140625" style="4"/>
    <col min="5879" max="5879" width="2.42578125" style="4" bestFit="1" customWidth="1"/>
    <col min="5880" max="5880" width="45.42578125" style="4" bestFit="1" customWidth="1"/>
    <col min="5881" max="5883" width="12.28515625" style="4" customWidth="1"/>
    <col min="5884" max="5884" width="6.7109375" style="4" customWidth="1"/>
    <col min="5885" max="5885" width="12.140625" style="4" customWidth="1"/>
    <col min="5886" max="5886" width="11" style="4" customWidth="1"/>
    <col min="5887" max="5887" width="11.85546875" style="4" customWidth="1"/>
    <col min="5888" max="5888" width="11.42578125" style="4" customWidth="1"/>
    <col min="5889" max="5889" width="10.7109375" style="4" customWidth="1"/>
    <col min="5890" max="5890" width="14.42578125" style="4" customWidth="1"/>
    <col min="5891" max="5891" width="14" style="4" customWidth="1"/>
    <col min="5892" max="5892" width="10.140625" style="4" customWidth="1"/>
    <col min="5893" max="5893" width="12.28515625" style="4" customWidth="1"/>
    <col min="5894" max="5894" width="13.42578125" style="4" customWidth="1"/>
    <col min="5895" max="5895" width="13" style="4" customWidth="1"/>
    <col min="5896" max="5896" width="12" style="4" customWidth="1"/>
    <col min="5897" max="5897" width="15.42578125" style="4" customWidth="1"/>
    <col min="5898" max="5898" width="16.7109375" style="4" customWidth="1"/>
    <col min="5899" max="5899" width="12.28515625" style="4" customWidth="1"/>
    <col min="5900" max="5900" width="6.140625" style="4" customWidth="1"/>
    <col min="5901" max="6134" width="9.140625" style="4"/>
    <col min="6135" max="6135" width="2.42578125" style="4" bestFit="1" customWidth="1"/>
    <col min="6136" max="6136" width="45.42578125" style="4" bestFit="1" customWidth="1"/>
    <col min="6137" max="6139" width="12.28515625" style="4" customWidth="1"/>
    <col min="6140" max="6140" width="6.7109375" style="4" customWidth="1"/>
    <col min="6141" max="6141" width="12.140625" style="4" customWidth="1"/>
    <col min="6142" max="6142" width="11" style="4" customWidth="1"/>
    <col min="6143" max="6143" width="11.85546875" style="4" customWidth="1"/>
    <col min="6144" max="6144" width="11.42578125" style="4" customWidth="1"/>
    <col min="6145" max="6145" width="10.7109375" style="4" customWidth="1"/>
    <col min="6146" max="6146" width="14.42578125" style="4" customWidth="1"/>
    <col min="6147" max="6147" width="14" style="4" customWidth="1"/>
    <col min="6148" max="6148" width="10.140625" style="4" customWidth="1"/>
    <col min="6149" max="6149" width="12.28515625" style="4" customWidth="1"/>
    <col min="6150" max="6150" width="13.42578125" style="4" customWidth="1"/>
    <col min="6151" max="6151" width="13" style="4" customWidth="1"/>
    <col min="6152" max="6152" width="12" style="4" customWidth="1"/>
    <col min="6153" max="6153" width="15.42578125" style="4" customWidth="1"/>
    <col min="6154" max="6154" width="16.7109375" style="4" customWidth="1"/>
    <col min="6155" max="6155" width="12.28515625" style="4" customWidth="1"/>
    <col min="6156" max="6156" width="6.140625" style="4" customWidth="1"/>
    <col min="6157" max="6390" width="9.140625" style="4"/>
    <col min="6391" max="6391" width="2.42578125" style="4" bestFit="1" customWidth="1"/>
    <col min="6392" max="6392" width="45.42578125" style="4" bestFit="1" customWidth="1"/>
    <col min="6393" max="6395" width="12.28515625" style="4" customWidth="1"/>
    <col min="6396" max="6396" width="6.7109375" style="4" customWidth="1"/>
    <col min="6397" max="6397" width="12.140625" style="4" customWidth="1"/>
    <col min="6398" max="6398" width="11" style="4" customWidth="1"/>
    <col min="6399" max="6399" width="11.85546875" style="4" customWidth="1"/>
    <col min="6400" max="6400" width="11.42578125" style="4" customWidth="1"/>
    <col min="6401" max="6401" width="10.7109375" style="4" customWidth="1"/>
    <col min="6402" max="6402" width="14.42578125" style="4" customWidth="1"/>
    <col min="6403" max="6403" width="14" style="4" customWidth="1"/>
    <col min="6404" max="6404" width="10.140625" style="4" customWidth="1"/>
    <col min="6405" max="6405" width="12.28515625" style="4" customWidth="1"/>
    <col min="6406" max="6406" width="13.42578125" style="4" customWidth="1"/>
    <col min="6407" max="6407" width="13" style="4" customWidth="1"/>
    <col min="6408" max="6408" width="12" style="4" customWidth="1"/>
    <col min="6409" max="6409" width="15.42578125" style="4" customWidth="1"/>
    <col min="6410" max="6410" width="16.7109375" style="4" customWidth="1"/>
    <col min="6411" max="6411" width="12.28515625" style="4" customWidth="1"/>
    <col min="6412" max="6412" width="6.140625" style="4" customWidth="1"/>
    <col min="6413" max="6646" width="9.140625" style="4"/>
    <col min="6647" max="6647" width="2.42578125" style="4" bestFit="1" customWidth="1"/>
    <col min="6648" max="6648" width="45.42578125" style="4" bestFit="1" customWidth="1"/>
    <col min="6649" max="6651" width="12.28515625" style="4" customWidth="1"/>
    <col min="6652" max="6652" width="6.7109375" style="4" customWidth="1"/>
    <col min="6653" max="6653" width="12.140625" style="4" customWidth="1"/>
    <col min="6654" max="6654" width="11" style="4" customWidth="1"/>
    <col min="6655" max="6655" width="11.85546875" style="4" customWidth="1"/>
    <col min="6656" max="6656" width="11.42578125" style="4" customWidth="1"/>
    <col min="6657" max="6657" width="10.7109375" style="4" customWidth="1"/>
    <col min="6658" max="6658" width="14.42578125" style="4" customWidth="1"/>
    <col min="6659" max="6659" width="14" style="4" customWidth="1"/>
    <col min="6660" max="6660" width="10.140625" style="4" customWidth="1"/>
    <col min="6661" max="6661" width="12.28515625" style="4" customWidth="1"/>
    <col min="6662" max="6662" width="13.42578125" style="4" customWidth="1"/>
    <col min="6663" max="6663" width="13" style="4" customWidth="1"/>
    <col min="6664" max="6664" width="12" style="4" customWidth="1"/>
    <col min="6665" max="6665" width="15.42578125" style="4" customWidth="1"/>
    <col min="6666" max="6666" width="16.7109375" style="4" customWidth="1"/>
    <col min="6667" max="6667" width="12.28515625" style="4" customWidth="1"/>
    <col min="6668" max="6668" width="6.140625" style="4" customWidth="1"/>
    <col min="6669" max="6902" width="9.140625" style="4"/>
    <col min="6903" max="6903" width="2.42578125" style="4" bestFit="1" customWidth="1"/>
    <col min="6904" max="6904" width="45.42578125" style="4" bestFit="1" customWidth="1"/>
    <col min="6905" max="6907" width="12.28515625" style="4" customWidth="1"/>
    <col min="6908" max="6908" width="6.7109375" style="4" customWidth="1"/>
    <col min="6909" max="6909" width="12.140625" style="4" customWidth="1"/>
    <col min="6910" max="6910" width="11" style="4" customWidth="1"/>
    <col min="6911" max="6911" width="11.85546875" style="4" customWidth="1"/>
    <col min="6912" max="6912" width="11.42578125" style="4" customWidth="1"/>
    <col min="6913" max="6913" width="10.7109375" style="4" customWidth="1"/>
    <col min="6914" max="6914" width="14.42578125" style="4" customWidth="1"/>
    <col min="6915" max="6915" width="14" style="4" customWidth="1"/>
    <col min="6916" max="6916" width="10.140625" style="4" customWidth="1"/>
    <col min="6917" max="6917" width="12.28515625" style="4" customWidth="1"/>
    <col min="6918" max="6918" width="13.42578125" style="4" customWidth="1"/>
    <col min="6919" max="6919" width="13" style="4" customWidth="1"/>
    <col min="6920" max="6920" width="12" style="4" customWidth="1"/>
    <col min="6921" max="6921" width="15.42578125" style="4" customWidth="1"/>
    <col min="6922" max="6922" width="16.7109375" style="4" customWidth="1"/>
    <col min="6923" max="6923" width="12.28515625" style="4" customWidth="1"/>
    <col min="6924" max="6924" width="6.140625" style="4" customWidth="1"/>
    <col min="6925" max="7158" width="9.140625" style="4"/>
    <col min="7159" max="7159" width="2.42578125" style="4" bestFit="1" customWidth="1"/>
    <col min="7160" max="7160" width="45.42578125" style="4" bestFit="1" customWidth="1"/>
    <col min="7161" max="7163" width="12.28515625" style="4" customWidth="1"/>
    <col min="7164" max="7164" width="6.7109375" style="4" customWidth="1"/>
    <col min="7165" max="7165" width="12.140625" style="4" customWidth="1"/>
    <col min="7166" max="7166" width="11" style="4" customWidth="1"/>
    <col min="7167" max="7167" width="11.85546875" style="4" customWidth="1"/>
    <col min="7168" max="7168" width="11.42578125" style="4" customWidth="1"/>
    <col min="7169" max="7169" width="10.7109375" style="4" customWidth="1"/>
    <col min="7170" max="7170" width="14.42578125" style="4" customWidth="1"/>
    <col min="7171" max="7171" width="14" style="4" customWidth="1"/>
    <col min="7172" max="7172" width="10.140625" style="4" customWidth="1"/>
    <col min="7173" max="7173" width="12.28515625" style="4" customWidth="1"/>
    <col min="7174" max="7174" width="13.42578125" style="4" customWidth="1"/>
    <col min="7175" max="7175" width="13" style="4" customWidth="1"/>
    <col min="7176" max="7176" width="12" style="4" customWidth="1"/>
    <col min="7177" max="7177" width="15.42578125" style="4" customWidth="1"/>
    <col min="7178" max="7178" width="16.7109375" style="4" customWidth="1"/>
    <col min="7179" max="7179" width="12.28515625" style="4" customWidth="1"/>
    <col min="7180" max="7180" width="6.140625" style="4" customWidth="1"/>
    <col min="7181" max="7414" width="9.140625" style="4"/>
    <col min="7415" max="7415" width="2.42578125" style="4" bestFit="1" customWidth="1"/>
    <col min="7416" max="7416" width="45.42578125" style="4" bestFit="1" customWidth="1"/>
    <col min="7417" max="7419" width="12.28515625" style="4" customWidth="1"/>
    <col min="7420" max="7420" width="6.7109375" style="4" customWidth="1"/>
    <col min="7421" max="7421" width="12.140625" style="4" customWidth="1"/>
    <col min="7422" max="7422" width="11" style="4" customWidth="1"/>
    <col min="7423" max="7423" width="11.85546875" style="4" customWidth="1"/>
    <col min="7424" max="7424" width="11.42578125" style="4" customWidth="1"/>
    <col min="7425" max="7425" width="10.7109375" style="4" customWidth="1"/>
    <col min="7426" max="7426" width="14.42578125" style="4" customWidth="1"/>
    <col min="7427" max="7427" width="14" style="4" customWidth="1"/>
    <col min="7428" max="7428" width="10.140625" style="4" customWidth="1"/>
    <col min="7429" max="7429" width="12.28515625" style="4" customWidth="1"/>
    <col min="7430" max="7430" width="13.42578125" style="4" customWidth="1"/>
    <col min="7431" max="7431" width="13" style="4" customWidth="1"/>
    <col min="7432" max="7432" width="12" style="4" customWidth="1"/>
    <col min="7433" max="7433" width="15.42578125" style="4" customWidth="1"/>
    <col min="7434" max="7434" width="16.7109375" style="4" customWidth="1"/>
    <col min="7435" max="7435" width="12.28515625" style="4" customWidth="1"/>
    <col min="7436" max="7436" width="6.140625" style="4" customWidth="1"/>
    <col min="7437" max="7670" width="9.140625" style="4"/>
    <col min="7671" max="7671" width="2.42578125" style="4" bestFit="1" customWidth="1"/>
    <col min="7672" max="7672" width="45.42578125" style="4" bestFit="1" customWidth="1"/>
    <col min="7673" max="7675" width="12.28515625" style="4" customWidth="1"/>
    <col min="7676" max="7676" width="6.7109375" style="4" customWidth="1"/>
    <col min="7677" max="7677" width="12.140625" style="4" customWidth="1"/>
    <col min="7678" max="7678" width="11" style="4" customWidth="1"/>
    <col min="7679" max="7679" width="11.85546875" style="4" customWidth="1"/>
    <col min="7680" max="7680" width="11.42578125" style="4" customWidth="1"/>
    <col min="7681" max="7681" width="10.7109375" style="4" customWidth="1"/>
    <col min="7682" max="7682" width="14.42578125" style="4" customWidth="1"/>
    <col min="7683" max="7683" width="14" style="4" customWidth="1"/>
    <col min="7684" max="7684" width="10.140625" style="4" customWidth="1"/>
    <col min="7685" max="7685" width="12.28515625" style="4" customWidth="1"/>
    <col min="7686" max="7686" width="13.42578125" style="4" customWidth="1"/>
    <col min="7687" max="7687" width="13" style="4" customWidth="1"/>
    <col min="7688" max="7688" width="12" style="4" customWidth="1"/>
    <col min="7689" max="7689" width="15.42578125" style="4" customWidth="1"/>
    <col min="7690" max="7690" width="16.7109375" style="4" customWidth="1"/>
    <col min="7691" max="7691" width="12.28515625" style="4" customWidth="1"/>
    <col min="7692" max="7692" width="6.140625" style="4" customWidth="1"/>
    <col min="7693" max="7926" width="9.140625" style="4"/>
    <col min="7927" max="7927" width="2.42578125" style="4" bestFit="1" customWidth="1"/>
    <col min="7928" max="7928" width="45.42578125" style="4" bestFit="1" customWidth="1"/>
    <col min="7929" max="7931" width="12.28515625" style="4" customWidth="1"/>
    <col min="7932" max="7932" width="6.7109375" style="4" customWidth="1"/>
    <col min="7933" max="7933" width="12.140625" style="4" customWidth="1"/>
    <col min="7934" max="7934" width="11" style="4" customWidth="1"/>
    <col min="7935" max="7935" width="11.85546875" style="4" customWidth="1"/>
    <col min="7936" max="7936" width="11.42578125" style="4" customWidth="1"/>
    <col min="7937" max="7937" width="10.7109375" style="4" customWidth="1"/>
    <col min="7938" max="7938" width="14.42578125" style="4" customWidth="1"/>
    <col min="7939" max="7939" width="14" style="4" customWidth="1"/>
    <col min="7940" max="7940" width="10.140625" style="4" customWidth="1"/>
    <col min="7941" max="7941" width="12.28515625" style="4" customWidth="1"/>
    <col min="7942" max="7942" width="13.42578125" style="4" customWidth="1"/>
    <col min="7943" max="7943" width="13" style="4" customWidth="1"/>
    <col min="7944" max="7944" width="12" style="4" customWidth="1"/>
    <col min="7945" max="7945" width="15.42578125" style="4" customWidth="1"/>
    <col min="7946" max="7946" width="16.7109375" style="4" customWidth="1"/>
    <col min="7947" max="7947" width="12.28515625" style="4" customWidth="1"/>
    <col min="7948" max="7948" width="6.140625" style="4" customWidth="1"/>
    <col min="7949" max="8182" width="9.140625" style="4"/>
    <col min="8183" max="8183" width="2.42578125" style="4" bestFit="1" customWidth="1"/>
    <col min="8184" max="8184" width="45.42578125" style="4" bestFit="1" customWidth="1"/>
    <col min="8185" max="8187" width="12.28515625" style="4" customWidth="1"/>
    <col min="8188" max="8188" width="6.7109375" style="4" customWidth="1"/>
    <col min="8189" max="8189" width="12.140625" style="4" customWidth="1"/>
    <col min="8190" max="8190" width="11" style="4" customWidth="1"/>
    <col min="8191" max="8191" width="11.85546875" style="4" customWidth="1"/>
    <col min="8192" max="8192" width="11.42578125" style="4" customWidth="1"/>
    <col min="8193" max="8193" width="10.7109375" style="4" customWidth="1"/>
    <col min="8194" max="8194" width="14.42578125" style="4" customWidth="1"/>
    <col min="8195" max="8195" width="14" style="4" customWidth="1"/>
    <col min="8196" max="8196" width="10.140625" style="4" customWidth="1"/>
    <col min="8197" max="8197" width="12.28515625" style="4" customWidth="1"/>
    <col min="8198" max="8198" width="13.42578125" style="4" customWidth="1"/>
    <col min="8199" max="8199" width="13" style="4" customWidth="1"/>
    <col min="8200" max="8200" width="12" style="4" customWidth="1"/>
    <col min="8201" max="8201" width="15.42578125" style="4" customWidth="1"/>
    <col min="8202" max="8202" width="16.7109375" style="4" customWidth="1"/>
    <col min="8203" max="8203" width="12.28515625" style="4" customWidth="1"/>
    <col min="8204" max="8204" width="6.140625" style="4" customWidth="1"/>
    <col min="8205" max="8438" width="9.140625" style="4"/>
    <col min="8439" max="8439" width="2.42578125" style="4" bestFit="1" customWidth="1"/>
    <col min="8440" max="8440" width="45.42578125" style="4" bestFit="1" customWidth="1"/>
    <col min="8441" max="8443" width="12.28515625" style="4" customWidth="1"/>
    <col min="8444" max="8444" width="6.7109375" style="4" customWidth="1"/>
    <col min="8445" max="8445" width="12.140625" style="4" customWidth="1"/>
    <col min="8446" max="8446" width="11" style="4" customWidth="1"/>
    <col min="8447" max="8447" width="11.85546875" style="4" customWidth="1"/>
    <col min="8448" max="8448" width="11.42578125" style="4" customWidth="1"/>
    <col min="8449" max="8449" width="10.7109375" style="4" customWidth="1"/>
    <col min="8450" max="8450" width="14.42578125" style="4" customWidth="1"/>
    <col min="8451" max="8451" width="14" style="4" customWidth="1"/>
    <col min="8452" max="8452" width="10.140625" style="4" customWidth="1"/>
    <col min="8453" max="8453" width="12.28515625" style="4" customWidth="1"/>
    <col min="8454" max="8454" width="13.42578125" style="4" customWidth="1"/>
    <col min="8455" max="8455" width="13" style="4" customWidth="1"/>
    <col min="8456" max="8456" width="12" style="4" customWidth="1"/>
    <col min="8457" max="8457" width="15.42578125" style="4" customWidth="1"/>
    <col min="8458" max="8458" width="16.7109375" style="4" customWidth="1"/>
    <col min="8459" max="8459" width="12.28515625" style="4" customWidth="1"/>
    <col min="8460" max="8460" width="6.140625" style="4" customWidth="1"/>
    <col min="8461" max="8694" width="9.140625" style="4"/>
    <col min="8695" max="8695" width="2.42578125" style="4" bestFit="1" customWidth="1"/>
    <col min="8696" max="8696" width="45.42578125" style="4" bestFit="1" customWidth="1"/>
    <col min="8697" max="8699" width="12.28515625" style="4" customWidth="1"/>
    <col min="8700" max="8700" width="6.7109375" style="4" customWidth="1"/>
    <col min="8701" max="8701" width="12.140625" style="4" customWidth="1"/>
    <col min="8702" max="8702" width="11" style="4" customWidth="1"/>
    <col min="8703" max="8703" width="11.85546875" style="4" customWidth="1"/>
    <col min="8704" max="8704" width="11.42578125" style="4" customWidth="1"/>
    <col min="8705" max="8705" width="10.7109375" style="4" customWidth="1"/>
    <col min="8706" max="8706" width="14.42578125" style="4" customWidth="1"/>
    <col min="8707" max="8707" width="14" style="4" customWidth="1"/>
    <col min="8708" max="8708" width="10.140625" style="4" customWidth="1"/>
    <col min="8709" max="8709" width="12.28515625" style="4" customWidth="1"/>
    <col min="8710" max="8710" width="13.42578125" style="4" customWidth="1"/>
    <col min="8711" max="8711" width="13" style="4" customWidth="1"/>
    <col min="8712" max="8712" width="12" style="4" customWidth="1"/>
    <col min="8713" max="8713" width="15.42578125" style="4" customWidth="1"/>
    <col min="8714" max="8714" width="16.7109375" style="4" customWidth="1"/>
    <col min="8715" max="8715" width="12.28515625" style="4" customWidth="1"/>
    <col min="8716" max="8716" width="6.140625" style="4" customWidth="1"/>
    <col min="8717" max="8950" width="9.140625" style="4"/>
    <col min="8951" max="8951" width="2.42578125" style="4" bestFit="1" customWidth="1"/>
    <col min="8952" max="8952" width="45.42578125" style="4" bestFit="1" customWidth="1"/>
    <col min="8953" max="8955" width="12.28515625" style="4" customWidth="1"/>
    <col min="8956" max="8956" width="6.7109375" style="4" customWidth="1"/>
    <col min="8957" max="8957" width="12.140625" style="4" customWidth="1"/>
    <col min="8958" max="8958" width="11" style="4" customWidth="1"/>
    <col min="8959" max="8959" width="11.85546875" style="4" customWidth="1"/>
    <col min="8960" max="8960" width="11.42578125" style="4" customWidth="1"/>
    <col min="8961" max="8961" width="10.7109375" style="4" customWidth="1"/>
    <col min="8962" max="8962" width="14.42578125" style="4" customWidth="1"/>
    <col min="8963" max="8963" width="14" style="4" customWidth="1"/>
    <col min="8964" max="8964" width="10.140625" style="4" customWidth="1"/>
    <col min="8965" max="8965" width="12.28515625" style="4" customWidth="1"/>
    <col min="8966" max="8966" width="13.42578125" style="4" customWidth="1"/>
    <col min="8967" max="8967" width="13" style="4" customWidth="1"/>
    <col min="8968" max="8968" width="12" style="4" customWidth="1"/>
    <col min="8969" max="8969" width="15.42578125" style="4" customWidth="1"/>
    <col min="8970" max="8970" width="16.7109375" style="4" customWidth="1"/>
    <col min="8971" max="8971" width="12.28515625" style="4" customWidth="1"/>
    <col min="8972" max="8972" width="6.140625" style="4" customWidth="1"/>
    <col min="8973" max="9206" width="9.140625" style="4"/>
    <col min="9207" max="9207" width="2.42578125" style="4" bestFit="1" customWidth="1"/>
    <col min="9208" max="9208" width="45.42578125" style="4" bestFit="1" customWidth="1"/>
    <col min="9209" max="9211" width="12.28515625" style="4" customWidth="1"/>
    <col min="9212" max="9212" width="6.7109375" style="4" customWidth="1"/>
    <col min="9213" max="9213" width="12.140625" style="4" customWidth="1"/>
    <col min="9214" max="9214" width="11" style="4" customWidth="1"/>
    <col min="9215" max="9215" width="11.85546875" style="4" customWidth="1"/>
    <col min="9216" max="9216" width="11.42578125" style="4" customWidth="1"/>
    <col min="9217" max="9217" width="10.7109375" style="4" customWidth="1"/>
    <col min="9218" max="9218" width="14.42578125" style="4" customWidth="1"/>
    <col min="9219" max="9219" width="14" style="4" customWidth="1"/>
    <col min="9220" max="9220" width="10.140625" style="4" customWidth="1"/>
    <col min="9221" max="9221" width="12.28515625" style="4" customWidth="1"/>
    <col min="9222" max="9222" width="13.42578125" style="4" customWidth="1"/>
    <col min="9223" max="9223" width="13" style="4" customWidth="1"/>
    <col min="9224" max="9224" width="12" style="4" customWidth="1"/>
    <col min="9225" max="9225" width="15.42578125" style="4" customWidth="1"/>
    <col min="9226" max="9226" width="16.7109375" style="4" customWidth="1"/>
    <col min="9227" max="9227" width="12.28515625" style="4" customWidth="1"/>
    <col min="9228" max="9228" width="6.140625" style="4" customWidth="1"/>
    <col min="9229" max="9462" width="9.140625" style="4"/>
    <col min="9463" max="9463" width="2.42578125" style="4" bestFit="1" customWidth="1"/>
    <col min="9464" max="9464" width="45.42578125" style="4" bestFit="1" customWidth="1"/>
    <col min="9465" max="9467" width="12.28515625" style="4" customWidth="1"/>
    <col min="9468" max="9468" width="6.7109375" style="4" customWidth="1"/>
    <col min="9469" max="9469" width="12.140625" style="4" customWidth="1"/>
    <col min="9470" max="9470" width="11" style="4" customWidth="1"/>
    <col min="9471" max="9471" width="11.85546875" style="4" customWidth="1"/>
    <col min="9472" max="9472" width="11.42578125" style="4" customWidth="1"/>
    <col min="9473" max="9473" width="10.7109375" style="4" customWidth="1"/>
    <col min="9474" max="9474" width="14.42578125" style="4" customWidth="1"/>
    <col min="9475" max="9475" width="14" style="4" customWidth="1"/>
    <col min="9476" max="9476" width="10.140625" style="4" customWidth="1"/>
    <col min="9477" max="9477" width="12.28515625" style="4" customWidth="1"/>
    <col min="9478" max="9478" width="13.42578125" style="4" customWidth="1"/>
    <col min="9479" max="9479" width="13" style="4" customWidth="1"/>
    <col min="9480" max="9480" width="12" style="4" customWidth="1"/>
    <col min="9481" max="9481" width="15.42578125" style="4" customWidth="1"/>
    <col min="9482" max="9482" width="16.7109375" style="4" customWidth="1"/>
    <col min="9483" max="9483" width="12.28515625" style="4" customWidth="1"/>
    <col min="9484" max="9484" width="6.140625" style="4" customWidth="1"/>
    <col min="9485" max="9718" width="9.140625" style="4"/>
    <col min="9719" max="9719" width="2.42578125" style="4" bestFit="1" customWidth="1"/>
    <col min="9720" max="9720" width="45.42578125" style="4" bestFit="1" customWidth="1"/>
    <col min="9721" max="9723" width="12.28515625" style="4" customWidth="1"/>
    <col min="9724" max="9724" width="6.7109375" style="4" customWidth="1"/>
    <col min="9725" max="9725" width="12.140625" style="4" customWidth="1"/>
    <col min="9726" max="9726" width="11" style="4" customWidth="1"/>
    <col min="9727" max="9727" width="11.85546875" style="4" customWidth="1"/>
    <col min="9728" max="9728" width="11.42578125" style="4" customWidth="1"/>
    <col min="9729" max="9729" width="10.7109375" style="4" customWidth="1"/>
    <col min="9730" max="9730" width="14.42578125" style="4" customWidth="1"/>
    <col min="9731" max="9731" width="14" style="4" customWidth="1"/>
    <col min="9732" max="9732" width="10.140625" style="4" customWidth="1"/>
    <col min="9733" max="9733" width="12.28515625" style="4" customWidth="1"/>
    <col min="9734" max="9734" width="13.42578125" style="4" customWidth="1"/>
    <col min="9735" max="9735" width="13" style="4" customWidth="1"/>
    <col min="9736" max="9736" width="12" style="4" customWidth="1"/>
    <col min="9737" max="9737" width="15.42578125" style="4" customWidth="1"/>
    <col min="9738" max="9738" width="16.7109375" style="4" customWidth="1"/>
    <col min="9739" max="9739" width="12.28515625" style="4" customWidth="1"/>
    <col min="9740" max="9740" width="6.140625" style="4" customWidth="1"/>
    <col min="9741" max="9974" width="9.140625" style="4"/>
    <col min="9975" max="9975" width="2.42578125" style="4" bestFit="1" customWidth="1"/>
    <col min="9976" max="9976" width="45.42578125" style="4" bestFit="1" customWidth="1"/>
    <col min="9977" max="9979" width="12.28515625" style="4" customWidth="1"/>
    <col min="9980" max="9980" width="6.7109375" style="4" customWidth="1"/>
    <col min="9981" max="9981" width="12.140625" style="4" customWidth="1"/>
    <col min="9982" max="9982" width="11" style="4" customWidth="1"/>
    <col min="9983" max="9983" width="11.85546875" style="4" customWidth="1"/>
    <col min="9984" max="9984" width="11.42578125" style="4" customWidth="1"/>
    <col min="9985" max="9985" width="10.7109375" style="4" customWidth="1"/>
    <col min="9986" max="9986" width="14.42578125" style="4" customWidth="1"/>
    <col min="9987" max="9987" width="14" style="4" customWidth="1"/>
    <col min="9988" max="9988" width="10.140625" style="4" customWidth="1"/>
    <col min="9989" max="9989" width="12.28515625" style="4" customWidth="1"/>
    <col min="9990" max="9990" width="13.42578125" style="4" customWidth="1"/>
    <col min="9991" max="9991" width="13" style="4" customWidth="1"/>
    <col min="9992" max="9992" width="12" style="4" customWidth="1"/>
    <col min="9993" max="9993" width="15.42578125" style="4" customWidth="1"/>
    <col min="9994" max="9994" width="16.7109375" style="4" customWidth="1"/>
    <col min="9995" max="9995" width="12.28515625" style="4" customWidth="1"/>
    <col min="9996" max="9996" width="6.140625" style="4" customWidth="1"/>
    <col min="9997" max="10230" width="9.140625" style="4"/>
    <col min="10231" max="10231" width="2.42578125" style="4" bestFit="1" customWidth="1"/>
    <col min="10232" max="10232" width="45.42578125" style="4" bestFit="1" customWidth="1"/>
    <col min="10233" max="10235" width="12.28515625" style="4" customWidth="1"/>
    <col min="10236" max="10236" width="6.7109375" style="4" customWidth="1"/>
    <col min="10237" max="10237" width="12.140625" style="4" customWidth="1"/>
    <col min="10238" max="10238" width="11" style="4" customWidth="1"/>
    <col min="10239" max="10239" width="11.85546875" style="4" customWidth="1"/>
    <col min="10240" max="10240" width="11.42578125" style="4" customWidth="1"/>
    <col min="10241" max="10241" width="10.7109375" style="4" customWidth="1"/>
    <col min="10242" max="10242" width="14.42578125" style="4" customWidth="1"/>
    <col min="10243" max="10243" width="14" style="4" customWidth="1"/>
    <col min="10244" max="10244" width="10.140625" style="4" customWidth="1"/>
    <col min="10245" max="10245" width="12.28515625" style="4" customWidth="1"/>
    <col min="10246" max="10246" width="13.42578125" style="4" customWidth="1"/>
    <col min="10247" max="10247" width="13" style="4" customWidth="1"/>
    <col min="10248" max="10248" width="12" style="4" customWidth="1"/>
    <col min="10249" max="10249" width="15.42578125" style="4" customWidth="1"/>
    <col min="10250" max="10250" width="16.7109375" style="4" customWidth="1"/>
    <col min="10251" max="10251" width="12.28515625" style="4" customWidth="1"/>
    <col min="10252" max="10252" width="6.140625" style="4" customWidth="1"/>
    <col min="10253" max="10486" width="9.140625" style="4"/>
    <col min="10487" max="10487" width="2.42578125" style="4" bestFit="1" customWidth="1"/>
    <col min="10488" max="10488" width="45.42578125" style="4" bestFit="1" customWidth="1"/>
    <col min="10489" max="10491" width="12.28515625" style="4" customWidth="1"/>
    <col min="10492" max="10492" width="6.7109375" style="4" customWidth="1"/>
    <col min="10493" max="10493" width="12.140625" style="4" customWidth="1"/>
    <col min="10494" max="10494" width="11" style="4" customWidth="1"/>
    <col min="10495" max="10495" width="11.85546875" style="4" customWidth="1"/>
    <col min="10496" max="10496" width="11.42578125" style="4" customWidth="1"/>
    <col min="10497" max="10497" width="10.7109375" style="4" customWidth="1"/>
    <col min="10498" max="10498" width="14.42578125" style="4" customWidth="1"/>
    <col min="10499" max="10499" width="14" style="4" customWidth="1"/>
    <col min="10500" max="10500" width="10.140625" style="4" customWidth="1"/>
    <col min="10501" max="10501" width="12.28515625" style="4" customWidth="1"/>
    <col min="10502" max="10502" width="13.42578125" style="4" customWidth="1"/>
    <col min="10503" max="10503" width="13" style="4" customWidth="1"/>
    <col min="10504" max="10504" width="12" style="4" customWidth="1"/>
    <col min="10505" max="10505" width="15.42578125" style="4" customWidth="1"/>
    <col min="10506" max="10506" width="16.7109375" style="4" customWidth="1"/>
    <col min="10507" max="10507" width="12.28515625" style="4" customWidth="1"/>
    <col min="10508" max="10508" width="6.140625" style="4" customWidth="1"/>
    <col min="10509" max="10742" width="9.140625" style="4"/>
    <col min="10743" max="10743" width="2.42578125" style="4" bestFit="1" customWidth="1"/>
    <col min="10744" max="10744" width="45.42578125" style="4" bestFit="1" customWidth="1"/>
    <col min="10745" max="10747" width="12.28515625" style="4" customWidth="1"/>
    <col min="10748" max="10748" width="6.7109375" style="4" customWidth="1"/>
    <col min="10749" max="10749" width="12.140625" style="4" customWidth="1"/>
    <col min="10750" max="10750" width="11" style="4" customWidth="1"/>
    <col min="10751" max="10751" width="11.85546875" style="4" customWidth="1"/>
    <col min="10752" max="10752" width="11.42578125" style="4" customWidth="1"/>
    <col min="10753" max="10753" width="10.7109375" style="4" customWidth="1"/>
    <col min="10754" max="10754" width="14.42578125" style="4" customWidth="1"/>
    <col min="10755" max="10755" width="14" style="4" customWidth="1"/>
    <col min="10756" max="10756" width="10.140625" style="4" customWidth="1"/>
    <col min="10757" max="10757" width="12.28515625" style="4" customWidth="1"/>
    <col min="10758" max="10758" width="13.42578125" style="4" customWidth="1"/>
    <col min="10759" max="10759" width="13" style="4" customWidth="1"/>
    <col min="10760" max="10760" width="12" style="4" customWidth="1"/>
    <col min="10761" max="10761" width="15.42578125" style="4" customWidth="1"/>
    <col min="10762" max="10762" width="16.7109375" style="4" customWidth="1"/>
    <col min="10763" max="10763" width="12.28515625" style="4" customWidth="1"/>
    <col min="10764" max="10764" width="6.140625" style="4" customWidth="1"/>
    <col min="10765" max="10998" width="9.140625" style="4"/>
    <col min="10999" max="10999" width="2.42578125" style="4" bestFit="1" customWidth="1"/>
    <col min="11000" max="11000" width="45.42578125" style="4" bestFit="1" customWidth="1"/>
    <col min="11001" max="11003" width="12.28515625" style="4" customWidth="1"/>
    <col min="11004" max="11004" width="6.7109375" style="4" customWidth="1"/>
    <col min="11005" max="11005" width="12.140625" style="4" customWidth="1"/>
    <col min="11006" max="11006" width="11" style="4" customWidth="1"/>
    <col min="11007" max="11007" width="11.85546875" style="4" customWidth="1"/>
    <col min="11008" max="11008" width="11.42578125" style="4" customWidth="1"/>
    <col min="11009" max="11009" width="10.7109375" style="4" customWidth="1"/>
    <col min="11010" max="11010" width="14.42578125" style="4" customWidth="1"/>
    <col min="11011" max="11011" width="14" style="4" customWidth="1"/>
    <col min="11012" max="11012" width="10.140625" style="4" customWidth="1"/>
    <col min="11013" max="11013" width="12.28515625" style="4" customWidth="1"/>
    <col min="11014" max="11014" width="13.42578125" style="4" customWidth="1"/>
    <col min="11015" max="11015" width="13" style="4" customWidth="1"/>
    <col min="11016" max="11016" width="12" style="4" customWidth="1"/>
    <col min="11017" max="11017" width="15.42578125" style="4" customWidth="1"/>
    <col min="11018" max="11018" width="16.7109375" style="4" customWidth="1"/>
    <col min="11019" max="11019" width="12.28515625" style="4" customWidth="1"/>
    <col min="11020" max="11020" width="6.140625" style="4" customWidth="1"/>
    <col min="11021" max="11254" width="9.140625" style="4"/>
    <col min="11255" max="11255" width="2.42578125" style="4" bestFit="1" customWidth="1"/>
    <col min="11256" max="11256" width="45.42578125" style="4" bestFit="1" customWidth="1"/>
    <col min="11257" max="11259" width="12.28515625" style="4" customWidth="1"/>
    <col min="11260" max="11260" width="6.7109375" style="4" customWidth="1"/>
    <col min="11261" max="11261" width="12.140625" style="4" customWidth="1"/>
    <col min="11262" max="11262" width="11" style="4" customWidth="1"/>
    <col min="11263" max="11263" width="11.85546875" style="4" customWidth="1"/>
    <col min="11264" max="11264" width="11.42578125" style="4" customWidth="1"/>
    <col min="11265" max="11265" width="10.7109375" style="4" customWidth="1"/>
    <col min="11266" max="11266" width="14.42578125" style="4" customWidth="1"/>
    <col min="11267" max="11267" width="14" style="4" customWidth="1"/>
    <col min="11268" max="11268" width="10.140625" style="4" customWidth="1"/>
    <col min="11269" max="11269" width="12.28515625" style="4" customWidth="1"/>
    <col min="11270" max="11270" width="13.42578125" style="4" customWidth="1"/>
    <col min="11271" max="11271" width="13" style="4" customWidth="1"/>
    <col min="11272" max="11272" width="12" style="4" customWidth="1"/>
    <col min="11273" max="11273" width="15.42578125" style="4" customWidth="1"/>
    <col min="11274" max="11274" width="16.7109375" style="4" customWidth="1"/>
    <col min="11275" max="11275" width="12.28515625" style="4" customWidth="1"/>
    <col min="11276" max="11276" width="6.140625" style="4" customWidth="1"/>
    <col min="11277" max="11510" width="9.140625" style="4"/>
    <col min="11511" max="11511" width="2.42578125" style="4" bestFit="1" customWidth="1"/>
    <col min="11512" max="11512" width="45.42578125" style="4" bestFit="1" customWidth="1"/>
    <col min="11513" max="11515" width="12.28515625" style="4" customWidth="1"/>
    <col min="11516" max="11516" width="6.7109375" style="4" customWidth="1"/>
    <col min="11517" max="11517" width="12.140625" style="4" customWidth="1"/>
    <col min="11518" max="11518" width="11" style="4" customWidth="1"/>
    <col min="11519" max="11519" width="11.85546875" style="4" customWidth="1"/>
    <col min="11520" max="11520" width="11.42578125" style="4" customWidth="1"/>
    <col min="11521" max="11521" width="10.7109375" style="4" customWidth="1"/>
    <col min="11522" max="11522" width="14.42578125" style="4" customWidth="1"/>
    <col min="11523" max="11523" width="14" style="4" customWidth="1"/>
    <col min="11524" max="11524" width="10.140625" style="4" customWidth="1"/>
    <col min="11525" max="11525" width="12.28515625" style="4" customWidth="1"/>
    <col min="11526" max="11526" width="13.42578125" style="4" customWidth="1"/>
    <col min="11527" max="11527" width="13" style="4" customWidth="1"/>
    <col min="11528" max="11528" width="12" style="4" customWidth="1"/>
    <col min="11529" max="11529" width="15.42578125" style="4" customWidth="1"/>
    <col min="11530" max="11530" width="16.7109375" style="4" customWidth="1"/>
    <col min="11531" max="11531" width="12.28515625" style="4" customWidth="1"/>
    <col min="11532" max="11532" width="6.140625" style="4" customWidth="1"/>
    <col min="11533" max="11766" width="9.140625" style="4"/>
    <col min="11767" max="11767" width="2.42578125" style="4" bestFit="1" customWidth="1"/>
    <col min="11768" max="11768" width="45.42578125" style="4" bestFit="1" customWidth="1"/>
    <col min="11769" max="11771" width="12.28515625" style="4" customWidth="1"/>
    <col min="11772" max="11772" width="6.7109375" style="4" customWidth="1"/>
    <col min="11773" max="11773" width="12.140625" style="4" customWidth="1"/>
    <col min="11774" max="11774" width="11" style="4" customWidth="1"/>
    <col min="11775" max="11775" width="11.85546875" style="4" customWidth="1"/>
    <col min="11776" max="11776" width="11.42578125" style="4" customWidth="1"/>
    <col min="11777" max="11777" width="10.7109375" style="4" customWidth="1"/>
    <col min="11778" max="11778" width="14.42578125" style="4" customWidth="1"/>
    <col min="11779" max="11779" width="14" style="4" customWidth="1"/>
    <col min="11780" max="11780" width="10.140625" style="4" customWidth="1"/>
    <col min="11781" max="11781" width="12.28515625" style="4" customWidth="1"/>
    <col min="11782" max="11782" width="13.42578125" style="4" customWidth="1"/>
    <col min="11783" max="11783" width="13" style="4" customWidth="1"/>
    <col min="11784" max="11784" width="12" style="4" customWidth="1"/>
    <col min="11785" max="11785" width="15.42578125" style="4" customWidth="1"/>
    <col min="11786" max="11786" width="16.7109375" style="4" customWidth="1"/>
    <col min="11787" max="11787" width="12.28515625" style="4" customWidth="1"/>
    <col min="11788" max="11788" width="6.140625" style="4" customWidth="1"/>
    <col min="11789" max="12022" width="9.140625" style="4"/>
    <col min="12023" max="12023" width="2.42578125" style="4" bestFit="1" customWidth="1"/>
    <col min="12024" max="12024" width="45.42578125" style="4" bestFit="1" customWidth="1"/>
    <col min="12025" max="12027" width="12.28515625" style="4" customWidth="1"/>
    <col min="12028" max="12028" width="6.7109375" style="4" customWidth="1"/>
    <col min="12029" max="12029" width="12.140625" style="4" customWidth="1"/>
    <col min="12030" max="12030" width="11" style="4" customWidth="1"/>
    <col min="12031" max="12031" width="11.85546875" style="4" customWidth="1"/>
    <col min="12032" max="12032" width="11.42578125" style="4" customWidth="1"/>
    <col min="12033" max="12033" width="10.7109375" style="4" customWidth="1"/>
    <col min="12034" max="12034" width="14.42578125" style="4" customWidth="1"/>
    <col min="12035" max="12035" width="14" style="4" customWidth="1"/>
    <col min="12036" max="12036" width="10.140625" style="4" customWidth="1"/>
    <col min="12037" max="12037" width="12.28515625" style="4" customWidth="1"/>
    <col min="12038" max="12038" width="13.42578125" style="4" customWidth="1"/>
    <col min="12039" max="12039" width="13" style="4" customWidth="1"/>
    <col min="12040" max="12040" width="12" style="4" customWidth="1"/>
    <col min="12041" max="12041" width="15.42578125" style="4" customWidth="1"/>
    <col min="12042" max="12042" width="16.7109375" style="4" customWidth="1"/>
    <col min="12043" max="12043" width="12.28515625" style="4" customWidth="1"/>
    <col min="12044" max="12044" width="6.140625" style="4" customWidth="1"/>
    <col min="12045" max="12278" width="9.140625" style="4"/>
    <col min="12279" max="12279" width="2.42578125" style="4" bestFit="1" customWidth="1"/>
    <col min="12280" max="12280" width="45.42578125" style="4" bestFit="1" customWidth="1"/>
    <col min="12281" max="12283" width="12.28515625" style="4" customWidth="1"/>
    <col min="12284" max="12284" width="6.7109375" style="4" customWidth="1"/>
    <col min="12285" max="12285" width="12.140625" style="4" customWidth="1"/>
    <col min="12286" max="12286" width="11" style="4" customWidth="1"/>
    <col min="12287" max="12287" width="11.85546875" style="4" customWidth="1"/>
    <col min="12288" max="12288" width="11.42578125" style="4" customWidth="1"/>
    <col min="12289" max="12289" width="10.7109375" style="4" customWidth="1"/>
    <col min="12290" max="12290" width="14.42578125" style="4" customWidth="1"/>
    <col min="12291" max="12291" width="14" style="4" customWidth="1"/>
    <col min="12292" max="12292" width="10.140625" style="4" customWidth="1"/>
    <col min="12293" max="12293" width="12.28515625" style="4" customWidth="1"/>
    <col min="12294" max="12294" width="13.42578125" style="4" customWidth="1"/>
    <col min="12295" max="12295" width="13" style="4" customWidth="1"/>
    <col min="12296" max="12296" width="12" style="4" customWidth="1"/>
    <col min="12297" max="12297" width="15.42578125" style="4" customWidth="1"/>
    <col min="12298" max="12298" width="16.7109375" style="4" customWidth="1"/>
    <col min="12299" max="12299" width="12.28515625" style="4" customWidth="1"/>
    <col min="12300" max="12300" width="6.140625" style="4" customWidth="1"/>
    <col min="12301" max="12534" width="9.140625" style="4"/>
    <col min="12535" max="12535" width="2.42578125" style="4" bestFit="1" customWidth="1"/>
    <col min="12536" max="12536" width="45.42578125" style="4" bestFit="1" customWidth="1"/>
    <col min="12537" max="12539" width="12.28515625" style="4" customWidth="1"/>
    <col min="12540" max="12540" width="6.7109375" style="4" customWidth="1"/>
    <col min="12541" max="12541" width="12.140625" style="4" customWidth="1"/>
    <col min="12542" max="12542" width="11" style="4" customWidth="1"/>
    <col min="12543" max="12543" width="11.85546875" style="4" customWidth="1"/>
    <col min="12544" max="12544" width="11.42578125" style="4" customWidth="1"/>
    <col min="12545" max="12545" width="10.7109375" style="4" customWidth="1"/>
    <col min="12546" max="12546" width="14.42578125" style="4" customWidth="1"/>
    <col min="12547" max="12547" width="14" style="4" customWidth="1"/>
    <col min="12548" max="12548" width="10.140625" style="4" customWidth="1"/>
    <col min="12549" max="12549" width="12.28515625" style="4" customWidth="1"/>
    <col min="12550" max="12550" width="13.42578125" style="4" customWidth="1"/>
    <col min="12551" max="12551" width="13" style="4" customWidth="1"/>
    <col min="12552" max="12552" width="12" style="4" customWidth="1"/>
    <col min="12553" max="12553" width="15.42578125" style="4" customWidth="1"/>
    <col min="12554" max="12554" width="16.7109375" style="4" customWidth="1"/>
    <col min="12555" max="12555" width="12.28515625" style="4" customWidth="1"/>
    <col min="12556" max="12556" width="6.140625" style="4" customWidth="1"/>
    <col min="12557" max="12790" width="9.140625" style="4"/>
    <col min="12791" max="12791" width="2.42578125" style="4" bestFit="1" customWidth="1"/>
    <col min="12792" max="12792" width="45.42578125" style="4" bestFit="1" customWidth="1"/>
    <col min="12793" max="12795" width="12.28515625" style="4" customWidth="1"/>
    <col min="12796" max="12796" width="6.7109375" style="4" customWidth="1"/>
    <col min="12797" max="12797" width="12.140625" style="4" customWidth="1"/>
    <col min="12798" max="12798" width="11" style="4" customWidth="1"/>
    <col min="12799" max="12799" width="11.85546875" style="4" customWidth="1"/>
    <col min="12800" max="12800" width="11.42578125" style="4" customWidth="1"/>
    <col min="12801" max="12801" width="10.7109375" style="4" customWidth="1"/>
    <col min="12802" max="12802" width="14.42578125" style="4" customWidth="1"/>
    <col min="12803" max="12803" width="14" style="4" customWidth="1"/>
    <col min="12804" max="12804" width="10.140625" style="4" customWidth="1"/>
    <col min="12805" max="12805" width="12.28515625" style="4" customWidth="1"/>
    <col min="12806" max="12806" width="13.42578125" style="4" customWidth="1"/>
    <col min="12807" max="12807" width="13" style="4" customWidth="1"/>
    <col min="12808" max="12808" width="12" style="4" customWidth="1"/>
    <col min="12809" max="12809" width="15.42578125" style="4" customWidth="1"/>
    <col min="12810" max="12810" width="16.7109375" style="4" customWidth="1"/>
    <col min="12811" max="12811" width="12.28515625" style="4" customWidth="1"/>
    <col min="12812" max="12812" width="6.140625" style="4" customWidth="1"/>
    <col min="12813" max="13046" width="9.140625" style="4"/>
    <col min="13047" max="13047" width="2.42578125" style="4" bestFit="1" customWidth="1"/>
    <col min="13048" max="13048" width="45.42578125" style="4" bestFit="1" customWidth="1"/>
    <col min="13049" max="13051" width="12.28515625" style="4" customWidth="1"/>
    <col min="13052" max="13052" width="6.7109375" style="4" customWidth="1"/>
    <col min="13053" max="13053" width="12.140625" style="4" customWidth="1"/>
    <col min="13054" max="13054" width="11" style="4" customWidth="1"/>
    <col min="13055" max="13055" width="11.85546875" style="4" customWidth="1"/>
    <col min="13056" max="13056" width="11.42578125" style="4" customWidth="1"/>
    <col min="13057" max="13057" width="10.7109375" style="4" customWidth="1"/>
    <col min="13058" max="13058" width="14.42578125" style="4" customWidth="1"/>
    <col min="13059" max="13059" width="14" style="4" customWidth="1"/>
    <col min="13060" max="13060" width="10.140625" style="4" customWidth="1"/>
    <col min="13061" max="13061" width="12.28515625" style="4" customWidth="1"/>
    <col min="13062" max="13062" width="13.42578125" style="4" customWidth="1"/>
    <col min="13063" max="13063" width="13" style="4" customWidth="1"/>
    <col min="13064" max="13064" width="12" style="4" customWidth="1"/>
    <col min="13065" max="13065" width="15.42578125" style="4" customWidth="1"/>
    <col min="13066" max="13066" width="16.7109375" style="4" customWidth="1"/>
    <col min="13067" max="13067" width="12.28515625" style="4" customWidth="1"/>
    <col min="13068" max="13068" width="6.140625" style="4" customWidth="1"/>
    <col min="13069" max="13302" width="9.140625" style="4"/>
    <col min="13303" max="13303" width="2.42578125" style="4" bestFit="1" customWidth="1"/>
    <col min="13304" max="13304" width="45.42578125" style="4" bestFit="1" customWidth="1"/>
    <col min="13305" max="13307" width="12.28515625" style="4" customWidth="1"/>
    <col min="13308" max="13308" width="6.7109375" style="4" customWidth="1"/>
    <col min="13309" max="13309" width="12.140625" style="4" customWidth="1"/>
    <col min="13310" max="13310" width="11" style="4" customWidth="1"/>
    <col min="13311" max="13311" width="11.85546875" style="4" customWidth="1"/>
    <col min="13312" max="13312" width="11.42578125" style="4" customWidth="1"/>
    <col min="13313" max="13313" width="10.7109375" style="4" customWidth="1"/>
    <col min="13314" max="13314" width="14.42578125" style="4" customWidth="1"/>
    <col min="13315" max="13315" width="14" style="4" customWidth="1"/>
    <col min="13316" max="13316" width="10.140625" style="4" customWidth="1"/>
    <col min="13317" max="13317" width="12.28515625" style="4" customWidth="1"/>
    <col min="13318" max="13318" width="13.42578125" style="4" customWidth="1"/>
    <col min="13319" max="13319" width="13" style="4" customWidth="1"/>
    <col min="13320" max="13320" width="12" style="4" customWidth="1"/>
    <col min="13321" max="13321" width="15.42578125" style="4" customWidth="1"/>
    <col min="13322" max="13322" width="16.7109375" style="4" customWidth="1"/>
    <col min="13323" max="13323" width="12.28515625" style="4" customWidth="1"/>
    <col min="13324" max="13324" width="6.140625" style="4" customWidth="1"/>
    <col min="13325" max="13558" width="9.140625" style="4"/>
    <col min="13559" max="13559" width="2.42578125" style="4" bestFit="1" customWidth="1"/>
    <col min="13560" max="13560" width="45.42578125" style="4" bestFit="1" customWidth="1"/>
    <col min="13561" max="13563" width="12.28515625" style="4" customWidth="1"/>
    <col min="13564" max="13564" width="6.7109375" style="4" customWidth="1"/>
    <col min="13565" max="13565" width="12.140625" style="4" customWidth="1"/>
    <col min="13566" max="13566" width="11" style="4" customWidth="1"/>
    <col min="13567" max="13567" width="11.85546875" style="4" customWidth="1"/>
    <col min="13568" max="13568" width="11.42578125" style="4" customWidth="1"/>
    <col min="13569" max="13569" width="10.7109375" style="4" customWidth="1"/>
    <col min="13570" max="13570" width="14.42578125" style="4" customWidth="1"/>
    <col min="13571" max="13571" width="14" style="4" customWidth="1"/>
    <col min="13572" max="13572" width="10.140625" style="4" customWidth="1"/>
    <col min="13573" max="13573" width="12.28515625" style="4" customWidth="1"/>
    <col min="13574" max="13574" width="13.42578125" style="4" customWidth="1"/>
    <col min="13575" max="13575" width="13" style="4" customWidth="1"/>
    <col min="13576" max="13576" width="12" style="4" customWidth="1"/>
    <col min="13577" max="13577" width="15.42578125" style="4" customWidth="1"/>
    <col min="13578" max="13578" width="16.7109375" style="4" customWidth="1"/>
    <col min="13579" max="13579" width="12.28515625" style="4" customWidth="1"/>
    <col min="13580" max="13580" width="6.140625" style="4" customWidth="1"/>
    <col min="13581" max="13814" width="9.140625" style="4"/>
    <col min="13815" max="13815" width="2.42578125" style="4" bestFit="1" customWidth="1"/>
    <col min="13816" max="13816" width="45.42578125" style="4" bestFit="1" customWidth="1"/>
    <col min="13817" max="13819" width="12.28515625" style="4" customWidth="1"/>
    <col min="13820" max="13820" width="6.7109375" style="4" customWidth="1"/>
    <col min="13821" max="13821" width="12.140625" style="4" customWidth="1"/>
    <col min="13822" max="13822" width="11" style="4" customWidth="1"/>
    <col min="13823" max="13823" width="11.85546875" style="4" customWidth="1"/>
    <col min="13824" max="13824" width="11.42578125" style="4" customWidth="1"/>
    <col min="13825" max="13825" width="10.7109375" style="4" customWidth="1"/>
    <col min="13826" max="13826" width="14.42578125" style="4" customWidth="1"/>
    <col min="13827" max="13827" width="14" style="4" customWidth="1"/>
    <col min="13828" max="13828" width="10.140625" style="4" customWidth="1"/>
    <col min="13829" max="13829" width="12.28515625" style="4" customWidth="1"/>
    <col min="13830" max="13830" width="13.42578125" style="4" customWidth="1"/>
    <col min="13831" max="13831" width="13" style="4" customWidth="1"/>
    <col min="13832" max="13832" width="12" style="4" customWidth="1"/>
    <col min="13833" max="13833" width="15.42578125" style="4" customWidth="1"/>
    <col min="13834" max="13834" width="16.7109375" style="4" customWidth="1"/>
    <col min="13835" max="13835" width="12.28515625" style="4" customWidth="1"/>
    <col min="13836" max="13836" width="6.140625" style="4" customWidth="1"/>
    <col min="13837" max="14070" width="9.140625" style="4"/>
    <col min="14071" max="14071" width="2.42578125" style="4" bestFit="1" customWidth="1"/>
    <col min="14072" max="14072" width="45.42578125" style="4" bestFit="1" customWidth="1"/>
    <col min="14073" max="14075" width="12.28515625" style="4" customWidth="1"/>
    <col min="14076" max="14076" width="6.7109375" style="4" customWidth="1"/>
    <col min="14077" max="14077" width="12.140625" style="4" customWidth="1"/>
    <col min="14078" max="14078" width="11" style="4" customWidth="1"/>
    <col min="14079" max="14079" width="11.85546875" style="4" customWidth="1"/>
    <col min="14080" max="14080" width="11.42578125" style="4" customWidth="1"/>
    <col min="14081" max="14081" width="10.7109375" style="4" customWidth="1"/>
    <col min="14082" max="14082" width="14.42578125" style="4" customWidth="1"/>
    <col min="14083" max="14083" width="14" style="4" customWidth="1"/>
    <col min="14084" max="14084" width="10.140625" style="4" customWidth="1"/>
    <col min="14085" max="14085" width="12.28515625" style="4" customWidth="1"/>
    <col min="14086" max="14086" width="13.42578125" style="4" customWidth="1"/>
    <col min="14087" max="14087" width="13" style="4" customWidth="1"/>
    <col min="14088" max="14088" width="12" style="4" customWidth="1"/>
    <col min="14089" max="14089" width="15.42578125" style="4" customWidth="1"/>
    <col min="14090" max="14090" width="16.7109375" style="4" customWidth="1"/>
    <col min="14091" max="14091" width="12.28515625" style="4" customWidth="1"/>
    <col min="14092" max="14092" width="6.140625" style="4" customWidth="1"/>
    <col min="14093" max="14326" width="9.140625" style="4"/>
    <col min="14327" max="14327" width="2.42578125" style="4" bestFit="1" customWidth="1"/>
    <col min="14328" max="14328" width="45.42578125" style="4" bestFit="1" customWidth="1"/>
    <col min="14329" max="14331" width="12.28515625" style="4" customWidth="1"/>
    <col min="14332" max="14332" width="6.7109375" style="4" customWidth="1"/>
    <col min="14333" max="14333" width="12.140625" style="4" customWidth="1"/>
    <col min="14334" max="14334" width="11" style="4" customWidth="1"/>
    <col min="14335" max="14335" width="11.85546875" style="4" customWidth="1"/>
    <col min="14336" max="14336" width="11.42578125" style="4" customWidth="1"/>
    <col min="14337" max="14337" width="10.7109375" style="4" customWidth="1"/>
    <col min="14338" max="14338" width="14.42578125" style="4" customWidth="1"/>
    <col min="14339" max="14339" width="14" style="4" customWidth="1"/>
    <col min="14340" max="14340" width="10.140625" style="4" customWidth="1"/>
    <col min="14341" max="14341" width="12.28515625" style="4" customWidth="1"/>
    <col min="14342" max="14342" width="13.42578125" style="4" customWidth="1"/>
    <col min="14343" max="14343" width="13" style="4" customWidth="1"/>
    <col min="14344" max="14344" width="12" style="4" customWidth="1"/>
    <col min="14345" max="14345" width="15.42578125" style="4" customWidth="1"/>
    <col min="14346" max="14346" width="16.7109375" style="4" customWidth="1"/>
    <col min="14347" max="14347" width="12.28515625" style="4" customWidth="1"/>
    <col min="14348" max="14348" width="6.140625" style="4" customWidth="1"/>
    <col min="14349" max="14582" width="9.140625" style="4"/>
    <col min="14583" max="14583" width="2.42578125" style="4" bestFit="1" customWidth="1"/>
    <col min="14584" max="14584" width="45.42578125" style="4" bestFit="1" customWidth="1"/>
    <col min="14585" max="14587" width="12.28515625" style="4" customWidth="1"/>
    <col min="14588" max="14588" width="6.7109375" style="4" customWidth="1"/>
    <col min="14589" max="14589" width="12.140625" style="4" customWidth="1"/>
    <col min="14590" max="14590" width="11" style="4" customWidth="1"/>
    <col min="14591" max="14591" width="11.85546875" style="4" customWidth="1"/>
    <col min="14592" max="14592" width="11.42578125" style="4" customWidth="1"/>
    <col min="14593" max="14593" width="10.7109375" style="4" customWidth="1"/>
    <col min="14594" max="14594" width="14.42578125" style="4" customWidth="1"/>
    <col min="14595" max="14595" width="14" style="4" customWidth="1"/>
    <col min="14596" max="14596" width="10.140625" style="4" customWidth="1"/>
    <col min="14597" max="14597" width="12.28515625" style="4" customWidth="1"/>
    <col min="14598" max="14598" width="13.42578125" style="4" customWidth="1"/>
    <col min="14599" max="14599" width="13" style="4" customWidth="1"/>
    <col min="14600" max="14600" width="12" style="4" customWidth="1"/>
    <col min="14601" max="14601" width="15.42578125" style="4" customWidth="1"/>
    <col min="14602" max="14602" width="16.7109375" style="4" customWidth="1"/>
    <col min="14603" max="14603" width="12.28515625" style="4" customWidth="1"/>
    <col min="14604" max="14604" width="6.140625" style="4" customWidth="1"/>
    <col min="14605" max="14838" width="9.140625" style="4"/>
    <col min="14839" max="14839" width="2.42578125" style="4" bestFit="1" customWidth="1"/>
    <col min="14840" max="14840" width="45.42578125" style="4" bestFit="1" customWidth="1"/>
    <col min="14841" max="14843" width="12.28515625" style="4" customWidth="1"/>
    <col min="14844" max="14844" width="6.7109375" style="4" customWidth="1"/>
    <col min="14845" max="14845" width="12.140625" style="4" customWidth="1"/>
    <col min="14846" max="14846" width="11" style="4" customWidth="1"/>
    <col min="14847" max="14847" width="11.85546875" style="4" customWidth="1"/>
    <col min="14848" max="14848" width="11.42578125" style="4" customWidth="1"/>
    <col min="14849" max="14849" width="10.7109375" style="4" customWidth="1"/>
    <col min="14850" max="14850" width="14.42578125" style="4" customWidth="1"/>
    <col min="14851" max="14851" width="14" style="4" customWidth="1"/>
    <col min="14852" max="14852" width="10.140625" style="4" customWidth="1"/>
    <col min="14853" max="14853" width="12.28515625" style="4" customWidth="1"/>
    <col min="14854" max="14854" width="13.42578125" style="4" customWidth="1"/>
    <col min="14855" max="14855" width="13" style="4" customWidth="1"/>
    <col min="14856" max="14856" width="12" style="4" customWidth="1"/>
    <col min="14857" max="14857" width="15.42578125" style="4" customWidth="1"/>
    <col min="14858" max="14858" width="16.7109375" style="4" customWidth="1"/>
    <col min="14859" max="14859" width="12.28515625" style="4" customWidth="1"/>
    <col min="14860" max="14860" width="6.140625" style="4" customWidth="1"/>
    <col min="14861" max="15094" width="9.140625" style="4"/>
    <col min="15095" max="15095" width="2.42578125" style="4" bestFit="1" customWidth="1"/>
    <col min="15096" max="15096" width="45.42578125" style="4" bestFit="1" customWidth="1"/>
    <col min="15097" max="15099" width="12.28515625" style="4" customWidth="1"/>
    <col min="15100" max="15100" width="6.7109375" style="4" customWidth="1"/>
    <col min="15101" max="15101" width="12.140625" style="4" customWidth="1"/>
    <col min="15102" max="15102" width="11" style="4" customWidth="1"/>
    <col min="15103" max="15103" width="11.85546875" style="4" customWidth="1"/>
    <col min="15104" max="15104" width="11.42578125" style="4" customWidth="1"/>
    <col min="15105" max="15105" width="10.7109375" style="4" customWidth="1"/>
    <col min="15106" max="15106" width="14.42578125" style="4" customWidth="1"/>
    <col min="15107" max="15107" width="14" style="4" customWidth="1"/>
    <col min="15108" max="15108" width="10.140625" style="4" customWidth="1"/>
    <col min="15109" max="15109" width="12.28515625" style="4" customWidth="1"/>
    <col min="15110" max="15110" width="13.42578125" style="4" customWidth="1"/>
    <col min="15111" max="15111" width="13" style="4" customWidth="1"/>
    <col min="15112" max="15112" width="12" style="4" customWidth="1"/>
    <col min="15113" max="15113" width="15.42578125" style="4" customWidth="1"/>
    <col min="15114" max="15114" width="16.7109375" style="4" customWidth="1"/>
    <col min="15115" max="15115" width="12.28515625" style="4" customWidth="1"/>
    <col min="15116" max="15116" width="6.140625" style="4" customWidth="1"/>
    <col min="15117" max="15350" width="9.140625" style="4"/>
    <col min="15351" max="15351" width="2.42578125" style="4" bestFit="1" customWidth="1"/>
    <col min="15352" max="15352" width="45.42578125" style="4" bestFit="1" customWidth="1"/>
    <col min="15353" max="15355" width="12.28515625" style="4" customWidth="1"/>
    <col min="15356" max="15356" width="6.7109375" style="4" customWidth="1"/>
    <col min="15357" max="15357" width="12.140625" style="4" customWidth="1"/>
    <col min="15358" max="15358" width="11" style="4" customWidth="1"/>
    <col min="15359" max="15359" width="11.85546875" style="4" customWidth="1"/>
    <col min="15360" max="15360" width="11.42578125" style="4" customWidth="1"/>
    <col min="15361" max="15361" width="10.7109375" style="4" customWidth="1"/>
    <col min="15362" max="15362" width="14.42578125" style="4" customWidth="1"/>
    <col min="15363" max="15363" width="14" style="4" customWidth="1"/>
    <col min="15364" max="15364" width="10.140625" style="4" customWidth="1"/>
    <col min="15365" max="15365" width="12.28515625" style="4" customWidth="1"/>
    <col min="15366" max="15366" width="13.42578125" style="4" customWidth="1"/>
    <col min="15367" max="15367" width="13" style="4" customWidth="1"/>
    <col min="15368" max="15368" width="12" style="4" customWidth="1"/>
    <col min="15369" max="15369" width="15.42578125" style="4" customWidth="1"/>
    <col min="15370" max="15370" width="16.7109375" style="4" customWidth="1"/>
    <col min="15371" max="15371" width="12.28515625" style="4" customWidth="1"/>
    <col min="15372" max="15372" width="6.140625" style="4" customWidth="1"/>
    <col min="15373" max="15606" width="9.140625" style="4"/>
    <col min="15607" max="15607" width="2.42578125" style="4" bestFit="1" customWidth="1"/>
    <col min="15608" max="15608" width="45.42578125" style="4" bestFit="1" customWidth="1"/>
    <col min="15609" max="15611" width="12.28515625" style="4" customWidth="1"/>
    <col min="15612" max="15612" width="6.7109375" style="4" customWidth="1"/>
    <col min="15613" max="15613" width="12.140625" style="4" customWidth="1"/>
    <col min="15614" max="15614" width="11" style="4" customWidth="1"/>
    <col min="15615" max="15615" width="11.85546875" style="4" customWidth="1"/>
    <col min="15616" max="15616" width="11.42578125" style="4" customWidth="1"/>
    <col min="15617" max="15617" width="10.7109375" style="4" customWidth="1"/>
    <col min="15618" max="15618" width="14.42578125" style="4" customWidth="1"/>
    <col min="15619" max="15619" width="14" style="4" customWidth="1"/>
    <col min="15620" max="15620" width="10.140625" style="4" customWidth="1"/>
    <col min="15621" max="15621" width="12.28515625" style="4" customWidth="1"/>
    <col min="15622" max="15622" width="13.42578125" style="4" customWidth="1"/>
    <col min="15623" max="15623" width="13" style="4" customWidth="1"/>
    <col min="15624" max="15624" width="12" style="4" customWidth="1"/>
    <col min="15625" max="15625" width="15.42578125" style="4" customWidth="1"/>
    <col min="15626" max="15626" width="16.7109375" style="4" customWidth="1"/>
    <col min="15627" max="15627" width="12.28515625" style="4" customWidth="1"/>
    <col min="15628" max="15628" width="6.140625" style="4" customWidth="1"/>
    <col min="15629" max="15862" width="9.140625" style="4"/>
    <col min="15863" max="15863" width="2.42578125" style="4" bestFit="1" customWidth="1"/>
    <col min="15864" max="15864" width="45.42578125" style="4" bestFit="1" customWidth="1"/>
    <col min="15865" max="15867" width="12.28515625" style="4" customWidth="1"/>
    <col min="15868" max="15868" width="6.7109375" style="4" customWidth="1"/>
    <col min="15869" max="15869" width="12.140625" style="4" customWidth="1"/>
    <col min="15870" max="15870" width="11" style="4" customWidth="1"/>
    <col min="15871" max="15871" width="11.85546875" style="4" customWidth="1"/>
    <col min="15872" max="15872" width="11.42578125" style="4" customWidth="1"/>
    <col min="15873" max="15873" width="10.7109375" style="4" customWidth="1"/>
    <col min="15874" max="15874" width="14.42578125" style="4" customWidth="1"/>
    <col min="15875" max="15875" width="14" style="4" customWidth="1"/>
    <col min="15876" max="15876" width="10.140625" style="4" customWidth="1"/>
    <col min="15877" max="15877" width="12.28515625" style="4" customWidth="1"/>
    <col min="15878" max="15878" width="13.42578125" style="4" customWidth="1"/>
    <col min="15879" max="15879" width="13" style="4" customWidth="1"/>
    <col min="15880" max="15880" width="12" style="4" customWidth="1"/>
    <col min="15881" max="15881" width="15.42578125" style="4" customWidth="1"/>
    <col min="15882" max="15882" width="16.7109375" style="4" customWidth="1"/>
    <col min="15883" max="15883" width="12.28515625" style="4" customWidth="1"/>
    <col min="15884" max="15884" width="6.140625" style="4" customWidth="1"/>
    <col min="15885" max="16118" width="9.140625" style="4"/>
    <col min="16119" max="16119" width="2.42578125" style="4" bestFit="1" customWidth="1"/>
    <col min="16120" max="16120" width="45.42578125" style="4" bestFit="1" customWidth="1"/>
    <col min="16121" max="16123" width="12.28515625" style="4" customWidth="1"/>
    <col min="16124" max="16124" width="6.7109375" style="4" customWidth="1"/>
    <col min="16125" max="16125" width="12.140625" style="4" customWidth="1"/>
    <col min="16126" max="16126" width="11" style="4" customWidth="1"/>
    <col min="16127" max="16127" width="11.85546875" style="4" customWidth="1"/>
    <col min="16128" max="16128" width="11.42578125" style="4" customWidth="1"/>
    <col min="16129" max="16129" width="10.7109375" style="4" customWidth="1"/>
    <col min="16130" max="16130" width="14.42578125" style="4" customWidth="1"/>
    <col min="16131" max="16131" width="14" style="4" customWidth="1"/>
    <col min="16132" max="16132" width="10.140625" style="4" customWidth="1"/>
    <col min="16133" max="16133" width="12.28515625" style="4" customWidth="1"/>
    <col min="16134" max="16134" width="13.42578125" style="4" customWidth="1"/>
    <col min="16135" max="16135" width="13" style="4" customWidth="1"/>
    <col min="16136" max="16136" width="12" style="4" customWidth="1"/>
    <col min="16137" max="16137" width="15.42578125" style="4" customWidth="1"/>
    <col min="16138" max="16138" width="16.7109375" style="4" customWidth="1"/>
    <col min="16139" max="16139" width="12.28515625" style="4" customWidth="1"/>
    <col min="16140" max="16140" width="6.140625" style="4" customWidth="1"/>
    <col min="16141" max="16384" width="9.140625" style="4"/>
  </cols>
  <sheetData>
    <row r="1" spans="1:14" s="421" customFormat="1" ht="14.1" customHeight="1"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831" customFormat="1" ht="14.1" customHeight="1" x14ac:dyDescent="0.2">
      <c r="A3" s="184"/>
      <c r="B3" s="424" t="str">
        <f>SPUCRI!$B$3</f>
        <v>AS OF DATE _______</v>
      </c>
      <c r="C3" s="4"/>
      <c r="D3" s="4"/>
      <c r="E3" s="4"/>
      <c r="F3" s="1398">
        <f>'I. Financial Condition'!$C$3</f>
        <v>0</v>
      </c>
      <c r="G3" s="1398"/>
      <c r="H3" s="911"/>
      <c r="I3" s="911"/>
      <c r="J3" s="911"/>
      <c r="K3" s="911"/>
      <c r="L3" s="911"/>
      <c r="M3" s="184"/>
      <c r="N3" s="184"/>
    </row>
    <row r="4" spans="1:14" s="421" customFormat="1" ht="14.1" customHeight="1" thickBot="1" x14ac:dyDescent="0.25">
      <c r="A4" s="598"/>
      <c r="E4" s="598"/>
      <c r="F4" s="598"/>
      <c r="I4" s="578"/>
      <c r="J4" s="578"/>
    </row>
    <row r="5" spans="1:14" s="369" customFormat="1" ht="12.75" customHeight="1" x14ac:dyDescent="0.25">
      <c r="A5" s="1606" t="s">
        <v>609</v>
      </c>
      <c r="B5" s="1516"/>
      <c r="C5" s="1539" t="s">
        <v>649</v>
      </c>
      <c r="D5" s="1539"/>
      <c r="E5" s="1539"/>
      <c r="F5" s="1539" t="s">
        <v>759</v>
      </c>
      <c r="G5" s="1539"/>
      <c r="H5" s="1539"/>
      <c r="I5" s="1524" t="s">
        <v>714</v>
      </c>
      <c r="J5" s="1524" t="s">
        <v>715</v>
      </c>
      <c r="K5" s="1445" t="s">
        <v>760</v>
      </c>
      <c r="L5" s="1545" t="s">
        <v>761</v>
      </c>
    </row>
    <row r="6" spans="1:14" s="369" customFormat="1" ht="12.75" customHeight="1" x14ac:dyDescent="0.25">
      <c r="A6" s="1518"/>
      <c r="B6" s="1519"/>
      <c r="C6" s="1486"/>
      <c r="D6" s="1486"/>
      <c r="E6" s="1486"/>
      <c r="F6" s="1577" t="s">
        <v>762</v>
      </c>
      <c r="G6" s="1486" t="s">
        <v>650</v>
      </c>
      <c r="H6" s="1486"/>
      <c r="I6" s="1430"/>
      <c r="J6" s="1430"/>
      <c r="K6" s="1403"/>
      <c r="L6" s="1546"/>
    </row>
    <row r="7" spans="1:14" s="369" customFormat="1" ht="12.75" customHeight="1" x14ac:dyDescent="0.25">
      <c r="A7" s="1518"/>
      <c r="B7" s="1519"/>
      <c r="C7" s="1486" t="s">
        <v>656</v>
      </c>
      <c r="D7" s="1486" t="s">
        <v>657</v>
      </c>
      <c r="E7" s="1486" t="s">
        <v>618</v>
      </c>
      <c r="F7" s="1403"/>
      <c r="G7" s="1486" t="s">
        <v>763</v>
      </c>
      <c r="H7" s="1486" t="s">
        <v>764</v>
      </c>
      <c r="I7" s="1430"/>
      <c r="J7" s="1430"/>
      <c r="K7" s="1403"/>
      <c r="L7" s="1546"/>
    </row>
    <row r="8" spans="1:14" s="369" customFormat="1" ht="12.75" customHeight="1" x14ac:dyDescent="0.25">
      <c r="A8" s="1518"/>
      <c r="B8" s="1519"/>
      <c r="C8" s="1486"/>
      <c r="D8" s="1486"/>
      <c r="E8" s="1486"/>
      <c r="F8" s="1404"/>
      <c r="G8" s="1486"/>
      <c r="H8" s="1486"/>
      <c r="I8" s="1431"/>
      <c r="J8" s="1431"/>
      <c r="K8" s="1404"/>
      <c r="L8" s="1547"/>
    </row>
    <row r="9" spans="1:14" s="422" customFormat="1" ht="12.75" customHeight="1" thickBot="1" x14ac:dyDescent="0.25">
      <c r="A9" s="1537"/>
      <c r="B9" s="1479"/>
      <c r="C9" s="432"/>
      <c r="D9" s="432"/>
      <c r="E9" s="432"/>
      <c r="F9" s="432"/>
      <c r="G9" s="432"/>
      <c r="H9" s="432"/>
      <c r="I9" s="659"/>
      <c r="J9" s="659"/>
      <c r="K9" s="432"/>
      <c r="L9" s="433"/>
    </row>
    <row r="10" spans="1:14" ht="12.75" customHeight="1" x14ac:dyDescent="0.2">
      <c r="A10" s="773"/>
      <c r="B10" s="775"/>
      <c r="C10" s="775"/>
      <c r="D10" s="775"/>
      <c r="E10" s="775"/>
      <c r="F10" s="775"/>
      <c r="G10" s="775"/>
      <c r="H10" s="775"/>
      <c r="I10" s="776"/>
      <c r="J10" s="776"/>
      <c r="K10" s="775"/>
      <c r="L10" s="777"/>
    </row>
    <row r="11" spans="1:14" s="484" customFormat="1" ht="12.75" customHeight="1" x14ac:dyDescent="0.25">
      <c r="A11" s="933" t="s">
        <v>719</v>
      </c>
      <c r="B11" s="934"/>
      <c r="C11" s="934"/>
      <c r="D11" s="935"/>
      <c r="E11" s="934"/>
      <c r="F11" s="934"/>
      <c r="G11" s="934"/>
      <c r="H11" s="934"/>
      <c r="I11" s="936"/>
      <c r="J11" s="936"/>
      <c r="K11" s="934"/>
      <c r="L11" s="937"/>
    </row>
    <row r="12" spans="1:14" s="484" customFormat="1" ht="12.75" customHeight="1" x14ac:dyDescent="0.25">
      <c r="A12" s="938">
        <v>1</v>
      </c>
      <c r="B12" s="939"/>
      <c r="C12" s="939"/>
      <c r="D12" s="940"/>
      <c r="E12" s="939"/>
      <c r="F12" s="939"/>
      <c r="G12" s="939"/>
      <c r="H12" s="939"/>
      <c r="I12" s="941"/>
      <c r="J12" s="941"/>
      <c r="K12" s="939"/>
      <c r="L12" s="942"/>
    </row>
    <row r="13" spans="1:14" s="484" customFormat="1" ht="12.75" customHeight="1" x14ac:dyDescent="0.25">
      <c r="A13" s="938">
        <v>2</v>
      </c>
      <c r="B13" s="943"/>
      <c r="C13" s="943"/>
      <c r="D13" s="944"/>
      <c r="E13" s="943"/>
      <c r="F13" s="943"/>
      <c r="G13" s="943"/>
      <c r="H13" s="943"/>
      <c r="I13" s="945"/>
      <c r="J13" s="945"/>
      <c r="K13" s="943"/>
      <c r="L13" s="946"/>
    </row>
    <row r="14" spans="1:14" s="484" customFormat="1" ht="12.75" customHeight="1" x14ac:dyDescent="0.25">
      <c r="A14" s="938">
        <v>3</v>
      </c>
      <c r="B14" s="943"/>
      <c r="C14" s="943"/>
      <c r="D14" s="944"/>
      <c r="E14" s="943"/>
      <c r="F14" s="943"/>
      <c r="G14" s="943"/>
      <c r="H14" s="943"/>
      <c r="I14" s="945"/>
      <c r="J14" s="945"/>
      <c r="K14" s="943"/>
      <c r="L14" s="946"/>
    </row>
    <row r="15" spans="1:14" ht="12.75" customHeight="1" x14ac:dyDescent="0.2">
      <c r="A15" s="947">
        <v>4</v>
      </c>
      <c r="B15" s="787"/>
      <c r="C15" s="787"/>
      <c r="D15" s="787"/>
      <c r="E15" s="787"/>
      <c r="F15" s="787"/>
      <c r="G15" s="787"/>
      <c r="H15" s="787"/>
      <c r="I15" s="788"/>
      <c r="J15" s="788"/>
      <c r="K15" s="787"/>
      <c r="L15" s="789"/>
    </row>
    <row r="16" spans="1:14" ht="12.75" customHeight="1" x14ac:dyDescent="0.2">
      <c r="A16" s="947"/>
      <c r="B16" s="775"/>
      <c r="C16" s="775"/>
      <c r="D16" s="775"/>
      <c r="E16" s="775"/>
      <c r="F16" s="775"/>
      <c r="G16" s="775"/>
      <c r="H16" s="775"/>
      <c r="I16" s="776"/>
      <c r="J16" s="776"/>
      <c r="K16" s="775"/>
      <c r="L16" s="777"/>
    </row>
    <row r="17" spans="1:12" ht="12.75" customHeight="1" thickBot="1" x14ac:dyDescent="0.25">
      <c r="A17" s="947"/>
      <c r="B17" s="780"/>
      <c r="C17" s="780"/>
      <c r="D17" s="780"/>
      <c r="E17" s="780"/>
      <c r="F17" s="780"/>
      <c r="G17" s="780"/>
      <c r="H17" s="780"/>
      <c r="I17" s="847"/>
      <c r="J17" s="847"/>
      <c r="K17" s="780"/>
      <c r="L17" s="782"/>
    </row>
    <row r="18" spans="1:12" ht="12.75" customHeight="1" x14ac:dyDescent="0.2">
      <c r="A18" s="792" t="s">
        <v>765</v>
      </c>
      <c r="B18" s="780"/>
      <c r="C18" s="780"/>
      <c r="D18" s="835"/>
      <c r="E18" s="835"/>
      <c r="F18" s="835"/>
      <c r="G18" s="835"/>
      <c r="H18" s="835"/>
      <c r="I18" s="815">
        <f>SUM(I12:I15)</f>
        <v>0</v>
      </c>
      <c r="J18" s="815">
        <f t="shared" ref="J18:K18" si="0">SUM(J12:J15)</f>
        <v>0</v>
      </c>
      <c r="K18" s="827">
        <f t="shared" si="0"/>
        <v>0</v>
      </c>
      <c r="L18" s="948"/>
    </row>
    <row r="19" spans="1:12" ht="12.75" customHeight="1" thickBot="1" x14ac:dyDescent="0.25">
      <c r="A19" s="794" t="s">
        <v>693</v>
      </c>
      <c r="B19" s="796"/>
      <c r="C19" s="796"/>
      <c r="D19" s="846"/>
      <c r="E19" s="846"/>
      <c r="F19" s="846"/>
      <c r="G19" s="846"/>
      <c r="H19" s="846"/>
      <c r="I19" s="949"/>
      <c r="J19" s="949"/>
      <c r="K19" s="950"/>
      <c r="L19" s="798"/>
    </row>
    <row r="20" spans="1:12" s="595" customFormat="1" ht="12.75" customHeight="1" thickBot="1" x14ac:dyDescent="0.25">
      <c r="A20" s="1607" t="s">
        <v>766</v>
      </c>
      <c r="B20" s="1608"/>
      <c r="C20" s="801"/>
      <c r="D20" s="802"/>
      <c r="E20" s="802"/>
      <c r="F20" s="802"/>
      <c r="G20" s="802"/>
      <c r="H20" s="802"/>
      <c r="I20" s="816">
        <f>I18-I19</f>
        <v>0</v>
      </c>
      <c r="J20" s="816">
        <f t="shared" ref="J20:K20" si="1">J18-J19</f>
        <v>0</v>
      </c>
      <c r="K20" s="829">
        <f t="shared" si="1"/>
        <v>0</v>
      </c>
      <c r="L20" s="803"/>
    </row>
    <row r="21" spans="1:12" ht="12.75" customHeight="1" x14ac:dyDescent="0.2">
      <c r="A21" s="1"/>
      <c r="B21" s="1"/>
      <c r="C21" s="1"/>
      <c r="D21" s="1"/>
      <c r="E21" s="1"/>
      <c r="F21" s="1"/>
      <c r="G21" s="1"/>
      <c r="H21" s="480"/>
      <c r="I21" s="3"/>
      <c r="J21" s="3"/>
      <c r="K21" s="1"/>
      <c r="L21" s="1"/>
    </row>
    <row r="22" spans="1:12" ht="12.75" customHeight="1" x14ac:dyDescent="0.2">
      <c r="A22" s="760" t="s">
        <v>708</v>
      </c>
      <c r="B22" s="722"/>
      <c r="C22" s="722"/>
      <c r="D22" s="722"/>
      <c r="E22" s="722"/>
      <c r="F22" s="722"/>
      <c r="G22" s="722"/>
      <c r="H22" s="951"/>
      <c r="I22" s="724"/>
      <c r="J22" s="724"/>
      <c r="K22" s="722"/>
      <c r="L22" s="722"/>
    </row>
    <row r="23" spans="1:12" ht="12.75" customHeight="1" x14ac:dyDescent="0.2">
      <c r="A23" s="722">
        <v>1</v>
      </c>
      <c r="B23" s="722" t="s">
        <v>767</v>
      </c>
      <c r="C23" s="722"/>
      <c r="D23" s="722"/>
      <c r="E23" s="722"/>
      <c r="F23" s="722"/>
      <c r="G23" s="722"/>
      <c r="H23" s="951"/>
      <c r="I23" s="724"/>
      <c r="J23" s="724"/>
      <c r="K23" s="722"/>
      <c r="L23" s="722"/>
    </row>
    <row r="24" spans="1:12" ht="12.75" customHeight="1" x14ac:dyDescent="0.2">
      <c r="A24" s="722">
        <v>2</v>
      </c>
      <c r="B24" s="722" t="s">
        <v>701</v>
      </c>
      <c r="C24" s="722"/>
      <c r="D24" s="722"/>
      <c r="E24" s="722"/>
      <c r="F24" s="722"/>
      <c r="G24" s="722"/>
      <c r="H24" s="951"/>
      <c r="I24" s="724"/>
      <c r="J24" s="724"/>
      <c r="K24" s="722"/>
      <c r="L24" s="722"/>
    </row>
    <row r="25" spans="1:12" ht="12.75" customHeight="1" x14ac:dyDescent="0.2">
      <c r="A25" s="722">
        <v>3</v>
      </c>
      <c r="B25" s="722" t="s">
        <v>700</v>
      </c>
      <c r="C25" s="722"/>
      <c r="D25" s="722"/>
      <c r="E25" s="722"/>
      <c r="F25" s="722"/>
      <c r="G25" s="722"/>
      <c r="H25" s="722"/>
      <c r="I25" s="724"/>
      <c r="J25" s="724"/>
      <c r="K25" s="722"/>
      <c r="L25" s="722"/>
    </row>
  </sheetData>
  <sheetProtection algorithmName="SHA-512" hashValue="NtGLnyBqHRPoaM71ELPh4OAst7dtElw3OQksNxM1+e8TrKdPDZK3z3kd9dRQBmHQ46eiZnShWU8x36ZhA+y4Rg==" saltValue="bmQDtlb7Scor71SzU8WBIw=="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8">
    <mergeCell ref="A5:B8"/>
    <mergeCell ref="C5:E6"/>
    <mergeCell ref="F5:H5"/>
    <mergeCell ref="A9:B9"/>
    <mergeCell ref="A20:B20"/>
    <mergeCell ref="C7:C8"/>
    <mergeCell ref="D7:D8"/>
    <mergeCell ref="E7:E8"/>
    <mergeCell ref="F2:G2"/>
    <mergeCell ref="F3:G3"/>
    <mergeCell ref="L5:L8"/>
    <mergeCell ref="F6:F8"/>
    <mergeCell ref="G6:H6"/>
    <mergeCell ref="G7:G8"/>
    <mergeCell ref="H7:H8"/>
    <mergeCell ref="I5:I8"/>
    <mergeCell ref="J5:J8"/>
    <mergeCell ref="K5:K8"/>
  </mergeCells>
  <pageMargins left="0.5" right="0.5" top="1" bottom="0.5" header="0.2" footer="0.1"/>
  <pageSetup paperSize="5" scale="58" fitToHeight="0" orientation="landscape" r:id="rId1"/>
  <headerFooter>
    <oddFooter>&amp;R&amp;"Arial,Bold"&amp;10Page 42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1">
    <tabColor theme="9" tint="0.39997558519241921"/>
    <pageSetUpPr fitToPage="1"/>
  </sheetPr>
  <dimension ref="A1:N36"/>
  <sheetViews>
    <sheetView showGridLines="0" topLeftCell="A7" zoomScale="85" zoomScaleNormal="85" zoomScaleSheetLayoutView="80" zoomScalePageLayoutView="40" workbookViewId="0"/>
  </sheetViews>
  <sheetFormatPr defaultColWidth="8.85546875" defaultRowHeight="12.75" customHeight="1" x14ac:dyDescent="0.2"/>
  <cols>
    <col min="1" max="1" width="3.28515625" style="4" customWidth="1"/>
    <col min="2" max="2" width="31.7109375" style="4" customWidth="1"/>
    <col min="3" max="3" width="11.85546875" style="4" customWidth="1"/>
    <col min="4" max="6" width="12.7109375" style="4" customWidth="1"/>
    <col min="7" max="8" width="24.42578125" style="6" customWidth="1"/>
    <col min="9" max="9" width="12.7109375" style="4" customWidth="1"/>
    <col min="10" max="10" width="11.42578125" style="4" customWidth="1"/>
    <col min="11" max="250" width="9.140625" style="4"/>
    <col min="251" max="251" width="3.28515625" style="4" customWidth="1"/>
    <col min="252" max="252" width="31.7109375" style="4" customWidth="1"/>
    <col min="253" max="253" width="11.85546875" style="4" customWidth="1"/>
    <col min="254" max="256" width="12.7109375" style="4" customWidth="1"/>
    <col min="257" max="260" width="14.7109375" style="4" customWidth="1"/>
    <col min="261" max="265" width="12.7109375" style="4" customWidth="1"/>
    <col min="266" max="266" width="11.42578125" style="4" customWidth="1"/>
    <col min="267" max="506" width="9.140625" style="4"/>
    <col min="507" max="507" width="3.28515625" style="4" customWidth="1"/>
    <col min="508" max="508" width="31.7109375" style="4" customWidth="1"/>
    <col min="509" max="509" width="11.85546875" style="4" customWidth="1"/>
    <col min="510" max="512" width="12.7109375" style="4" customWidth="1"/>
    <col min="513" max="516" width="14.7109375" style="4" customWidth="1"/>
    <col min="517" max="521" width="12.7109375" style="4" customWidth="1"/>
    <col min="522" max="522" width="11.42578125" style="4" customWidth="1"/>
    <col min="523" max="762" width="9.140625" style="4"/>
    <col min="763" max="763" width="3.28515625" style="4" customWidth="1"/>
    <col min="764" max="764" width="31.7109375" style="4" customWidth="1"/>
    <col min="765" max="765" width="11.85546875" style="4" customWidth="1"/>
    <col min="766" max="768" width="12.7109375" style="4" customWidth="1"/>
    <col min="769" max="772" width="14.7109375" style="4" customWidth="1"/>
    <col min="773" max="777" width="12.7109375" style="4" customWidth="1"/>
    <col min="778" max="778" width="11.42578125" style="4" customWidth="1"/>
    <col min="779" max="1018" width="9.140625" style="4"/>
    <col min="1019" max="1019" width="3.28515625" style="4" customWidth="1"/>
    <col min="1020" max="1020" width="31.7109375" style="4" customWidth="1"/>
    <col min="1021" max="1021" width="11.85546875" style="4" customWidth="1"/>
    <col min="1022" max="1024" width="12.7109375" style="4" customWidth="1"/>
    <col min="1025" max="1028" width="14.7109375" style="4" customWidth="1"/>
    <col min="1029" max="1033" width="12.7109375" style="4" customWidth="1"/>
    <col min="1034" max="1034" width="11.42578125" style="4" customWidth="1"/>
    <col min="1035" max="1274" width="9.140625" style="4"/>
    <col min="1275" max="1275" width="3.28515625" style="4" customWidth="1"/>
    <col min="1276" max="1276" width="31.7109375" style="4" customWidth="1"/>
    <col min="1277" max="1277" width="11.85546875" style="4" customWidth="1"/>
    <col min="1278" max="1280" width="12.7109375" style="4" customWidth="1"/>
    <col min="1281" max="1284" width="14.7109375" style="4" customWidth="1"/>
    <col min="1285" max="1289" width="12.7109375" style="4" customWidth="1"/>
    <col min="1290" max="1290" width="11.42578125" style="4" customWidth="1"/>
    <col min="1291" max="1530" width="9.140625" style="4"/>
    <col min="1531" max="1531" width="3.28515625" style="4" customWidth="1"/>
    <col min="1532" max="1532" width="31.7109375" style="4" customWidth="1"/>
    <col min="1533" max="1533" width="11.85546875" style="4" customWidth="1"/>
    <col min="1534" max="1536" width="12.7109375" style="4" customWidth="1"/>
    <col min="1537" max="1540" width="14.7109375" style="4" customWidth="1"/>
    <col min="1541" max="1545" width="12.7109375" style="4" customWidth="1"/>
    <col min="1546" max="1546" width="11.42578125" style="4" customWidth="1"/>
    <col min="1547" max="1786" width="9.140625" style="4"/>
    <col min="1787" max="1787" width="3.28515625" style="4" customWidth="1"/>
    <col min="1788" max="1788" width="31.7109375" style="4" customWidth="1"/>
    <col min="1789" max="1789" width="11.85546875" style="4" customWidth="1"/>
    <col min="1790" max="1792" width="12.7109375" style="4" customWidth="1"/>
    <col min="1793" max="1796" width="14.7109375" style="4" customWidth="1"/>
    <col min="1797" max="1801" width="12.7109375" style="4" customWidth="1"/>
    <col min="1802" max="1802" width="11.42578125" style="4" customWidth="1"/>
    <col min="1803" max="2042" width="9.140625" style="4"/>
    <col min="2043" max="2043" width="3.28515625" style="4" customWidth="1"/>
    <col min="2044" max="2044" width="31.7109375" style="4" customWidth="1"/>
    <col min="2045" max="2045" width="11.85546875" style="4" customWidth="1"/>
    <col min="2046" max="2048" width="12.7109375" style="4" customWidth="1"/>
    <col min="2049" max="2052" width="14.7109375" style="4" customWidth="1"/>
    <col min="2053" max="2057" width="12.7109375" style="4" customWidth="1"/>
    <col min="2058" max="2058" width="11.42578125" style="4" customWidth="1"/>
    <col min="2059" max="2298" width="9.140625" style="4"/>
    <col min="2299" max="2299" width="3.28515625" style="4" customWidth="1"/>
    <col min="2300" max="2300" width="31.7109375" style="4" customWidth="1"/>
    <col min="2301" max="2301" width="11.85546875" style="4" customWidth="1"/>
    <col min="2302" max="2304" width="12.7109375" style="4" customWidth="1"/>
    <col min="2305" max="2308" width="14.7109375" style="4" customWidth="1"/>
    <col min="2309" max="2313" width="12.7109375" style="4" customWidth="1"/>
    <col min="2314" max="2314" width="11.42578125" style="4" customWidth="1"/>
    <col min="2315" max="2554" width="9.140625" style="4"/>
    <col min="2555" max="2555" width="3.28515625" style="4" customWidth="1"/>
    <col min="2556" max="2556" width="31.7109375" style="4" customWidth="1"/>
    <col min="2557" max="2557" width="11.85546875" style="4" customWidth="1"/>
    <col min="2558" max="2560" width="12.7109375" style="4" customWidth="1"/>
    <col min="2561" max="2564" width="14.7109375" style="4" customWidth="1"/>
    <col min="2565" max="2569" width="12.7109375" style="4" customWidth="1"/>
    <col min="2570" max="2570" width="11.42578125" style="4" customWidth="1"/>
    <col min="2571" max="2810" width="9.140625" style="4"/>
    <col min="2811" max="2811" width="3.28515625" style="4" customWidth="1"/>
    <col min="2812" max="2812" width="31.7109375" style="4" customWidth="1"/>
    <col min="2813" max="2813" width="11.85546875" style="4" customWidth="1"/>
    <col min="2814" max="2816" width="12.7109375" style="4" customWidth="1"/>
    <col min="2817" max="2820" width="14.7109375" style="4" customWidth="1"/>
    <col min="2821" max="2825" width="12.7109375" style="4" customWidth="1"/>
    <col min="2826" max="2826" width="11.42578125" style="4" customWidth="1"/>
    <col min="2827" max="3066" width="9.140625" style="4"/>
    <col min="3067" max="3067" width="3.28515625" style="4" customWidth="1"/>
    <col min="3068" max="3068" width="31.7109375" style="4" customWidth="1"/>
    <col min="3069" max="3069" width="11.85546875" style="4" customWidth="1"/>
    <col min="3070" max="3072" width="12.7109375" style="4" customWidth="1"/>
    <col min="3073" max="3076" width="14.7109375" style="4" customWidth="1"/>
    <col min="3077" max="3081" width="12.7109375" style="4" customWidth="1"/>
    <col min="3082" max="3082" width="11.42578125" style="4" customWidth="1"/>
    <col min="3083" max="3322" width="9.140625" style="4"/>
    <col min="3323" max="3323" width="3.28515625" style="4" customWidth="1"/>
    <col min="3324" max="3324" width="31.7109375" style="4" customWidth="1"/>
    <col min="3325" max="3325" width="11.85546875" style="4" customWidth="1"/>
    <col min="3326" max="3328" width="12.7109375" style="4" customWidth="1"/>
    <col min="3329" max="3332" width="14.7109375" style="4" customWidth="1"/>
    <col min="3333" max="3337" width="12.7109375" style="4" customWidth="1"/>
    <col min="3338" max="3338" width="11.42578125" style="4" customWidth="1"/>
    <col min="3339" max="3578" width="9.140625" style="4"/>
    <col min="3579" max="3579" width="3.28515625" style="4" customWidth="1"/>
    <col min="3580" max="3580" width="31.7109375" style="4" customWidth="1"/>
    <col min="3581" max="3581" width="11.85546875" style="4" customWidth="1"/>
    <col min="3582" max="3584" width="12.7109375" style="4" customWidth="1"/>
    <col min="3585" max="3588" width="14.7109375" style="4" customWidth="1"/>
    <col min="3589" max="3593" width="12.7109375" style="4" customWidth="1"/>
    <col min="3594" max="3594" width="11.42578125" style="4" customWidth="1"/>
    <col min="3595" max="3834" width="9.140625" style="4"/>
    <col min="3835" max="3835" width="3.28515625" style="4" customWidth="1"/>
    <col min="3836" max="3836" width="31.7109375" style="4" customWidth="1"/>
    <col min="3837" max="3837" width="11.85546875" style="4" customWidth="1"/>
    <col min="3838" max="3840" width="12.7109375" style="4" customWidth="1"/>
    <col min="3841" max="3844" width="14.7109375" style="4" customWidth="1"/>
    <col min="3845" max="3849" width="12.7109375" style="4" customWidth="1"/>
    <col min="3850" max="3850" width="11.42578125" style="4" customWidth="1"/>
    <col min="3851" max="4090" width="9.140625" style="4"/>
    <col min="4091" max="4091" width="3.28515625" style="4" customWidth="1"/>
    <col min="4092" max="4092" width="31.7109375" style="4" customWidth="1"/>
    <col min="4093" max="4093" width="11.85546875" style="4" customWidth="1"/>
    <col min="4094" max="4096" width="12.7109375" style="4" customWidth="1"/>
    <col min="4097" max="4100" width="14.7109375" style="4" customWidth="1"/>
    <col min="4101" max="4105" width="12.7109375" style="4" customWidth="1"/>
    <col min="4106" max="4106" width="11.42578125" style="4" customWidth="1"/>
    <col min="4107" max="4346" width="9.140625" style="4"/>
    <col min="4347" max="4347" width="3.28515625" style="4" customWidth="1"/>
    <col min="4348" max="4348" width="31.7109375" style="4" customWidth="1"/>
    <col min="4349" max="4349" width="11.85546875" style="4" customWidth="1"/>
    <col min="4350" max="4352" width="12.7109375" style="4" customWidth="1"/>
    <col min="4353" max="4356" width="14.7109375" style="4" customWidth="1"/>
    <col min="4357" max="4361" width="12.7109375" style="4" customWidth="1"/>
    <col min="4362" max="4362" width="11.42578125" style="4" customWidth="1"/>
    <col min="4363" max="4602" width="9.140625" style="4"/>
    <col min="4603" max="4603" width="3.28515625" style="4" customWidth="1"/>
    <col min="4604" max="4604" width="31.7109375" style="4" customWidth="1"/>
    <col min="4605" max="4605" width="11.85546875" style="4" customWidth="1"/>
    <col min="4606" max="4608" width="12.7109375" style="4" customWidth="1"/>
    <col min="4609" max="4612" width="14.7109375" style="4" customWidth="1"/>
    <col min="4613" max="4617" width="12.7109375" style="4" customWidth="1"/>
    <col min="4618" max="4618" width="11.42578125" style="4" customWidth="1"/>
    <col min="4619" max="4858" width="9.140625" style="4"/>
    <col min="4859" max="4859" width="3.28515625" style="4" customWidth="1"/>
    <col min="4860" max="4860" width="31.7109375" style="4" customWidth="1"/>
    <col min="4861" max="4861" width="11.85546875" style="4" customWidth="1"/>
    <col min="4862" max="4864" width="12.7109375" style="4" customWidth="1"/>
    <col min="4865" max="4868" width="14.7109375" style="4" customWidth="1"/>
    <col min="4869" max="4873" width="12.7109375" style="4" customWidth="1"/>
    <col min="4874" max="4874" width="11.42578125" style="4" customWidth="1"/>
    <col min="4875" max="5114" width="9.140625" style="4"/>
    <col min="5115" max="5115" width="3.28515625" style="4" customWidth="1"/>
    <col min="5116" max="5116" width="31.7109375" style="4" customWidth="1"/>
    <col min="5117" max="5117" width="11.85546875" style="4" customWidth="1"/>
    <col min="5118" max="5120" width="12.7109375" style="4" customWidth="1"/>
    <col min="5121" max="5124" width="14.7109375" style="4" customWidth="1"/>
    <col min="5125" max="5129" width="12.7109375" style="4" customWidth="1"/>
    <col min="5130" max="5130" width="11.42578125" style="4" customWidth="1"/>
    <col min="5131" max="5370" width="9.140625" style="4"/>
    <col min="5371" max="5371" width="3.28515625" style="4" customWidth="1"/>
    <col min="5372" max="5372" width="31.7109375" style="4" customWidth="1"/>
    <col min="5373" max="5373" width="11.85546875" style="4" customWidth="1"/>
    <col min="5374" max="5376" width="12.7109375" style="4" customWidth="1"/>
    <col min="5377" max="5380" width="14.7109375" style="4" customWidth="1"/>
    <col min="5381" max="5385" width="12.7109375" style="4" customWidth="1"/>
    <col min="5386" max="5386" width="11.42578125" style="4" customWidth="1"/>
    <col min="5387" max="5626" width="9.140625" style="4"/>
    <col min="5627" max="5627" width="3.28515625" style="4" customWidth="1"/>
    <col min="5628" max="5628" width="31.7109375" style="4" customWidth="1"/>
    <col min="5629" max="5629" width="11.85546875" style="4" customWidth="1"/>
    <col min="5630" max="5632" width="12.7109375" style="4" customWidth="1"/>
    <col min="5633" max="5636" width="14.7109375" style="4" customWidth="1"/>
    <col min="5637" max="5641" width="12.7109375" style="4" customWidth="1"/>
    <col min="5642" max="5642" width="11.42578125" style="4" customWidth="1"/>
    <col min="5643" max="5882" width="9.140625" style="4"/>
    <col min="5883" max="5883" width="3.28515625" style="4" customWidth="1"/>
    <col min="5884" max="5884" width="31.7109375" style="4" customWidth="1"/>
    <col min="5885" max="5885" width="11.85546875" style="4" customWidth="1"/>
    <col min="5886" max="5888" width="12.7109375" style="4" customWidth="1"/>
    <col min="5889" max="5892" width="14.7109375" style="4" customWidth="1"/>
    <col min="5893" max="5897" width="12.7109375" style="4" customWidth="1"/>
    <col min="5898" max="5898" width="11.42578125" style="4" customWidth="1"/>
    <col min="5899" max="6138" width="9.140625" style="4"/>
    <col min="6139" max="6139" width="3.28515625" style="4" customWidth="1"/>
    <col min="6140" max="6140" width="31.7109375" style="4" customWidth="1"/>
    <col min="6141" max="6141" width="11.85546875" style="4" customWidth="1"/>
    <col min="6142" max="6144" width="12.7109375" style="4" customWidth="1"/>
    <col min="6145" max="6148" width="14.7109375" style="4" customWidth="1"/>
    <col min="6149" max="6153" width="12.7109375" style="4" customWidth="1"/>
    <col min="6154" max="6154" width="11.42578125" style="4" customWidth="1"/>
    <col min="6155" max="6394" width="9.140625" style="4"/>
    <col min="6395" max="6395" width="3.28515625" style="4" customWidth="1"/>
    <col min="6396" max="6396" width="31.7109375" style="4" customWidth="1"/>
    <col min="6397" max="6397" width="11.85546875" style="4" customWidth="1"/>
    <col min="6398" max="6400" width="12.7109375" style="4" customWidth="1"/>
    <col min="6401" max="6404" width="14.7109375" style="4" customWidth="1"/>
    <col min="6405" max="6409" width="12.7109375" style="4" customWidth="1"/>
    <col min="6410" max="6410" width="11.42578125" style="4" customWidth="1"/>
    <col min="6411" max="6650" width="9.140625" style="4"/>
    <col min="6651" max="6651" width="3.28515625" style="4" customWidth="1"/>
    <col min="6652" max="6652" width="31.7109375" style="4" customWidth="1"/>
    <col min="6653" max="6653" width="11.85546875" style="4" customWidth="1"/>
    <col min="6654" max="6656" width="12.7109375" style="4" customWidth="1"/>
    <col min="6657" max="6660" width="14.7109375" style="4" customWidth="1"/>
    <col min="6661" max="6665" width="12.7109375" style="4" customWidth="1"/>
    <col min="6666" max="6666" width="11.42578125" style="4" customWidth="1"/>
    <col min="6667" max="6906" width="9.140625" style="4"/>
    <col min="6907" max="6907" width="3.28515625" style="4" customWidth="1"/>
    <col min="6908" max="6908" width="31.7109375" style="4" customWidth="1"/>
    <col min="6909" max="6909" width="11.85546875" style="4" customWidth="1"/>
    <col min="6910" max="6912" width="12.7109375" style="4" customWidth="1"/>
    <col min="6913" max="6916" width="14.7109375" style="4" customWidth="1"/>
    <col min="6917" max="6921" width="12.7109375" style="4" customWidth="1"/>
    <col min="6922" max="6922" width="11.42578125" style="4" customWidth="1"/>
    <col min="6923" max="7162" width="9.140625" style="4"/>
    <col min="7163" max="7163" width="3.28515625" style="4" customWidth="1"/>
    <col min="7164" max="7164" width="31.7109375" style="4" customWidth="1"/>
    <col min="7165" max="7165" width="11.85546875" style="4" customWidth="1"/>
    <col min="7166" max="7168" width="12.7109375" style="4" customWidth="1"/>
    <col min="7169" max="7172" width="14.7109375" style="4" customWidth="1"/>
    <col min="7173" max="7177" width="12.7109375" style="4" customWidth="1"/>
    <col min="7178" max="7178" width="11.42578125" style="4" customWidth="1"/>
    <col min="7179" max="7418" width="9.140625" style="4"/>
    <col min="7419" max="7419" width="3.28515625" style="4" customWidth="1"/>
    <col min="7420" max="7420" width="31.7109375" style="4" customWidth="1"/>
    <col min="7421" max="7421" width="11.85546875" style="4" customWidth="1"/>
    <col min="7422" max="7424" width="12.7109375" style="4" customWidth="1"/>
    <col min="7425" max="7428" width="14.7109375" style="4" customWidth="1"/>
    <col min="7429" max="7433" width="12.7109375" style="4" customWidth="1"/>
    <col min="7434" max="7434" width="11.42578125" style="4" customWidth="1"/>
    <col min="7435" max="7674" width="9.140625" style="4"/>
    <col min="7675" max="7675" width="3.28515625" style="4" customWidth="1"/>
    <col min="7676" max="7676" width="31.7109375" style="4" customWidth="1"/>
    <col min="7677" max="7677" width="11.85546875" style="4" customWidth="1"/>
    <col min="7678" max="7680" width="12.7109375" style="4" customWidth="1"/>
    <col min="7681" max="7684" width="14.7109375" style="4" customWidth="1"/>
    <col min="7685" max="7689" width="12.7109375" style="4" customWidth="1"/>
    <col min="7690" max="7690" width="11.42578125" style="4" customWidth="1"/>
    <col min="7691" max="7930" width="9.140625" style="4"/>
    <col min="7931" max="7931" width="3.28515625" style="4" customWidth="1"/>
    <col min="7932" max="7932" width="31.7109375" style="4" customWidth="1"/>
    <col min="7933" max="7933" width="11.85546875" style="4" customWidth="1"/>
    <col min="7934" max="7936" width="12.7109375" style="4" customWidth="1"/>
    <col min="7937" max="7940" width="14.7109375" style="4" customWidth="1"/>
    <col min="7941" max="7945" width="12.7109375" style="4" customWidth="1"/>
    <col min="7946" max="7946" width="11.42578125" style="4" customWidth="1"/>
    <col min="7947" max="8186" width="9.140625" style="4"/>
    <col min="8187" max="8187" width="3.28515625" style="4" customWidth="1"/>
    <col min="8188" max="8188" width="31.7109375" style="4" customWidth="1"/>
    <col min="8189" max="8189" width="11.85546875" style="4" customWidth="1"/>
    <col min="8190" max="8192" width="12.7109375" style="4" customWidth="1"/>
    <col min="8193" max="8196" width="14.7109375" style="4" customWidth="1"/>
    <col min="8197" max="8201" width="12.7109375" style="4" customWidth="1"/>
    <col min="8202" max="8202" width="11.42578125" style="4" customWidth="1"/>
    <col min="8203" max="8442" width="9.140625" style="4"/>
    <col min="8443" max="8443" width="3.28515625" style="4" customWidth="1"/>
    <col min="8444" max="8444" width="31.7109375" style="4" customWidth="1"/>
    <col min="8445" max="8445" width="11.85546875" style="4" customWidth="1"/>
    <col min="8446" max="8448" width="12.7109375" style="4" customWidth="1"/>
    <col min="8449" max="8452" width="14.7109375" style="4" customWidth="1"/>
    <col min="8453" max="8457" width="12.7109375" style="4" customWidth="1"/>
    <col min="8458" max="8458" width="11.42578125" style="4" customWidth="1"/>
    <col min="8459" max="8698" width="9.140625" style="4"/>
    <col min="8699" max="8699" width="3.28515625" style="4" customWidth="1"/>
    <col min="8700" max="8700" width="31.7109375" style="4" customWidth="1"/>
    <col min="8701" max="8701" width="11.85546875" style="4" customWidth="1"/>
    <col min="8702" max="8704" width="12.7109375" style="4" customWidth="1"/>
    <col min="8705" max="8708" width="14.7109375" style="4" customWidth="1"/>
    <col min="8709" max="8713" width="12.7109375" style="4" customWidth="1"/>
    <col min="8714" max="8714" width="11.42578125" style="4" customWidth="1"/>
    <col min="8715" max="8954" width="9.140625" style="4"/>
    <col min="8955" max="8955" width="3.28515625" style="4" customWidth="1"/>
    <col min="8956" max="8956" width="31.7109375" style="4" customWidth="1"/>
    <col min="8957" max="8957" width="11.85546875" style="4" customWidth="1"/>
    <col min="8958" max="8960" width="12.7109375" style="4" customWidth="1"/>
    <col min="8961" max="8964" width="14.7109375" style="4" customWidth="1"/>
    <col min="8965" max="8969" width="12.7109375" style="4" customWidth="1"/>
    <col min="8970" max="8970" width="11.42578125" style="4" customWidth="1"/>
    <col min="8971" max="9210" width="9.140625" style="4"/>
    <col min="9211" max="9211" width="3.28515625" style="4" customWidth="1"/>
    <col min="9212" max="9212" width="31.7109375" style="4" customWidth="1"/>
    <col min="9213" max="9213" width="11.85546875" style="4" customWidth="1"/>
    <col min="9214" max="9216" width="12.7109375" style="4" customWidth="1"/>
    <col min="9217" max="9220" width="14.7109375" style="4" customWidth="1"/>
    <col min="9221" max="9225" width="12.7109375" style="4" customWidth="1"/>
    <col min="9226" max="9226" width="11.42578125" style="4" customWidth="1"/>
    <col min="9227" max="9466" width="9.140625" style="4"/>
    <col min="9467" max="9467" width="3.28515625" style="4" customWidth="1"/>
    <col min="9468" max="9468" width="31.7109375" style="4" customWidth="1"/>
    <col min="9469" max="9469" width="11.85546875" style="4" customWidth="1"/>
    <col min="9470" max="9472" width="12.7109375" style="4" customWidth="1"/>
    <col min="9473" max="9476" width="14.7109375" style="4" customWidth="1"/>
    <col min="9477" max="9481" width="12.7109375" style="4" customWidth="1"/>
    <col min="9482" max="9482" width="11.42578125" style="4" customWidth="1"/>
    <col min="9483" max="9722" width="9.140625" style="4"/>
    <col min="9723" max="9723" width="3.28515625" style="4" customWidth="1"/>
    <col min="9724" max="9724" width="31.7109375" style="4" customWidth="1"/>
    <col min="9725" max="9725" width="11.85546875" style="4" customWidth="1"/>
    <col min="9726" max="9728" width="12.7109375" style="4" customWidth="1"/>
    <col min="9729" max="9732" width="14.7109375" style="4" customWidth="1"/>
    <col min="9733" max="9737" width="12.7109375" style="4" customWidth="1"/>
    <col min="9738" max="9738" width="11.42578125" style="4" customWidth="1"/>
    <col min="9739" max="9978" width="9.140625" style="4"/>
    <col min="9979" max="9979" width="3.28515625" style="4" customWidth="1"/>
    <col min="9980" max="9980" width="31.7109375" style="4" customWidth="1"/>
    <col min="9981" max="9981" width="11.85546875" style="4" customWidth="1"/>
    <col min="9982" max="9984" width="12.7109375" style="4" customWidth="1"/>
    <col min="9985" max="9988" width="14.7109375" style="4" customWidth="1"/>
    <col min="9989" max="9993" width="12.7109375" style="4" customWidth="1"/>
    <col min="9994" max="9994" width="11.42578125" style="4" customWidth="1"/>
    <col min="9995" max="10234" width="9.140625" style="4"/>
    <col min="10235" max="10235" width="3.28515625" style="4" customWidth="1"/>
    <col min="10236" max="10236" width="31.7109375" style="4" customWidth="1"/>
    <col min="10237" max="10237" width="11.85546875" style="4" customWidth="1"/>
    <col min="10238" max="10240" width="12.7109375" style="4" customWidth="1"/>
    <col min="10241" max="10244" width="14.7109375" style="4" customWidth="1"/>
    <col min="10245" max="10249" width="12.7109375" style="4" customWidth="1"/>
    <col min="10250" max="10250" width="11.42578125" style="4" customWidth="1"/>
    <col min="10251" max="10490" width="9.140625" style="4"/>
    <col min="10491" max="10491" width="3.28515625" style="4" customWidth="1"/>
    <col min="10492" max="10492" width="31.7109375" style="4" customWidth="1"/>
    <col min="10493" max="10493" width="11.85546875" style="4" customWidth="1"/>
    <col min="10494" max="10496" width="12.7109375" style="4" customWidth="1"/>
    <col min="10497" max="10500" width="14.7109375" style="4" customWidth="1"/>
    <col min="10501" max="10505" width="12.7109375" style="4" customWidth="1"/>
    <col min="10506" max="10506" width="11.42578125" style="4" customWidth="1"/>
    <col min="10507" max="10746" width="9.140625" style="4"/>
    <col min="10747" max="10747" width="3.28515625" style="4" customWidth="1"/>
    <col min="10748" max="10748" width="31.7109375" style="4" customWidth="1"/>
    <col min="10749" max="10749" width="11.85546875" style="4" customWidth="1"/>
    <col min="10750" max="10752" width="12.7109375" style="4" customWidth="1"/>
    <col min="10753" max="10756" width="14.7109375" style="4" customWidth="1"/>
    <col min="10757" max="10761" width="12.7109375" style="4" customWidth="1"/>
    <col min="10762" max="10762" width="11.42578125" style="4" customWidth="1"/>
    <col min="10763" max="11002" width="9.140625" style="4"/>
    <col min="11003" max="11003" width="3.28515625" style="4" customWidth="1"/>
    <col min="11004" max="11004" width="31.7109375" style="4" customWidth="1"/>
    <col min="11005" max="11005" width="11.85546875" style="4" customWidth="1"/>
    <col min="11006" max="11008" width="12.7109375" style="4" customWidth="1"/>
    <col min="11009" max="11012" width="14.7109375" style="4" customWidth="1"/>
    <col min="11013" max="11017" width="12.7109375" style="4" customWidth="1"/>
    <col min="11018" max="11018" width="11.42578125" style="4" customWidth="1"/>
    <col min="11019" max="11258" width="9.140625" style="4"/>
    <col min="11259" max="11259" width="3.28515625" style="4" customWidth="1"/>
    <col min="11260" max="11260" width="31.7109375" style="4" customWidth="1"/>
    <col min="11261" max="11261" width="11.85546875" style="4" customWidth="1"/>
    <col min="11262" max="11264" width="12.7109375" style="4" customWidth="1"/>
    <col min="11265" max="11268" width="14.7109375" style="4" customWidth="1"/>
    <col min="11269" max="11273" width="12.7109375" style="4" customWidth="1"/>
    <col min="11274" max="11274" width="11.42578125" style="4" customWidth="1"/>
    <col min="11275" max="11514" width="9.140625" style="4"/>
    <col min="11515" max="11515" width="3.28515625" style="4" customWidth="1"/>
    <col min="11516" max="11516" width="31.7109375" style="4" customWidth="1"/>
    <col min="11517" max="11517" width="11.85546875" style="4" customWidth="1"/>
    <col min="11518" max="11520" width="12.7109375" style="4" customWidth="1"/>
    <col min="11521" max="11524" width="14.7109375" style="4" customWidth="1"/>
    <col min="11525" max="11529" width="12.7109375" style="4" customWidth="1"/>
    <col min="11530" max="11530" width="11.42578125" style="4" customWidth="1"/>
    <col min="11531" max="11770" width="9.140625" style="4"/>
    <col min="11771" max="11771" width="3.28515625" style="4" customWidth="1"/>
    <col min="11772" max="11772" width="31.7109375" style="4" customWidth="1"/>
    <col min="11773" max="11773" width="11.85546875" style="4" customWidth="1"/>
    <col min="11774" max="11776" width="12.7109375" style="4" customWidth="1"/>
    <col min="11777" max="11780" width="14.7109375" style="4" customWidth="1"/>
    <col min="11781" max="11785" width="12.7109375" style="4" customWidth="1"/>
    <col min="11786" max="11786" width="11.42578125" style="4" customWidth="1"/>
    <col min="11787" max="12026" width="9.140625" style="4"/>
    <col min="12027" max="12027" width="3.28515625" style="4" customWidth="1"/>
    <col min="12028" max="12028" width="31.7109375" style="4" customWidth="1"/>
    <col min="12029" max="12029" width="11.85546875" style="4" customWidth="1"/>
    <col min="12030" max="12032" width="12.7109375" style="4" customWidth="1"/>
    <col min="12033" max="12036" width="14.7109375" style="4" customWidth="1"/>
    <col min="12037" max="12041" width="12.7109375" style="4" customWidth="1"/>
    <col min="12042" max="12042" width="11.42578125" style="4" customWidth="1"/>
    <col min="12043" max="12282" width="9.140625" style="4"/>
    <col min="12283" max="12283" width="3.28515625" style="4" customWidth="1"/>
    <col min="12284" max="12284" width="31.7109375" style="4" customWidth="1"/>
    <col min="12285" max="12285" width="11.85546875" style="4" customWidth="1"/>
    <col min="12286" max="12288" width="12.7109375" style="4" customWidth="1"/>
    <col min="12289" max="12292" width="14.7109375" style="4" customWidth="1"/>
    <col min="12293" max="12297" width="12.7109375" style="4" customWidth="1"/>
    <col min="12298" max="12298" width="11.42578125" style="4" customWidth="1"/>
    <col min="12299" max="12538" width="9.140625" style="4"/>
    <col min="12539" max="12539" width="3.28515625" style="4" customWidth="1"/>
    <col min="12540" max="12540" width="31.7109375" style="4" customWidth="1"/>
    <col min="12541" max="12541" width="11.85546875" style="4" customWidth="1"/>
    <col min="12542" max="12544" width="12.7109375" style="4" customWidth="1"/>
    <col min="12545" max="12548" width="14.7109375" style="4" customWidth="1"/>
    <col min="12549" max="12553" width="12.7109375" style="4" customWidth="1"/>
    <col min="12554" max="12554" width="11.42578125" style="4" customWidth="1"/>
    <col min="12555" max="12794" width="9.140625" style="4"/>
    <col min="12795" max="12795" width="3.28515625" style="4" customWidth="1"/>
    <col min="12796" max="12796" width="31.7109375" style="4" customWidth="1"/>
    <col min="12797" max="12797" width="11.85546875" style="4" customWidth="1"/>
    <col min="12798" max="12800" width="12.7109375" style="4" customWidth="1"/>
    <col min="12801" max="12804" width="14.7109375" style="4" customWidth="1"/>
    <col min="12805" max="12809" width="12.7109375" style="4" customWidth="1"/>
    <col min="12810" max="12810" width="11.42578125" style="4" customWidth="1"/>
    <col min="12811" max="13050" width="9.140625" style="4"/>
    <col min="13051" max="13051" width="3.28515625" style="4" customWidth="1"/>
    <col min="13052" max="13052" width="31.7109375" style="4" customWidth="1"/>
    <col min="13053" max="13053" width="11.85546875" style="4" customWidth="1"/>
    <col min="13054" max="13056" width="12.7109375" style="4" customWidth="1"/>
    <col min="13057" max="13060" width="14.7109375" style="4" customWidth="1"/>
    <col min="13061" max="13065" width="12.7109375" style="4" customWidth="1"/>
    <col min="13066" max="13066" width="11.42578125" style="4" customWidth="1"/>
    <col min="13067" max="13306" width="9.140625" style="4"/>
    <col min="13307" max="13307" width="3.28515625" style="4" customWidth="1"/>
    <col min="13308" max="13308" width="31.7109375" style="4" customWidth="1"/>
    <col min="13309" max="13309" width="11.85546875" style="4" customWidth="1"/>
    <col min="13310" max="13312" width="12.7109375" style="4" customWidth="1"/>
    <col min="13313" max="13316" width="14.7109375" style="4" customWidth="1"/>
    <col min="13317" max="13321" width="12.7109375" style="4" customWidth="1"/>
    <col min="13322" max="13322" width="11.42578125" style="4" customWidth="1"/>
    <col min="13323" max="13562" width="9.140625" style="4"/>
    <col min="13563" max="13563" width="3.28515625" style="4" customWidth="1"/>
    <col min="13564" max="13564" width="31.7109375" style="4" customWidth="1"/>
    <col min="13565" max="13565" width="11.85546875" style="4" customWidth="1"/>
    <col min="13566" max="13568" width="12.7109375" style="4" customWidth="1"/>
    <col min="13569" max="13572" width="14.7109375" style="4" customWidth="1"/>
    <col min="13573" max="13577" width="12.7109375" style="4" customWidth="1"/>
    <col min="13578" max="13578" width="11.42578125" style="4" customWidth="1"/>
    <col min="13579" max="13818" width="9.140625" style="4"/>
    <col min="13819" max="13819" width="3.28515625" style="4" customWidth="1"/>
    <col min="13820" max="13820" width="31.7109375" style="4" customWidth="1"/>
    <col min="13821" max="13821" width="11.85546875" style="4" customWidth="1"/>
    <col min="13822" max="13824" width="12.7109375" style="4" customWidth="1"/>
    <col min="13825" max="13828" width="14.7109375" style="4" customWidth="1"/>
    <col min="13829" max="13833" width="12.7109375" style="4" customWidth="1"/>
    <col min="13834" max="13834" width="11.42578125" style="4" customWidth="1"/>
    <col min="13835" max="14074" width="9.140625" style="4"/>
    <col min="14075" max="14075" width="3.28515625" style="4" customWidth="1"/>
    <col min="14076" max="14076" width="31.7109375" style="4" customWidth="1"/>
    <col min="14077" max="14077" width="11.85546875" style="4" customWidth="1"/>
    <col min="14078" max="14080" width="12.7109375" style="4" customWidth="1"/>
    <col min="14081" max="14084" width="14.7109375" style="4" customWidth="1"/>
    <col min="14085" max="14089" width="12.7109375" style="4" customWidth="1"/>
    <col min="14090" max="14090" width="11.42578125" style="4" customWidth="1"/>
    <col min="14091" max="14330" width="9.140625" style="4"/>
    <col min="14331" max="14331" width="3.28515625" style="4" customWidth="1"/>
    <col min="14332" max="14332" width="31.7109375" style="4" customWidth="1"/>
    <col min="14333" max="14333" width="11.85546875" style="4" customWidth="1"/>
    <col min="14334" max="14336" width="12.7109375" style="4" customWidth="1"/>
    <col min="14337" max="14340" width="14.7109375" style="4" customWidth="1"/>
    <col min="14341" max="14345" width="12.7109375" style="4" customWidth="1"/>
    <col min="14346" max="14346" width="11.42578125" style="4" customWidth="1"/>
    <col min="14347" max="14586" width="9.140625" style="4"/>
    <col min="14587" max="14587" width="3.28515625" style="4" customWidth="1"/>
    <col min="14588" max="14588" width="31.7109375" style="4" customWidth="1"/>
    <col min="14589" max="14589" width="11.85546875" style="4" customWidth="1"/>
    <col min="14590" max="14592" width="12.7109375" style="4" customWidth="1"/>
    <col min="14593" max="14596" width="14.7109375" style="4" customWidth="1"/>
    <col min="14597" max="14601" width="12.7109375" style="4" customWidth="1"/>
    <col min="14602" max="14602" width="11.42578125" style="4" customWidth="1"/>
    <col min="14603" max="14842" width="9.140625" style="4"/>
    <col min="14843" max="14843" width="3.28515625" style="4" customWidth="1"/>
    <col min="14844" max="14844" width="31.7109375" style="4" customWidth="1"/>
    <col min="14845" max="14845" width="11.85546875" style="4" customWidth="1"/>
    <col min="14846" max="14848" width="12.7109375" style="4" customWidth="1"/>
    <col min="14849" max="14852" width="14.7109375" style="4" customWidth="1"/>
    <col min="14853" max="14857" width="12.7109375" style="4" customWidth="1"/>
    <col min="14858" max="14858" width="11.42578125" style="4" customWidth="1"/>
    <col min="14859" max="15098" width="9.140625" style="4"/>
    <col min="15099" max="15099" width="3.28515625" style="4" customWidth="1"/>
    <col min="15100" max="15100" width="31.7109375" style="4" customWidth="1"/>
    <col min="15101" max="15101" width="11.85546875" style="4" customWidth="1"/>
    <col min="15102" max="15104" width="12.7109375" style="4" customWidth="1"/>
    <col min="15105" max="15108" width="14.7109375" style="4" customWidth="1"/>
    <col min="15109" max="15113" width="12.7109375" style="4" customWidth="1"/>
    <col min="15114" max="15114" width="11.42578125" style="4" customWidth="1"/>
    <col min="15115" max="15354" width="9.140625" style="4"/>
    <col min="15355" max="15355" width="3.28515625" style="4" customWidth="1"/>
    <col min="15356" max="15356" width="31.7109375" style="4" customWidth="1"/>
    <col min="15357" max="15357" width="11.85546875" style="4" customWidth="1"/>
    <col min="15358" max="15360" width="12.7109375" style="4" customWidth="1"/>
    <col min="15361" max="15364" width="14.7109375" style="4" customWidth="1"/>
    <col min="15365" max="15369" width="12.7109375" style="4" customWidth="1"/>
    <col min="15370" max="15370" width="11.42578125" style="4" customWidth="1"/>
    <col min="15371" max="15610" width="9.140625" style="4"/>
    <col min="15611" max="15611" width="3.28515625" style="4" customWidth="1"/>
    <col min="15612" max="15612" width="31.7109375" style="4" customWidth="1"/>
    <col min="15613" max="15613" width="11.85546875" style="4" customWidth="1"/>
    <col min="15614" max="15616" width="12.7109375" style="4" customWidth="1"/>
    <col min="15617" max="15620" width="14.7109375" style="4" customWidth="1"/>
    <col min="15621" max="15625" width="12.7109375" style="4" customWidth="1"/>
    <col min="15626" max="15626" width="11.42578125" style="4" customWidth="1"/>
    <col min="15627" max="15866" width="9.140625" style="4"/>
    <col min="15867" max="15867" width="3.28515625" style="4" customWidth="1"/>
    <col min="15868" max="15868" width="31.7109375" style="4" customWidth="1"/>
    <col min="15869" max="15869" width="11.85546875" style="4" customWidth="1"/>
    <col min="15870" max="15872" width="12.7109375" style="4" customWidth="1"/>
    <col min="15873" max="15876" width="14.7109375" style="4" customWidth="1"/>
    <col min="15877" max="15881" width="12.7109375" style="4" customWidth="1"/>
    <col min="15882" max="15882" width="11.42578125" style="4" customWidth="1"/>
    <col min="15883" max="16122" width="9.140625" style="4"/>
    <col min="16123" max="16123" width="3.28515625" style="4" customWidth="1"/>
    <col min="16124" max="16124" width="31.7109375" style="4" customWidth="1"/>
    <col min="16125" max="16125" width="11.85546875" style="4" customWidth="1"/>
    <col min="16126" max="16128" width="12.7109375" style="4" customWidth="1"/>
    <col min="16129" max="16132" width="14.7109375" style="4" customWidth="1"/>
    <col min="16133" max="16137" width="12.7109375" style="4" customWidth="1"/>
    <col min="16138" max="16138" width="11.42578125" style="4" customWidth="1"/>
    <col min="16139" max="16384" width="9.140625" style="4"/>
  </cols>
  <sheetData>
    <row r="1" spans="1:14" s="421" customFormat="1" ht="14.1" customHeight="1"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911"/>
      <c r="B3" s="424" t="str">
        <f>SPUCRI!$B$3</f>
        <v>AS OF DATE _______</v>
      </c>
      <c r="C3" s="4"/>
      <c r="D3" s="4"/>
      <c r="E3" s="4"/>
      <c r="F3" s="1398">
        <f>'I. Financial Condition'!$C$3</f>
        <v>0</v>
      </c>
      <c r="G3" s="1398"/>
      <c r="H3" s="911"/>
      <c r="I3" s="911"/>
      <c r="J3" s="911"/>
      <c r="K3" s="184"/>
      <c r="L3" s="184"/>
      <c r="M3" s="184"/>
      <c r="N3" s="184"/>
    </row>
    <row r="4" spans="1:14" s="421" customFormat="1" ht="14.1" customHeight="1" x14ac:dyDescent="0.25">
      <c r="A4" s="913"/>
      <c r="B4" s="913"/>
      <c r="C4" s="913"/>
      <c r="D4" s="913"/>
      <c r="E4" s="832"/>
      <c r="F4" s="832"/>
      <c r="G4" s="914"/>
      <c r="H4" s="914"/>
      <c r="I4" s="913"/>
      <c r="J4" s="913"/>
    </row>
    <row r="5" spans="1:14" ht="12.75" customHeight="1" x14ac:dyDescent="0.2">
      <c r="A5" s="1578" t="s">
        <v>722</v>
      </c>
      <c r="B5" s="1471"/>
      <c r="C5" s="1402" t="s">
        <v>723</v>
      </c>
      <c r="D5" s="1483" t="s">
        <v>724</v>
      </c>
      <c r="E5" s="1483"/>
      <c r="F5" s="1402" t="s">
        <v>730</v>
      </c>
      <c r="G5" s="1488" t="s">
        <v>733</v>
      </c>
      <c r="H5" s="1488"/>
      <c r="I5" s="429"/>
      <c r="J5" s="1416" t="s">
        <v>616</v>
      </c>
    </row>
    <row r="6" spans="1:14" ht="12.75" customHeight="1" x14ac:dyDescent="0.2">
      <c r="A6" s="1579"/>
      <c r="B6" s="1472"/>
      <c r="C6" s="1403"/>
      <c r="D6" s="1577" t="s">
        <v>726</v>
      </c>
      <c r="E6" s="1577" t="s">
        <v>727</v>
      </c>
      <c r="F6" s="1403"/>
      <c r="G6" s="1562" t="s">
        <v>714</v>
      </c>
      <c r="H6" s="1562" t="s">
        <v>715</v>
      </c>
      <c r="I6" s="1577" t="s">
        <v>768</v>
      </c>
      <c r="J6" s="1417"/>
    </row>
    <row r="7" spans="1:14" ht="12.75" customHeight="1" x14ac:dyDescent="0.2">
      <c r="A7" s="1579"/>
      <c r="B7" s="1472"/>
      <c r="C7" s="1403"/>
      <c r="D7" s="1403"/>
      <c r="E7" s="1403"/>
      <c r="F7" s="1403"/>
      <c r="G7" s="1430"/>
      <c r="H7" s="1430"/>
      <c r="I7" s="1403"/>
      <c r="J7" s="1417"/>
    </row>
    <row r="8" spans="1:14" ht="12.75" customHeight="1" x14ac:dyDescent="0.2">
      <c r="A8" s="1579"/>
      <c r="B8" s="1472"/>
      <c r="C8" s="1403"/>
      <c r="D8" s="1403"/>
      <c r="E8" s="1403"/>
      <c r="F8" s="1403"/>
      <c r="G8" s="1430"/>
      <c r="H8" s="1430"/>
      <c r="I8" s="1403"/>
      <c r="J8" s="1417"/>
    </row>
    <row r="9" spans="1:14" ht="12.75" customHeight="1" x14ac:dyDescent="0.2">
      <c r="A9" s="1580"/>
      <c r="B9" s="1473"/>
      <c r="C9" s="1404"/>
      <c r="D9" s="1404"/>
      <c r="E9" s="1404"/>
      <c r="F9" s="1404"/>
      <c r="G9" s="1431"/>
      <c r="H9" s="1431"/>
      <c r="I9" s="1404"/>
      <c r="J9" s="1418"/>
    </row>
    <row r="10" spans="1:14" ht="12.75" customHeight="1" x14ac:dyDescent="0.2">
      <c r="A10" s="1572"/>
      <c r="B10" s="1573"/>
      <c r="C10" s="768"/>
      <c r="D10" s="768"/>
      <c r="E10" s="768"/>
      <c r="F10" s="768"/>
      <c r="G10" s="769"/>
      <c r="H10" s="769"/>
      <c r="I10" s="768"/>
      <c r="J10" s="952"/>
    </row>
    <row r="11" spans="1:14" ht="12.75" customHeight="1" x14ac:dyDescent="0.2">
      <c r="A11" s="773"/>
      <c r="B11" s="774"/>
      <c r="C11" s="775"/>
      <c r="D11" s="775"/>
      <c r="E11" s="775"/>
      <c r="F11" s="775"/>
      <c r="G11" s="776"/>
      <c r="H11" s="776"/>
      <c r="I11" s="775"/>
      <c r="J11" s="777"/>
    </row>
    <row r="12" spans="1:14" ht="12.75" customHeight="1" x14ac:dyDescent="0.2">
      <c r="A12" s="778" t="s">
        <v>769</v>
      </c>
      <c r="B12" s="779"/>
      <c r="C12" s="780"/>
      <c r="D12" s="953"/>
      <c r="E12" s="953"/>
      <c r="F12" s="954"/>
      <c r="G12" s="781"/>
      <c r="H12" s="781"/>
      <c r="I12" s="955"/>
      <c r="J12" s="782"/>
    </row>
    <row r="13" spans="1:14" ht="12.75" customHeight="1" x14ac:dyDescent="0.2">
      <c r="A13" s="783">
        <v>1</v>
      </c>
      <c r="B13" s="784"/>
      <c r="C13" s="784"/>
      <c r="D13" s="956"/>
      <c r="E13" s="956"/>
      <c r="F13" s="838"/>
      <c r="G13" s="785"/>
      <c r="H13" s="785"/>
      <c r="I13" s="957"/>
      <c r="J13" s="786"/>
    </row>
    <row r="14" spans="1:14" ht="12.75" customHeight="1" x14ac:dyDescent="0.2">
      <c r="A14" s="783">
        <v>2</v>
      </c>
      <c r="B14" s="787"/>
      <c r="C14" s="787"/>
      <c r="D14" s="958"/>
      <c r="E14" s="958"/>
      <c r="F14" s="840"/>
      <c r="G14" s="788"/>
      <c r="H14" s="788"/>
      <c r="I14" s="959"/>
      <c r="J14" s="789"/>
    </row>
    <row r="15" spans="1:14" ht="12.75" customHeight="1" x14ac:dyDescent="0.2">
      <c r="A15" s="783">
        <v>3</v>
      </c>
      <c r="B15" s="787"/>
      <c r="C15" s="839"/>
      <c r="D15" s="839"/>
      <c r="E15" s="839"/>
      <c r="F15" s="840"/>
      <c r="G15" s="788"/>
      <c r="H15" s="788"/>
      <c r="I15" s="959"/>
      <c r="J15" s="789"/>
    </row>
    <row r="16" spans="1:14" ht="12.75" customHeight="1" x14ac:dyDescent="0.2">
      <c r="A16" s="783">
        <v>4</v>
      </c>
      <c r="B16" s="787"/>
      <c r="C16" s="839"/>
      <c r="D16" s="839"/>
      <c r="E16" s="839"/>
      <c r="F16" s="840"/>
      <c r="G16" s="788"/>
      <c r="H16" s="788"/>
      <c r="I16" s="959"/>
      <c r="J16" s="789"/>
    </row>
    <row r="17" spans="1:10" ht="12.75" customHeight="1" x14ac:dyDescent="0.2">
      <c r="A17" s="783">
        <v>5</v>
      </c>
      <c r="B17" s="787"/>
      <c r="C17" s="839"/>
      <c r="D17" s="839"/>
      <c r="E17" s="839"/>
      <c r="F17" s="840"/>
      <c r="G17" s="788"/>
      <c r="H17" s="788"/>
      <c r="I17" s="959"/>
      <c r="J17" s="789"/>
    </row>
    <row r="18" spans="1:10" ht="12.75" customHeight="1" x14ac:dyDescent="0.2">
      <c r="A18" s="783">
        <v>6</v>
      </c>
      <c r="B18" s="787"/>
      <c r="C18" s="839"/>
      <c r="D18" s="839"/>
      <c r="E18" s="839"/>
      <c r="F18" s="840"/>
      <c r="G18" s="788"/>
      <c r="H18" s="788"/>
      <c r="I18" s="959"/>
      <c r="J18" s="789"/>
    </row>
    <row r="19" spans="1:10" ht="12.75" customHeight="1" x14ac:dyDescent="0.2">
      <c r="A19" s="783">
        <v>7</v>
      </c>
      <c r="B19" s="787"/>
      <c r="C19" s="839"/>
      <c r="D19" s="839"/>
      <c r="E19" s="839"/>
      <c r="F19" s="825"/>
      <c r="G19" s="797"/>
      <c r="H19" s="797"/>
      <c r="I19" s="959"/>
      <c r="J19" s="789"/>
    </row>
    <row r="20" spans="1:10" ht="12.75" customHeight="1" x14ac:dyDescent="0.2">
      <c r="A20" s="792" t="s">
        <v>770</v>
      </c>
      <c r="B20" s="793"/>
      <c r="C20" s="780"/>
      <c r="D20" s="780"/>
      <c r="E20" s="780"/>
      <c r="F20" s="970">
        <f>SUM(F13:F19)</f>
        <v>0</v>
      </c>
      <c r="G20" s="971">
        <f t="shared" ref="G20:H20" si="0">SUM(G13:G19)</f>
        <v>0</v>
      </c>
      <c r="H20" s="971">
        <f t="shared" si="0"/>
        <v>0</v>
      </c>
      <c r="I20" s="780"/>
      <c r="J20" s="782"/>
    </row>
    <row r="21" spans="1:10" ht="12.75" customHeight="1" thickBot="1" x14ac:dyDescent="0.25">
      <c r="A21" s="794" t="s">
        <v>693</v>
      </c>
      <c r="B21" s="795"/>
      <c r="C21" s="796"/>
      <c r="D21" s="796"/>
      <c r="E21" s="796"/>
      <c r="F21" s="825"/>
      <c r="G21" s="797"/>
      <c r="H21" s="797"/>
      <c r="I21" s="796"/>
      <c r="J21" s="782"/>
    </row>
    <row r="22" spans="1:10" s="719" customFormat="1" ht="12.75" customHeight="1" thickBot="1" x14ac:dyDescent="0.25">
      <c r="A22" s="813" t="s">
        <v>771</v>
      </c>
      <c r="B22" s="813"/>
      <c r="C22" s="813"/>
      <c r="D22" s="813"/>
      <c r="E22" s="813"/>
      <c r="F22" s="829">
        <f>F20-F21</f>
        <v>0</v>
      </c>
      <c r="G22" s="816">
        <f t="shared" ref="G22:H22" si="1">G20-G21</f>
        <v>0</v>
      </c>
      <c r="H22" s="816">
        <f t="shared" si="1"/>
        <v>0</v>
      </c>
      <c r="I22" s="813"/>
      <c r="J22" s="803"/>
    </row>
    <row r="23" spans="1:10" s="184" customFormat="1" ht="12.75" customHeight="1" x14ac:dyDescent="0.2">
      <c r="A23" s="960"/>
      <c r="B23" s="960"/>
      <c r="C23" s="961"/>
      <c r="D23" s="961"/>
      <c r="E23" s="961"/>
      <c r="F23" s="962"/>
      <c r="G23" s="963"/>
      <c r="H23" s="963"/>
      <c r="I23" s="961"/>
      <c r="J23" s="964"/>
    </row>
    <row r="24" spans="1:10" s="184" customFormat="1" ht="12.75" customHeight="1" x14ac:dyDescent="0.2">
      <c r="A24" s="960"/>
      <c r="B24" s="960"/>
      <c r="C24" s="961"/>
      <c r="D24" s="961"/>
      <c r="E24" s="961"/>
      <c r="F24" s="962"/>
      <c r="G24" s="963"/>
      <c r="H24" s="963"/>
      <c r="I24" s="961"/>
      <c r="J24" s="964"/>
    </row>
    <row r="25" spans="1:10" ht="12.75" customHeight="1" x14ac:dyDescent="0.2">
      <c r="A25" s="778" t="s">
        <v>772</v>
      </c>
      <c r="B25" s="779"/>
      <c r="C25" s="780"/>
      <c r="D25" s="953"/>
      <c r="E25" s="953"/>
      <c r="F25" s="965"/>
      <c r="G25" s="966"/>
      <c r="H25" s="966"/>
      <c r="I25" s="955"/>
      <c r="J25" s="782"/>
    </row>
    <row r="26" spans="1:10" ht="12.75" customHeight="1" x14ac:dyDescent="0.2">
      <c r="A26" s="783">
        <v>1</v>
      </c>
      <c r="B26" s="784"/>
      <c r="C26" s="784"/>
      <c r="D26" s="956"/>
      <c r="E26" s="956"/>
      <c r="F26" s="838"/>
      <c r="G26" s="785"/>
      <c r="H26" s="785"/>
      <c r="I26" s="957"/>
      <c r="J26" s="786"/>
    </row>
    <row r="27" spans="1:10" ht="12.75" customHeight="1" x14ac:dyDescent="0.2">
      <c r="A27" s="783">
        <v>2</v>
      </c>
      <c r="B27" s="787"/>
      <c r="C27" s="787"/>
      <c r="D27" s="958"/>
      <c r="E27" s="958"/>
      <c r="F27" s="840"/>
      <c r="G27" s="788"/>
      <c r="H27" s="788"/>
      <c r="I27" s="959"/>
      <c r="J27" s="789"/>
    </row>
    <row r="28" spans="1:10" ht="12.75" customHeight="1" x14ac:dyDescent="0.2">
      <c r="A28" s="783">
        <v>3</v>
      </c>
      <c r="B28" s="787"/>
      <c r="C28" s="839"/>
      <c r="D28" s="839"/>
      <c r="E28" s="839"/>
      <c r="F28" s="840"/>
      <c r="G28" s="788"/>
      <c r="H28" s="788"/>
      <c r="I28" s="959"/>
      <c r="J28" s="789"/>
    </row>
    <row r="29" spans="1:10" ht="12.75" customHeight="1" x14ac:dyDescent="0.2">
      <c r="A29" s="783">
        <v>4</v>
      </c>
      <c r="B29" s="787"/>
      <c r="C29" s="839"/>
      <c r="D29" s="839"/>
      <c r="E29" s="839"/>
      <c r="F29" s="840"/>
      <c r="G29" s="788"/>
      <c r="H29" s="788"/>
      <c r="I29" s="959"/>
      <c r="J29" s="789"/>
    </row>
    <row r="30" spans="1:10" ht="12.75" customHeight="1" x14ac:dyDescent="0.2">
      <c r="A30" s="783">
        <v>5</v>
      </c>
      <c r="B30" s="787"/>
      <c r="C30" s="839"/>
      <c r="D30" s="839"/>
      <c r="E30" s="839"/>
      <c r="F30" s="840"/>
      <c r="G30" s="788"/>
      <c r="H30" s="788"/>
      <c r="I30" s="959"/>
      <c r="J30" s="789"/>
    </row>
    <row r="31" spans="1:10" ht="12.75" customHeight="1" x14ac:dyDescent="0.2">
      <c r="A31" s="783">
        <v>6</v>
      </c>
      <c r="B31" s="787"/>
      <c r="C31" s="839"/>
      <c r="D31" s="839"/>
      <c r="E31" s="839"/>
      <c r="F31" s="840"/>
      <c r="G31" s="788"/>
      <c r="H31" s="788"/>
      <c r="I31" s="959"/>
      <c r="J31" s="789"/>
    </row>
    <row r="32" spans="1:10" ht="12.75" customHeight="1" x14ac:dyDescent="0.2">
      <c r="A32" s="783">
        <v>7</v>
      </c>
      <c r="B32" s="787"/>
      <c r="C32" s="839"/>
      <c r="D32" s="839"/>
      <c r="E32" s="839"/>
      <c r="F32" s="840"/>
      <c r="G32" s="788"/>
      <c r="H32" s="788"/>
      <c r="I32" s="959"/>
      <c r="J32" s="789"/>
    </row>
    <row r="33" spans="1:10" ht="12.75" customHeight="1" x14ac:dyDescent="0.2">
      <c r="A33" s="783"/>
      <c r="B33" s="783" t="s">
        <v>773</v>
      </c>
      <c r="C33" s="967"/>
      <c r="D33" s="967"/>
      <c r="E33" s="967"/>
      <c r="F33" s="972">
        <f>SUM(F26:F32)</f>
        <v>0</v>
      </c>
      <c r="G33" s="973">
        <f t="shared" ref="G33:H33" si="2">SUM(G26:G32)</f>
        <v>0</v>
      </c>
      <c r="H33" s="973">
        <f t="shared" si="2"/>
        <v>0</v>
      </c>
      <c r="I33" s="968"/>
      <c r="J33" s="969"/>
    </row>
    <row r="34" spans="1:10" ht="12.75" customHeight="1" thickBot="1" x14ac:dyDescent="0.25">
      <c r="A34" s="794" t="s">
        <v>693</v>
      </c>
      <c r="B34" s="795"/>
      <c r="C34" s="796"/>
      <c r="D34" s="796"/>
      <c r="E34" s="796"/>
      <c r="F34" s="825"/>
      <c r="G34" s="797"/>
      <c r="H34" s="797"/>
      <c r="I34" s="796"/>
      <c r="J34" s="782"/>
    </row>
    <row r="35" spans="1:10" s="719" customFormat="1" ht="12.75" customHeight="1" thickBot="1" x14ac:dyDescent="0.25">
      <c r="A35" s="813" t="s">
        <v>774</v>
      </c>
      <c r="B35" s="813"/>
      <c r="C35" s="813"/>
      <c r="D35" s="813"/>
      <c r="E35" s="813"/>
      <c r="F35" s="829">
        <f>F33-F34</f>
        <v>0</v>
      </c>
      <c r="G35" s="816">
        <f t="shared" ref="G35:H35" si="3">G33-G34</f>
        <v>0</v>
      </c>
      <c r="H35" s="816">
        <f t="shared" si="3"/>
        <v>0</v>
      </c>
      <c r="I35" s="813"/>
      <c r="J35" s="803"/>
    </row>
    <row r="36" spans="1:10" ht="12.75" customHeight="1" x14ac:dyDescent="0.2">
      <c r="J36" s="423"/>
    </row>
  </sheetData>
  <sheetProtection algorithmName="SHA-512" hashValue="IdJYIi4R3tjEStzRv6iDC1rcLi7knDn7qwYtaaZZ/8rnScmIxx9T0z3Tdi32DL+cjMOtuJcCP73aY5pjS3ePHg==" saltValue="ZeVYRcMR/rk2YTkhD0S4Jw=="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4">
    <mergeCell ref="F2:G2"/>
    <mergeCell ref="F3:G3"/>
    <mergeCell ref="A10:B10"/>
    <mergeCell ref="J5:J9"/>
    <mergeCell ref="D6:D9"/>
    <mergeCell ref="E6:E9"/>
    <mergeCell ref="G6:G9"/>
    <mergeCell ref="H6:H9"/>
    <mergeCell ref="I6:I9"/>
    <mergeCell ref="A5:B9"/>
    <mergeCell ref="C5:C9"/>
    <mergeCell ref="D5:E5"/>
    <mergeCell ref="F5:F9"/>
    <mergeCell ref="G5:H5"/>
  </mergeCells>
  <pageMargins left="0.5" right="0.5" top="1" bottom="0.5" header="0.2" footer="0.1"/>
  <pageSetup paperSize="5" scale="75" fitToHeight="0" orientation="landscape" r:id="rId1"/>
  <headerFooter>
    <oddFooter>&amp;R&amp;"Arial,Bold"&amp;10Page  43</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2">
    <tabColor theme="9" tint="0.39997558519241921"/>
    <pageSetUpPr fitToPage="1"/>
  </sheetPr>
  <dimension ref="A1:N24"/>
  <sheetViews>
    <sheetView showGridLines="0" zoomScale="85" zoomScaleNormal="85" zoomScalePageLayoutView="40" workbookViewId="0"/>
  </sheetViews>
  <sheetFormatPr defaultColWidth="8.85546875" defaultRowHeight="12.75" customHeight="1" x14ac:dyDescent="0.2"/>
  <cols>
    <col min="1" max="1" width="3" style="4" customWidth="1"/>
    <col min="2" max="2" width="41.7109375" style="4" customWidth="1"/>
    <col min="3" max="3" width="11.85546875" style="4" customWidth="1"/>
    <col min="4" max="6" width="12.7109375" style="4" customWidth="1"/>
    <col min="7" max="8" width="24.7109375" style="6" customWidth="1"/>
    <col min="9" max="9" width="12.7109375" style="4" customWidth="1"/>
    <col min="10" max="10" width="11.42578125" style="4" customWidth="1"/>
    <col min="11" max="249" width="9.140625" style="4"/>
    <col min="250" max="250" width="3" style="4" customWidth="1"/>
    <col min="251" max="251" width="41.710937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5" width="9.140625" style="4"/>
    <col min="506" max="506" width="3" style="4" customWidth="1"/>
    <col min="507" max="507" width="41.710937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1" width="9.140625" style="4"/>
    <col min="762" max="762" width="3" style="4" customWidth="1"/>
    <col min="763" max="763" width="41.710937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7" width="9.140625" style="4"/>
    <col min="1018" max="1018" width="3" style="4" customWidth="1"/>
    <col min="1019" max="1019" width="41.710937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3" width="9.140625" style="4"/>
    <col min="1274" max="1274" width="3" style="4" customWidth="1"/>
    <col min="1275" max="1275" width="41.710937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9" width="9.140625" style="4"/>
    <col min="1530" max="1530" width="3" style="4" customWidth="1"/>
    <col min="1531" max="1531" width="41.710937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5" width="9.140625" style="4"/>
    <col min="1786" max="1786" width="3" style="4" customWidth="1"/>
    <col min="1787" max="1787" width="41.710937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1" width="9.140625" style="4"/>
    <col min="2042" max="2042" width="3" style="4" customWidth="1"/>
    <col min="2043" max="2043" width="41.710937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7" width="9.140625" style="4"/>
    <col min="2298" max="2298" width="3" style="4" customWidth="1"/>
    <col min="2299" max="2299" width="41.710937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3" width="9.140625" style="4"/>
    <col min="2554" max="2554" width="3" style="4" customWidth="1"/>
    <col min="2555" max="2555" width="41.710937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9" width="9.140625" style="4"/>
    <col min="2810" max="2810" width="3" style="4" customWidth="1"/>
    <col min="2811" max="2811" width="41.710937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5" width="9.140625" style="4"/>
    <col min="3066" max="3066" width="3" style="4" customWidth="1"/>
    <col min="3067" max="3067" width="41.710937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1" width="9.140625" style="4"/>
    <col min="3322" max="3322" width="3" style="4" customWidth="1"/>
    <col min="3323" max="3323" width="41.710937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7" width="9.140625" style="4"/>
    <col min="3578" max="3578" width="3" style="4" customWidth="1"/>
    <col min="3579" max="3579" width="41.710937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3" width="9.140625" style="4"/>
    <col min="3834" max="3834" width="3" style="4" customWidth="1"/>
    <col min="3835" max="3835" width="41.710937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9" width="9.140625" style="4"/>
    <col min="4090" max="4090" width="3" style="4" customWidth="1"/>
    <col min="4091" max="4091" width="41.710937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5" width="9.140625" style="4"/>
    <col min="4346" max="4346" width="3" style="4" customWidth="1"/>
    <col min="4347" max="4347" width="41.710937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1" width="9.140625" style="4"/>
    <col min="4602" max="4602" width="3" style="4" customWidth="1"/>
    <col min="4603" max="4603" width="41.710937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7" width="9.140625" style="4"/>
    <col min="4858" max="4858" width="3" style="4" customWidth="1"/>
    <col min="4859" max="4859" width="41.710937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3" width="9.140625" style="4"/>
    <col min="5114" max="5114" width="3" style="4" customWidth="1"/>
    <col min="5115" max="5115" width="41.710937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9" width="9.140625" style="4"/>
    <col min="5370" max="5370" width="3" style="4" customWidth="1"/>
    <col min="5371" max="5371" width="41.710937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5" width="9.140625" style="4"/>
    <col min="5626" max="5626" width="3" style="4" customWidth="1"/>
    <col min="5627" max="5627" width="41.710937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1" width="9.140625" style="4"/>
    <col min="5882" max="5882" width="3" style="4" customWidth="1"/>
    <col min="5883" max="5883" width="41.710937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7" width="9.140625" style="4"/>
    <col min="6138" max="6138" width="3" style="4" customWidth="1"/>
    <col min="6139" max="6139" width="41.710937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3" width="9.140625" style="4"/>
    <col min="6394" max="6394" width="3" style="4" customWidth="1"/>
    <col min="6395" max="6395" width="41.710937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9" width="9.140625" style="4"/>
    <col min="6650" max="6650" width="3" style="4" customWidth="1"/>
    <col min="6651" max="6651" width="41.710937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5" width="9.140625" style="4"/>
    <col min="6906" max="6906" width="3" style="4" customWidth="1"/>
    <col min="6907" max="6907" width="41.710937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1" width="9.140625" style="4"/>
    <col min="7162" max="7162" width="3" style="4" customWidth="1"/>
    <col min="7163" max="7163" width="41.710937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7" width="9.140625" style="4"/>
    <col min="7418" max="7418" width="3" style="4" customWidth="1"/>
    <col min="7419" max="7419" width="41.710937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3" width="9.140625" style="4"/>
    <col min="7674" max="7674" width="3" style="4" customWidth="1"/>
    <col min="7675" max="7675" width="41.710937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9" width="9.140625" style="4"/>
    <col min="7930" max="7930" width="3" style="4" customWidth="1"/>
    <col min="7931" max="7931" width="41.710937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5" width="9.140625" style="4"/>
    <col min="8186" max="8186" width="3" style="4" customWidth="1"/>
    <col min="8187" max="8187" width="41.710937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1" width="9.140625" style="4"/>
    <col min="8442" max="8442" width="3" style="4" customWidth="1"/>
    <col min="8443" max="8443" width="41.710937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7" width="9.140625" style="4"/>
    <col min="8698" max="8698" width="3" style="4" customWidth="1"/>
    <col min="8699" max="8699" width="41.710937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3" width="9.140625" style="4"/>
    <col min="8954" max="8954" width="3" style="4" customWidth="1"/>
    <col min="8955" max="8955" width="41.710937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9" width="9.140625" style="4"/>
    <col min="9210" max="9210" width="3" style="4" customWidth="1"/>
    <col min="9211" max="9211" width="41.710937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5" width="9.140625" style="4"/>
    <col min="9466" max="9466" width="3" style="4" customWidth="1"/>
    <col min="9467" max="9467" width="41.710937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1" width="9.140625" style="4"/>
    <col min="9722" max="9722" width="3" style="4" customWidth="1"/>
    <col min="9723" max="9723" width="41.710937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7" width="9.140625" style="4"/>
    <col min="9978" max="9978" width="3" style="4" customWidth="1"/>
    <col min="9979" max="9979" width="41.710937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3" width="9.140625" style="4"/>
    <col min="10234" max="10234" width="3" style="4" customWidth="1"/>
    <col min="10235" max="10235" width="41.710937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9" width="9.140625" style="4"/>
    <col min="10490" max="10490" width="3" style="4" customWidth="1"/>
    <col min="10491" max="10491" width="41.710937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5" width="9.140625" style="4"/>
    <col min="10746" max="10746" width="3" style="4" customWidth="1"/>
    <col min="10747" max="10747" width="41.710937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1" width="9.140625" style="4"/>
    <col min="11002" max="11002" width="3" style="4" customWidth="1"/>
    <col min="11003" max="11003" width="41.710937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7" width="9.140625" style="4"/>
    <col min="11258" max="11258" width="3" style="4" customWidth="1"/>
    <col min="11259" max="11259" width="41.710937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3" width="9.140625" style="4"/>
    <col min="11514" max="11514" width="3" style="4" customWidth="1"/>
    <col min="11515" max="11515" width="41.710937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9" width="9.140625" style="4"/>
    <col min="11770" max="11770" width="3" style="4" customWidth="1"/>
    <col min="11771" max="11771" width="41.710937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5" width="9.140625" style="4"/>
    <col min="12026" max="12026" width="3" style="4" customWidth="1"/>
    <col min="12027" max="12027" width="41.710937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1" width="9.140625" style="4"/>
    <col min="12282" max="12282" width="3" style="4" customWidth="1"/>
    <col min="12283" max="12283" width="41.710937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7" width="9.140625" style="4"/>
    <col min="12538" max="12538" width="3" style="4" customWidth="1"/>
    <col min="12539" max="12539" width="41.710937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3" width="9.140625" style="4"/>
    <col min="12794" max="12794" width="3" style="4" customWidth="1"/>
    <col min="12795" max="12795" width="41.710937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9" width="9.140625" style="4"/>
    <col min="13050" max="13050" width="3" style="4" customWidth="1"/>
    <col min="13051" max="13051" width="41.710937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5" width="9.140625" style="4"/>
    <col min="13306" max="13306" width="3" style="4" customWidth="1"/>
    <col min="13307" max="13307" width="41.710937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1" width="9.140625" style="4"/>
    <col min="13562" max="13562" width="3" style="4" customWidth="1"/>
    <col min="13563" max="13563" width="41.710937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7" width="9.140625" style="4"/>
    <col min="13818" max="13818" width="3" style="4" customWidth="1"/>
    <col min="13819" max="13819" width="41.710937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3" width="9.140625" style="4"/>
    <col min="14074" max="14074" width="3" style="4" customWidth="1"/>
    <col min="14075" max="14075" width="41.710937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9" width="9.140625" style="4"/>
    <col min="14330" max="14330" width="3" style="4" customWidth="1"/>
    <col min="14331" max="14331" width="41.710937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5" width="9.140625" style="4"/>
    <col min="14586" max="14586" width="3" style="4" customWidth="1"/>
    <col min="14587" max="14587" width="41.710937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1" width="9.140625" style="4"/>
    <col min="14842" max="14842" width="3" style="4" customWidth="1"/>
    <col min="14843" max="14843" width="41.710937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7" width="9.140625" style="4"/>
    <col min="15098" max="15098" width="3" style="4" customWidth="1"/>
    <col min="15099" max="15099" width="41.710937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3" width="9.140625" style="4"/>
    <col min="15354" max="15354" width="3" style="4" customWidth="1"/>
    <col min="15355" max="15355" width="41.710937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9" width="9.140625" style="4"/>
    <col min="15610" max="15610" width="3" style="4" customWidth="1"/>
    <col min="15611" max="15611" width="41.710937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5" width="9.140625" style="4"/>
    <col min="15866" max="15866" width="3" style="4" customWidth="1"/>
    <col min="15867" max="15867" width="41.710937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1" width="9.140625" style="4"/>
    <col min="16122" max="16122" width="3" style="4" customWidth="1"/>
    <col min="16123" max="16123" width="41.710937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421" customFormat="1" ht="14.1" customHeight="1" x14ac:dyDescent="0.25">
      <c r="A1" s="184"/>
      <c r="B1" s="417" t="s">
        <v>330</v>
      </c>
      <c r="C1" s="418"/>
      <c r="D1" s="419"/>
      <c r="E1" s="184"/>
      <c r="F1" s="184"/>
      <c r="G1" s="184"/>
      <c r="H1" s="184"/>
      <c r="I1" s="184"/>
      <c r="J1" s="184"/>
      <c r="K1" s="184"/>
      <c r="L1" s="184"/>
      <c r="M1" s="184"/>
      <c r="N1" s="184"/>
    </row>
    <row r="2" spans="1:14" s="421" customFormat="1" ht="14.1" customHeight="1" x14ac:dyDescent="0.2">
      <c r="A2" s="184"/>
      <c r="B2" s="420" t="s">
        <v>11</v>
      </c>
      <c r="C2" s="4"/>
      <c r="D2" s="4"/>
      <c r="E2" s="4"/>
      <c r="F2" s="1397">
        <f>'II. Invested Assets'!B2</f>
        <v>0</v>
      </c>
      <c r="G2" s="1397"/>
      <c r="H2" s="184"/>
      <c r="I2" s="184"/>
      <c r="J2" s="184"/>
      <c r="K2" s="184"/>
      <c r="L2" s="184"/>
      <c r="M2" s="184"/>
      <c r="N2" s="184"/>
    </row>
    <row r="3" spans="1:14" s="421" customFormat="1" ht="14.1" customHeight="1" x14ac:dyDescent="0.2">
      <c r="A3" s="911"/>
      <c r="B3" s="424" t="str">
        <f>SPUCRI!$B$3</f>
        <v>AS OF DATE _______</v>
      </c>
      <c r="C3" s="4"/>
      <c r="D3" s="4"/>
      <c r="E3" s="4"/>
      <c r="F3" s="1398">
        <f>'I. Financial Condition'!$C$3</f>
        <v>0</v>
      </c>
      <c r="G3" s="1398"/>
      <c r="H3" s="911"/>
      <c r="I3" s="911"/>
      <c r="J3" s="911"/>
      <c r="K3" s="184"/>
      <c r="L3" s="184"/>
      <c r="M3" s="184"/>
      <c r="N3" s="184"/>
    </row>
    <row r="4" spans="1:14" s="421" customFormat="1" ht="14.1" customHeight="1" x14ac:dyDescent="0.25">
      <c r="A4" s="913"/>
      <c r="B4" s="913"/>
      <c r="C4" s="913"/>
      <c r="D4" s="913"/>
      <c r="E4" s="832"/>
      <c r="F4" s="832"/>
      <c r="G4" s="914"/>
      <c r="H4" s="914"/>
      <c r="I4" s="913"/>
      <c r="J4" s="913"/>
    </row>
    <row r="5" spans="1:14" s="421" customFormat="1" ht="14.1" customHeight="1" x14ac:dyDescent="0.2">
      <c r="A5" s="1578" t="s">
        <v>722</v>
      </c>
      <c r="B5" s="1471"/>
      <c r="C5" s="1402" t="s">
        <v>723</v>
      </c>
      <c r="D5" s="1483" t="s">
        <v>724</v>
      </c>
      <c r="E5" s="1483"/>
      <c r="F5" s="1402" t="s">
        <v>730</v>
      </c>
      <c r="G5" s="1488" t="s">
        <v>733</v>
      </c>
      <c r="H5" s="1488"/>
      <c r="I5" s="429"/>
      <c r="J5" s="1416" t="s">
        <v>616</v>
      </c>
    </row>
    <row r="6" spans="1:14" ht="12.75" customHeight="1" x14ac:dyDescent="0.2">
      <c r="A6" s="1579"/>
      <c r="B6" s="1472"/>
      <c r="C6" s="1403"/>
      <c r="D6" s="1577" t="s">
        <v>726</v>
      </c>
      <c r="E6" s="1577" t="s">
        <v>727</v>
      </c>
      <c r="F6" s="1403"/>
      <c r="G6" s="1562" t="s">
        <v>714</v>
      </c>
      <c r="H6" s="1562" t="s">
        <v>715</v>
      </c>
      <c r="I6" s="1577" t="s">
        <v>768</v>
      </c>
      <c r="J6" s="1417"/>
    </row>
    <row r="7" spans="1:14" ht="12.75" customHeight="1" x14ac:dyDescent="0.2">
      <c r="A7" s="1579"/>
      <c r="B7" s="1472"/>
      <c r="C7" s="1403"/>
      <c r="D7" s="1403"/>
      <c r="E7" s="1403"/>
      <c r="F7" s="1403"/>
      <c r="G7" s="1430"/>
      <c r="H7" s="1430"/>
      <c r="I7" s="1403"/>
      <c r="J7" s="1417"/>
    </row>
    <row r="8" spans="1:14" ht="12.75" customHeight="1" x14ac:dyDescent="0.2">
      <c r="A8" s="1579"/>
      <c r="B8" s="1472"/>
      <c r="C8" s="1403"/>
      <c r="D8" s="1403"/>
      <c r="E8" s="1403"/>
      <c r="F8" s="1403"/>
      <c r="G8" s="1430"/>
      <c r="H8" s="1430"/>
      <c r="I8" s="1403"/>
      <c r="J8" s="1417"/>
    </row>
    <row r="9" spans="1:14" ht="12.75" customHeight="1" x14ac:dyDescent="0.2">
      <c r="A9" s="1580"/>
      <c r="B9" s="1473"/>
      <c r="C9" s="1404"/>
      <c r="D9" s="1404"/>
      <c r="E9" s="1404"/>
      <c r="F9" s="1404"/>
      <c r="G9" s="1431"/>
      <c r="H9" s="1431"/>
      <c r="I9" s="1404"/>
      <c r="J9" s="1418"/>
    </row>
    <row r="10" spans="1:14" ht="12.75" customHeight="1" x14ac:dyDescent="0.2">
      <c r="A10" s="1572"/>
      <c r="B10" s="1573"/>
      <c r="C10" s="768"/>
      <c r="D10" s="768"/>
      <c r="E10" s="768"/>
      <c r="F10" s="768"/>
      <c r="G10" s="769"/>
      <c r="H10" s="769"/>
      <c r="I10" s="768"/>
      <c r="J10" s="772"/>
    </row>
    <row r="11" spans="1:14" ht="12.75" customHeight="1" x14ac:dyDescent="0.2">
      <c r="A11" s="773"/>
      <c r="B11" s="774"/>
      <c r="C11" s="775"/>
      <c r="D11" s="775"/>
      <c r="E11" s="775"/>
      <c r="F11" s="775"/>
      <c r="G11" s="776"/>
      <c r="H11" s="776"/>
      <c r="I11" s="775"/>
      <c r="J11" s="777"/>
    </row>
    <row r="12" spans="1:14" ht="12.75" customHeight="1" x14ac:dyDescent="0.2">
      <c r="A12" s="778" t="s">
        <v>719</v>
      </c>
      <c r="B12" s="779"/>
      <c r="C12" s="780"/>
      <c r="D12" s="953"/>
      <c r="E12" s="953"/>
      <c r="F12" s="954"/>
      <c r="G12" s="781"/>
      <c r="H12" s="781"/>
      <c r="I12" s="955"/>
      <c r="J12" s="782"/>
    </row>
    <row r="13" spans="1:14" ht="12.75" customHeight="1" x14ac:dyDescent="0.2">
      <c r="A13" s="783">
        <v>1</v>
      </c>
      <c r="B13" s="784"/>
      <c r="C13" s="784"/>
      <c r="D13" s="956"/>
      <c r="E13" s="956"/>
      <c r="F13" s="838"/>
      <c r="G13" s="785"/>
      <c r="H13" s="785"/>
      <c r="I13" s="957"/>
      <c r="J13" s="786"/>
    </row>
    <row r="14" spans="1:14" ht="12.75" customHeight="1" x14ac:dyDescent="0.2">
      <c r="A14" s="783">
        <v>2</v>
      </c>
      <c r="B14" s="787"/>
      <c r="C14" s="787"/>
      <c r="D14" s="958"/>
      <c r="E14" s="958"/>
      <c r="F14" s="840"/>
      <c r="G14" s="788"/>
      <c r="H14" s="788"/>
      <c r="I14" s="959"/>
      <c r="J14" s="789"/>
    </row>
    <row r="15" spans="1:14" ht="12.75" customHeight="1" x14ac:dyDescent="0.2">
      <c r="A15" s="783">
        <v>3</v>
      </c>
      <c r="B15" s="787"/>
      <c r="C15" s="839"/>
      <c r="D15" s="839"/>
      <c r="E15" s="839"/>
      <c r="F15" s="840"/>
      <c r="G15" s="788"/>
      <c r="H15" s="788"/>
      <c r="I15" s="959"/>
      <c r="J15" s="789"/>
    </row>
    <row r="16" spans="1:14" ht="12.75" customHeight="1" x14ac:dyDescent="0.2">
      <c r="A16" s="783">
        <v>4</v>
      </c>
      <c r="B16" s="787"/>
      <c r="C16" s="839"/>
      <c r="D16" s="839"/>
      <c r="E16" s="839"/>
      <c r="F16" s="840"/>
      <c r="G16" s="788"/>
      <c r="H16" s="788"/>
      <c r="I16" s="959"/>
      <c r="J16" s="789"/>
    </row>
    <row r="17" spans="1:10" ht="12.75" customHeight="1" x14ac:dyDescent="0.2">
      <c r="A17" s="783">
        <v>5</v>
      </c>
      <c r="B17" s="787"/>
      <c r="C17" s="839"/>
      <c r="D17" s="839"/>
      <c r="E17" s="839"/>
      <c r="F17" s="840"/>
      <c r="G17" s="788"/>
      <c r="H17" s="788"/>
      <c r="I17" s="959"/>
      <c r="J17" s="789"/>
    </row>
    <row r="18" spans="1:10" ht="12.75" customHeight="1" x14ac:dyDescent="0.2">
      <c r="A18" s="783">
        <v>6</v>
      </c>
      <c r="B18" s="787"/>
      <c r="C18" s="839"/>
      <c r="D18" s="839"/>
      <c r="E18" s="839"/>
      <c r="F18" s="840"/>
      <c r="G18" s="788"/>
      <c r="H18" s="788"/>
      <c r="I18" s="959"/>
      <c r="J18" s="789"/>
    </row>
    <row r="19" spans="1:10" ht="12.75" customHeight="1" x14ac:dyDescent="0.2">
      <c r="A19" s="783">
        <v>7</v>
      </c>
      <c r="B19" s="787"/>
      <c r="C19" s="839"/>
      <c r="D19" s="839"/>
      <c r="E19" s="839"/>
      <c r="F19" s="840"/>
      <c r="G19" s="788"/>
      <c r="H19" s="788"/>
      <c r="I19" s="959"/>
      <c r="J19" s="789"/>
    </row>
    <row r="20" spans="1:10" ht="12.75" customHeight="1" x14ac:dyDescent="0.2">
      <c r="A20" s="783"/>
      <c r="B20" s="774"/>
      <c r="C20" s="807"/>
      <c r="D20" s="807"/>
      <c r="E20" s="807"/>
      <c r="F20" s="843"/>
      <c r="G20" s="776"/>
      <c r="H20" s="776"/>
      <c r="I20" s="974"/>
      <c r="J20" s="777"/>
    </row>
    <row r="21" spans="1:10" ht="12.75" customHeight="1" thickBot="1" x14ac:dyDescent="0.25">
      <c r="A21" s="783"/>
      <c r="B21" s="790"/>
      <c r="C21" s="845"/>
      <c r="D21" s="845"/>
      <c r="E21" s="845"/>
      <c r="F21" s="864"/>
      <c r="G21" s="791"/>
      <c r="H21" s="791"/>
      <c r="I21" s="845"/>
      <c r="J21" s="782"/>
    </row>
    <row r="22" spans="1:10" ht="12.75" customHeight="1" x14ac:dyDescent="0.2">
      <c r="A22" s="792" t="s">
        <v>775</v>
      </c>
      <c r="B22" s="793"/>
      <c r="C22" s="780"/>
      <c r="D22" s="780"/>
      <c r="E22" s="780"/>
      <c r="F22" s="827">
        <f>SUM(F13:F19)</f>
        <v>0</v>
      </c>
      <c r="G22" s="815">
        <f t="shared" ref="G22:H22" si="0">SUM(G13:G19)</f>
        <v>0</v>
      </c>
      <c r="H22" s="815">
        <f t="shared" si="0"/>
        <v>0</v>
      </c>
      <c r="I22" s="780"/>
      <c r="J22" s="782"/>
    </row>
    <row r="23" spans="1:10" ht="12.75" customHeight="1" thickBot="1" x14ac:dyDescent="0.25">
      <c r="A23" s="794" t="s">
        <v>693</v>
      </c>
      <c r="B23" s="795"/>
      <c r="C23" s="796"/>
      <c r="D23" s="796"/>
      <c r="E23" s="796"/>
      <c r="F23" s="825"/>
      <c r="G23" s="797"/>
      <c r="H23" s="797"/>
      <c r="I23" s="796"/>
      <c r="J23" s="782"/>
    </row>
    <row r="24" spans="1:10" s="595" customFormat="1" ht="12.75" customHeight="1" thickBot="1" x14ac:dyDescent="0.25">
      <c r="A24" s="813" t="s">
        <v>776</v>
      </c>
      <c r="B24" s="813"/>
      <c r="C24" s="813"/>
      <c r="D24" s="813"/>
      <c r="E24" s="813"/>
      <c r="F24" s="829">
        <f>F22-F23</f>
        <v>0</v>
      </c>
      <c r="G24" s="816">
        <f t="shared" ref="G24:H24" si="1">G22-G23</f>
        <v>0</v>
      </c>
      <c r="H24" s="816">
        <f t="shared" si="1"/>
        <v>0</v>
      </c>
      <c r="I24" s="813"/>
      <c r="J24" s="803"/>
    </row>
  </sheetData>
  <sheetProtection algorithmName="SHA-512" hashValue="O2EcxKruSN0uTr1pXngO8tYmZgOymoorT2dUMuYNTltM9BehuBFdAa1rK/cL2DVniYPRRMrzl9qjFkpfNFM8eQ==" saltValue="o+FQ11VDATfLRgsMVPsfIA=="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4">
    <mergeCell ref="A10:B10"/>
    <mergeCell ref="E6:E9"/>
    <mergeCell ref="G6:G9"/>
    <mergeCell ref="A5:B9"/>
    <mergeCell ref="C5:C9"/>
    <mergeCell ref="D5:E5"/>
    <mergeCell ref="F5:F9"/>
    <mergeCell ref="G5:H5"/>
    <mergeCell ref="F2:G2"/>
    <mergeCell ref="F3:G3"/>
    <mergeCell ref="J5:J9"/>
    <mergeCell ref="D6:D9"/>
    <mergeCell ref="H6:H9"/>
    <mergeCell ref="I6:I9"/>
  </mergeCells>
  <pageMargins left="0.5" right="0.5" top="1" bottom="0.5" header="0.2" footer="0.1"/>
  <pageSetup paperSize="5" scale="72" fitToHeight="0" orientation="landscape" r:id="rId1"/>
  <headerFooter>
    <oddFooter>&amp;R&amp;"Arial,Bold"&amp;10Page 44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6">
    <tabColor theme="9" tint="0.39997558519241921"/>
    <pageSetUpPr fitToPage="1"/>
  </sheetPr>
  <dimension ref="A1:U43"/>
  <sheetViews>
    <sheetView showGridLines="0" zoomScale="85" zoomScaleNormal="85" zoomScaleSheetLayoutView="70" zoomScalePageLayoutView="40" workbookViewId="0"/>
  </sheetViews>
  <sheetFormatPr defaultColWidth="8.85546875" defaultRowHeight="12.75" customHeight="1" x14ac:dyDescent="0.2"/>
  <cols>
    <col min="1" max="1" width="2.28515625" style="184" customWidth="1"/>
    <col min="2" max="2" width="4.140625" style="104" customWidth="1"/>
    <col min="3" max="3" width="47.42578125" style="184" customWidth="1"/>
    <col min="4" max="5" width="22.28515625" style="560" customWidth="1"/>
    <col min="6" max="6" width="26.85546875" style="184" customWidth="1"/>
    <col min="7" max="7" width="13.28515625" style="184" customWidth="1"/>
    <col min="8" max="8" width="12.140625" style="999" customWidth="1"/>
    <col min="9" max="9" width="12.140625" style="184" customWidth="1"/>
    <col min="10" max="10" width="9.85546875" style="559" customWidth="1"/>
    <col min="11" max="12" width="13.28515625" style="184" customWidth="1"/>
    <col min="13" max="14" width="25.28515625" style="560" customWidth="1"/>
    <col min="15" max="15" width="18" style="560" customWidth="1"/>
    <col min="16" max="16" width="15.42578125" style="184" customWidth="1"/>
    <col min="17" max="17" width="6.42578125" style="184" customWidth="1"/>
    <col min="18" max="252" width="9.140625" style="184"/>
    <col min="253" max="253" width="2.28515625" style="184" customWidth="1"/>
    <col min="254" max="254" width="4.140625" style="184" customWidth="1"/>
    <col min="255" max="255" width="60.42578125" style="184" customWidth="1"/>
    <col min="256" max="256" width="13.28515625" style="184" customWidth="1"/>
    <col min="257" max="258" width="12.140625" style="184" customWidth="1"/>
    <col min="259" max="260" width="9.85546875" style="184" customWidth="1"/>
    <col min="261" max="262" width="13.28515625" style="184" customWidth="1"/>
    <col min="263" max="265" width="17.28515625" style="184" customWidth="1"/>
    <col min="266" max="269" width="16.85546875" style="184" customWidth="1"/>
    <col min="270" max="271" width="18" style="184" customWidth="1"/>
    <col min="272" max="272" width="15.42578125" style="184" customWidth="1"/>
    <col min="273" max="273" width="6.42578125" style="184" customWidth="1"/>
    <col min="274" max="508" width="9.140625" style="184"/>
    <col min="509" max="509" width="2.28515625" style="184" customWidth="1"/>
    <col min="510" max="510" width="4.140625" style="184" customWidth="1"/>
    <col min="511" max="511" width="60.42578125" style="184" customWidth="1"/>
    <col min="512" max="512" width="13.28515625" style="184" customWidth="1"/>
    <col min="513" max="514" width="12.140625" style="184" customWidth="1"/>
    <col min="515" max="516" width="9.85546875" style="184" customWidth="1"/>
    <col min="517" max="518" width="13.28515625" style="184" customWidth="1"/>
    <col min="519" max="521" width="17.28515625" style="184" customWidth="1"/>
    <col min="522" max="525" width="16.85546875" style="184" customWidth="1"/>
    <col min="526" max="527" width="18" style="184" customWidth="1"/>
    <col min="528" max="528" width="15.42578125" style="184" customWidth="1"/>
    <col min="529" max="529" width="6.42578125" style="184" customWidth="1"/>
    <col min="530" max="764" width="9.140625" style="184"/>
    <col min="765" max="765" width="2.28515625" style="184" customWidth="1"/>
    <col min="766" max="766" width="4.140625" style="184" customWidth="1"/>
    <col min="767" max="767" width="60.42578125" style="184" customWidth="1"/>
    <col min="768" max="768" width="13.28515625" style="184" customWidth="1"/>
    <col min="769" max="770" width="12.140625" style="184" customWidth="1"/>
    <col min="771" max="772" width="9.85546875" style="184" customWidth="1"/>
    <col min="773" max="774" width="13.28515625" style="184" customWidth="1"/>
    <col min="775" max="777" width="17.28515625" style="184" customWidth="1"/>
    <col min="778" max="781" width="16.85546875" style="184" customWidth="1"/>
    <col min="782" max="783" width="18" style="184" customWidth="1"/>
    <col min="784" max="784" width="15.42578125" style="184" customWidth="1"/>
    <col min="785" max="785" width="6.42578125" style="184" customWidth="1"/>
    <col min="786" max="1020" width="9.140625" style="184"/>
    <col min="1021" max="1021" width="2.28515625" style="184" customWidth="1"/>
    <col min="1022" max="1022" width="4.140625" style="184" customWidth="1"/>
    <col min="1023" max="1023" width="60.42578125" style="184" customWidth="1"/>
    <col min="1024" max="1024" width="13.28515625" style="184" customWidth="1"/>
    <col min="1025" max="1026" width="12.140625" style="184" customWidth="1"/>
    <col min="1027" max="1028" width="9.85546875" style="184" customWidth="1"/>
    <col min="1029" max="1030" width="13.28515625" style="184" customWidth="1"/>
    <col min="1031" max="1033" width="17.28515625" style="184" customWidth="1"/>
    <col min="1034" max="1037" width="16.85546875" style="184" customWidth="1"/>
    <col min="1038" max="1039" width="18" style="184" customWidth="1"/>
    <col min="1040" max="1040" width="15.42578125" style="184" customWidth="1"/>
    <col min="1041" max="1041" width="6.42578125" style="184" customWidth="1"/>
    <col min="1042" max="1276" width="9.140625" style="184"/>
    <col min="1277" max="1277" width="2.28515625" style="184" customWidth="1"/>
    <col min="1278" max="1278" width="4.140625" style="184" customWidth="1"/>
    <col min="1279" max="1279" width="60.42578125" style="184" customWidth="1"/>
    <col min="1280" max="1280" width="13.28515625" style="184" customWidth="1"/>
    <col min="1281" max="1282" width="12.140625" style="184" customWidth="1"/>
    <col min="1283" max="1284" width="9.85546875" style="184" customWidth="1"/>
    <col min="1285" max="1286" width="13.28515625" style="184" customWidth="1"/>
    <col min="1287" max="1289" width="17.28515625" style="184" customWidth="1"/>
    <col min="1290" max="1293" width="16.85546875" style="184" customWidth="1"/>
    <col min="1294" max="1295" width="18" style="184" customWidth="1"/>
    <col min="1296" max="1296" width="15.42578125" style="184" customWidth="1"/>
    <col min="1297" max="1297" width="6.42578125" style="184" customWidth="1"/>
    <col min="1298" max="1532" width="9.140625" style="184"/>
    <col min="1533" max="1533" width="2.28515625" style="184" customWidth="1"/>
    <col min="1534" max="1534" width="4.140625" style="184" customWidth="1"/>
    <col min="1535" max="1535" width="60.42578125" style="184" customWidth="1"/>
    <col min="1536" max="1536" width="13.28515625" style="184" customWidth="1"/>
    <col min="1537" max="1538" width="12.140625" style="184" customWidth="1"/>
    <col min="1539" max="1540" width="9.85546875" style="184" customWidth="1"/>
    <col min="1541" max="1542" width="13.28515625" style="184" customWidth="1"/>
    <col min="1543" max="1545" width="17.28515625" style="184" customWidth="1"/>
    <col min="1546" max="1549" width="16.85546875" style="184" customWidth="1"/>
    <col min="1550" max="1551" width="18" style="184" customWidth="1"/>
    <col min="1552" max="1552" width="15.42578125" style="184" customWidth="1"/>
    <col min="1553" max="1553" width="6.42578125" style="184" customWidth="1"/>
    <col min="1554" max="1788" width="9.140625" style="184"/>
    <col min="1789" max="1789" width="2.28515625" style="184" customWidth="1"/>
    <col min="1790" max="1790" width="4.140625" style="184" customWidth="1"/>
    <col min="1791" max="1791" width="60.42578125" style="184" customWidth="1"/>
    <col min="1792" max="1792" width="13.28515625" style="184" customWidth="1"/>
    <col min="1793" max="1794" width="12.140625" style="184" customWidth="1"/>
    <col min="1795" max="1796" width="9.85546875" style="184" customWidth="1"/>
    <col min="1797" max="1798" width="13.28515625" style="184" customWidth="1"/>
    <col min="1799" max="1801" width="17.28515625" style="184" customWidth="1"/>
    <col min="1802" max="1805" width="16.85546875" style="184" customWidth="1"/>
    <col min="1806" max="1807" width="18" style="184" customWidth="1"/>
    <col min="1808" max="1808" width="15.42578125" style="184" customWidth="1"/>
    <col min="1809" max="1809" width="6.42578125" style="184" customWidth="1"/>
    <col min="1810" max="2044" width="9.140625" style="184"/>
    <col min="2045" max="2045" width="2.28515625" style="184" customWidth="1"/>
    <col min="2046" max="2046" width="4.140625" style="184" customWidth="1"/>
    <col min="2047" max="2047" width="60.42578125" style="184" customWidth="1"/>
    <col min="2048" max="2048" width="13.28515625" style="184" customWidth="1"/>
    <col min="2049" max="2050" width="12.140625" style="184" customWidth="1"/>
    <col min="2051" max="2052" width="9.85546875" style="184" customWidth="1"/>
    <col min="2053" max="2054" width="13.28515625" style="184" customWidth="1"/>
    <col min="2055" max="2057" width="17.28515625" style="184" customWidth="1"/>
    <col min="2058" max="2061" width="16.85546875" style="184" customWidth="1"/>
    <col min="2062" max="2063" width="18" style="184" customWidth="1"/>
    <col min="2064" max="2064" width="15.42578125" style="184" customWidth="1"/>
    <col min="2065" max="2065" width="6.42578125" style="184" customWidth="1"/>
    <col min="2066" max="2300" width="9.140625" style="184"/>
    <col min="2301" max="2301" width="2.28515625" style="184" customWidth="1"/>
    <col min="2302" max="2302" width="4.140625" style="184" customWidth="1"/>
    <col min="2303" max="2303" width="60.42578125" style="184" customWidth="1"/>
    <col min="2304" max="2304" width="13.28515625" style="184" customWidth="1"/>
    <col min="2305" max="2306" width="12.140625" style="184" customWidth="1"/>
    <col min="2307" max="2308" width="9.85546875" style="184" customWidth="1"/>
    <col min="2309" max="2310" width="13.28515625" style="184" customWidth="1"/>
    <col min="2311" max="2313" width="17.28515625" style="184" customWidth="1"/>
    <col min="2314" max="2317" width="16.85546875" style="184" customWidth="1"/>
    <col min="2318" max="2319" width="18" style="184" customWidth="1"/>
    <col min="2320" max="2320" width="15.42578125" style="184" customWidth="1"/>
    <col min="2321" max="2321" width="6.42578125" style="184" customWidth="1"/>
    <col min="2322" max="2556" width="9.140625" style="184"/>
    <col min="2557" max="2557" width="2.28515625" style="184" customWidth="1"/>
    <col min="2558" max="2558" width="4.140625" style="184" customWidth="1"/>
    <col min="2559" max="2559" width="60.42578125" style="184" customWidth="1"/>
    <col min="2560" max="2560" width="13.28515625" style="184" customWidth="1"/>
    <col min="2561" max="2562" width="12.140625" style="184" customWidth="1"/>
    <col min="2563" max="2564" width="9.85546875" style="184" customWidth="1"/>
    <col min="2565" max="2566" width="13.28515625" style="184" customWidth="1"/>
    <col min="2567" max="2569" width="17.28515625" style="184" customWidth="1"/>
    <col min="2570" max="2573" width="16.85546875" style="184" customWidth="1"/>
    <col min="2574" max="2575" width="18" style="184" customWidth="1"/>
    <col min="2576" max="2576" width="15.42578125" style="184" customWidth="1"/>
    <col min="2577" max="2577" width="6.42578125" style="184" customWidth="1"/>
    <col min="2578" max="2812" width="9.140625" style="184"/>
    <col min="2813" max="2813" width="2.28515625" style="184" customWidth="1"/>
    <col min="2814" max="2814" width="4.140625" style="184" customWidth="1"/>
    <col min="2815" max="2815" width="60.42578125" style="184" customWidth="1"/>
    <col min="2816" max="2816" width="13.28515625" style="184" customWidth="1"/>
    <col min="2817" max="2818" width="12.140625" style="184" customWidth="1"/>
    <col min="2819" max="2820" width="9.85546875" style="184" customWidth="1"/>
    <col min="2821" max="2822" width="13.28515625" style="184" customWidth="1"/>
    <col min="2823" max="2825" width="17.28515625" style="184" customWidth="1"/>
    <col min="2826" max="2829" width="16.85546875" style="184" customWidth="1"/>
    <col min="2830" max="2831" width="18" style="184" customWidth="1"/>
    <col min="2832" max="2832" width="15.42578125" style="184" customWidth="1"/>
    <col min="2833" max="2833" width="6.42578125" style="184" customWidth="1"/>
    <col min="2834" max="3068" width="9.140625" style="184"/>
    <col min="3069" max="3069" width="2.28515625" style="184" customWidth="1"/>
    <col min="3070" max="3070" width="4.140625" style="184" customWidth="1"/>
    <col min="3071" max="3071" width="60.42578125" style="184" customWidth="1"/>
    <col min="3072" max="3072" width="13.28515625" style="184" customWidth="1"/>
    <col min="3073" max="3074" width="12.140625" style="184" customWidth="1"/>
    <col min="3075" max="3076" width="9.85546875" style="184" customWidth="1"/>
    <col min="3077" max="3078" width="13.28515625" style="184" customWidth="1"/>
    <col min="3079" max="3081" width="17.28515625" style="184" customWidth="1"/>
    <col min="3082" max="3085" width="16.85546875" style="184" customWidth="1"/>
    <col min="3086" max="3087" width="18" style="184" customWidth="1"/>
    <col min="3088" max="3088" width="15.42578125" style="184" customWidth="1"/>
    <col min="3089" max="3089" width="6.42578125" style="184" customWidth="1"/>
    <col min="3090" max="3324" width="9.140625" style="184"/>
    <col min="3325" max="3325" width="2.28515625" style="184" customWidth="1"/>
    <col min="3326" max="3326" width="4.140625" style="184" customWidth="1"/>
    <col min="3327" max="3327" width="60.42578125" style="184" customWidth="1"/>
    <col min="3328" max="3328" width="13.28515625" style="184" customWidth="1"/>
    <col min="3329" max="3330" width="12.140625" style="184" customWidth="1"/>
    <col min="3331" max="3332" width="9.85546875" style="184" customWidth="1"/>
    <col min="3333" max="3334" width="13.28515625" style="184" customWidth="1"/>
    <col min="3335" max="3337" width="17.28515625" style="184" customWidth="1"/>
    <col min="3338" max="3341" width="16.85546875" style="184" customWidth="1"/>
    <col min="3342" max="3343" width="18" style="184" customWidth="1"/>
    <col min="3344" max="3344" width="15.42578125" style="184" customWidth="1"/>
    <col min="3345" max="3345" width="6.42578125" style="184" customWidth="1"/>
    <col min="3346" max="3580" width="9.140625" style="184"/>
    <col min="3581" max="3581" width="2.28515625" style="184" customWidth="1"/>
    <col min="3582" max="3582" width="4.140625" style="184" customWidth="1"/>
    <col min="3583" max="3583" width="60.42578125" style="184" customWidth="1"/>
    <col min="3584" max="3584" width="13.28515625" style="184" customWidth="1"/>
    <col min="3585" max="3586" width="12.140625" style="184" customWidth="1"/>
    <col min="3587" max="3588" width="9.85546875" style="184" customWidth="1"/>
    <col min="3589" max="3590" width="13.28515625" style="184" customWidth="1"/>
    <col min="3591" max="3593" width="17.28515625" style="184" customWidth="1"/>
    <col min="3594" max="3597" width="16.85546875" style="184" customWidth="1"/>
    <col min="3598" max="3599" width="18" style="184" customWidth="1"/>
    <col min="3600" max="3600" width="15.42578125" style="184" customWidth="1"/>
    <col min="3601" max="3601" width="6.42578125" style="184" customWidth="1"/>
    <col min="3602" max="3836" width="9.140625" style="184"/>
    <col min="3837" max="3837" width="2.28515625" style="184" customWidth="1"/>
    <col min="3838" max="3838" width="4.140625" style="184" customWidth="1"/>
    <col min="3839" max="3839" width="60.42578125" style="184" customWidth="1"/>
    <col min="3840" max="3840" width="13.28515625" style="184" customWidth="1"/>
    <col min="3841" max="3842" width="12.140625" style="184" customWidth="1"/>
    <col min="3843" max="3844" width="9.85546875" style="184" customWidth="1"/>
    <col min="3845" max="3846" width="13.28515625" style="184" customWidth="1"/>
    <col min="3847" max="3849" width="17.28515625" style="184" customWidth="1"/>
    <col min="3850" max="3853" width="16.85546875" style="184" customWidth="1"/>
    <col min="3854" max="3855" width="18" style="184" customWidth="1"/>
    <col min="3856" max="3856" width="15.42578125" style="184" customWidth="1"/>
    <col min="3857" max="3857" width="6.42578125" style="184" customWidth="1"/>
    <col min="3858" max="4092" width="9.140625" style="184"/>
    <col min="4093" max="4093" width="2.28515625" style="184" customWidth="1"/>
    <col min="4094" max="4094" width="4.140625" style="184" customWidth="1"/>
    <col min="4095" max="4095" width="60.42578125" style="184" customWidth="1"/>
    <col min="4096" max="4096" width="13.28515625" style="184" customWidth="1"/>
    <col min="4097" max="4098" width="12.140625" style="184" customWidth="1"/>
    <col min="4099" max="4100" width="9.85546875" style="184" customWidth="1"/>
    <col min="4101" max="4102" width="13.28515625" style="184" customWidth="1"/>
    <col min="4103" max="4105" width="17.28515625" style="184" customWidth="1"/>
    <col min="4106" max="4109" width="16.85546875" style="184" customWidth="1"/>
    <col min="4110" max="4111" width="18" style="184" customWidth="1"/>
    <col min="4112" max="4112" width="15.42578125" style="184" customWidth="1"/>
    <col min="4113" max="4113" width="6.42578125" style="184" customWidth="1"/>
    <col min="4114" max="4348" width="9.140625" style="184"/>
    <col min="4349" max="4349" width="2.28515625" style="184" customWidth="1"/>
    <col min="4350" max="4350" width="4.140625" style="184" customWidth="1"/>
    <col min="4351" max="4351" width="60.42578125" style="184" customWidth="1"/>
    <col min="4352" max="4352" width="13.28515625" style="184" customWidth="1"/>
    <col min="4353" max="4354" width="12.140625" style="184" customWidth="1"/>
    <col min="4355" max="4356" width="9.85546875" style="184" customWidth="1"/>
    <col min="4357" max="4358" width="13.28515625" style="184" customWidth="1"/>
    <col min="4359" max="4361" width="17.28515625" style="184" customWidth="1"/>
    <col min="4362" max="4365" width="16.85546875" style="184" customWidth="1"/>
    <col min="4366" max="4367" width="18" style="184" customWidth="1"/>
    <col min="4368" max="4368" width="15.42578125" style="184" customWidth="1"/>
    <col min="4369" max="4369" width="6.42578125" style="184" customWidth="1"/>
    <col min="4370" max="4604" width="9.140625" style="184"/>
    <col min="4605" max="4605" width="2.28515625" style="184" customWidth="1"/>
    <col min="4606" max="4606" width="4.140625" style="184" customWidth="1"/>
    <col min="4607" max="4607" width="60.42578125" style="184" customWidth="1"/>
    <col min="4608" max="4608" width="13.28515625" style="184" customWidth="1"/>
    <col min="4609" max="4610" width="12.140625" style="184" customWidth="1"/>
    <col min="4611" max="4612" width="9.85546875" style="184" customWidth="1"/>
    <col min="4613" max="4614" width="13.28515625" style="184" customWidth="1"/>
    <col min="4615" max="4617" width="17.28515625" style="184" customWidth="1"/>
    <col min="4618" max="4621" width="16.85546875" style="184" customWidth="1"/>
    <col min="4622" max="4623" width="18" style="184" customWidth="1"/>
    <col min="4624" max="4624" width="15.42578125" style="184" customWidth="1"/>
    <col min="4625" max="4625" width="6.42578125" style="184" customWidth="1"/>
    <col min="4626" max="4860" width="9.140625" style="184"/>
    <col min="4861" max="4861" width="2.28515625" style="184" customWidth="1"/>
    <col min="4862" max="4862" width="4.140625" style="184" customWidth="1"/>
    <col min="4863" max="4863" width="60.42578125" style="184" customWidth="1"/>
    <col min="4864" max="4864" width="13.28515625" style="184" customWidth="1"/>
    <col min="4865" max="4866" width="12.140625" style="184" customWidth="1"/>
    <col min="4867" max="4868" width="9.85546875" style="184" customWidth="1"/>
    <col min="4869" max="4870" width="13.28515625" style="184" customWidth="1"/>
    <col min="4871" max="4873" width="17.28515625" style="184" customWidth="1"/>
    <col min="4874" max="4877" width="16.85546875" style="184" customWidth="1"/>
    <col min="4878" max="4879" width="18" style="184" customWidth="1"/>
    <col min="4880" max="4880" width="15.42578125" style="184" customWidth="1"/>
    <col min="4881" max="4881" width="6.42578125" style="184" customWidth="1"/>
    <col min="4882" max="5116" width="9.140625" style="184"/>
    <col min="5117" max="5117" width="2.28515625" style="184" customWidth="1"/>
    <col min="5118" max="5118" width="4.140625" style="184" customWidth="1"/>
    <col min="5119" max="5119" width="60.42578125" style="184" customWidth="1"/>
    <col min="5120" max="5120" width="13.28515625" style="184" customWidth="1"/>
    <col min="5121" max="5122" width="12.140625" style="184" customWidth="1"/>
    <col min="5123" max="5124" width="9.85546875" style="184" customWidth="1"/>
    <col min="5125" max="5126" width="13.28515625" style="184" customWidth="1"/>
    <col min="5127" max="5129" width="17.28515625" style="184" customWidth="1"/>
    <col min="5130" max="5133" width="16.85546875" style="184" customWidth="1"/>
    <col min="5134" max="5135" width="18" style="184" customWidth="1"/>
    <col min="5136" max="5136" width="15.42578125" style="184" customWidth="1"/>
    <col min="5137" max="5137" width="6.42578125" style="184" customWidth="1"/>
    <col min="5138" max="5372" width="9.140625" style="184"/>
    <col min="5373" max="5373" width="2.28515625" style="184" customWidth="1"/>
    <col min="5374" max="5374" width="4.140625" style="184" customWidth="1"/>
    <col min="5375" max="5375" width="60.42578125" style="184" customWidth="1"/>
    <col min="5376" max="5376" width="13.28515625" style="184" customWidth="1"/>
    <col min="5377" max="5378" width="12.140625" style="184" customWidth="1"/>
    <col min="5379" max="5380" width="9.85546875" style="184" customWidth="1"/>
    <col min="5381" max="5382" width="13.28515625" style="184" customWidth="1"/>
    <col min="5383" max="5385" width="17.28515625" style="184" customWidth="1"/>
    <col min="5386" max="5389" width="16.85546875" style="184" customWidth="1"/>
    <col min="5390" max="5391" width="18" style="184" customWidth="1"/>
    <col min="5392" max="5392" width="15.42578125" style="184" customWidth="1"/>
    <col min="5393" max="5393" width="6.42578125" style="184" customWidth="1"/>
    <col min="5394" max="5628" width="9.140625" style="184"/>
    <col min="5629" max="5629" width="2.28515625" style="184" customWidth="1"/>
    <col min="5630" max="5630" width="4.140625" style="184" customWidth="1"/>
    <col min="5631" max="5631" width="60.42578125" style="184" customWidth="1"/>
    <col min="5632" max="5632" width="13.28515625" style="184" customWidth="1"/>
    <col min="5633" max="5634" width="12.140625" style="184" customWidth="1"/>
    <col min="5635" max="5636" width="9.85546875" style="184" customWidth="1"/>
    <col min="5637" max="5638" width="13.28515625" style="184" customWidth="1"/>
    <col min="5639" max="5641" width="17.28515625" style="184" customWidth="1"/>
    <col min="5642" max="5645" width="16.85546875" style="184" customWidth="1"/>
    <col min="5646" max="5647" width="18" style="184" customWidth="1"/>
    <col min="5648" max="5648" width="15.42578125" style="184" customWidth="1"/>
    <col min="5649" max="5649" width="6.42578125" style="184" customWidth="1"/>
    <col min="5650" max="5884" width="9.140625" style="184"/>
    <col min="5885" max="5885" width="2.28515625" style="184" customWidth="1"/>
    <col min="5886" max="5886" width="4.140625" style="184" customWidth="1"/>
    <col min="5887" max="5887" width="60.42578125" style="184" customWidth="1"/>
    <col min="5888" max="5888" width="13.28515625" style="184" customWidth="1"/>
    <col min="5889" max="5890" width="12.140625" style="184" customWidth="1"/>
    <col min="5891" max="5892" width="9.85546875" style="184" customWidth="1"/>
    <col min="5893" max="5894" width="13.28515625" style="184" customWidth="1"/>
    <col min="5895" max="5897" width="17.28515625" style="184" customWidth="1"/>
    <col min="5898" max="5901" width="16.85546875" style="184" customWidth="1"/>
    <col min="5902" max="5903" width="18" style="184" customWidth="1"/>
    <col min="5904" max="5904" width="15.42578125" style="184" customWidth="1"/>
    <col min="5905" max="5905" width="6.42578125" style="184" customWidth="1"/>
    <col min="5906" max="6140" width="9.140625" style="184"/>
    <col min="6141" max="6141" width="2.28515625" style="184" customWidth="1"/>
    <col min="6142" max="6142" width="4.140625" style="184" customWidth="1"/>
    <col min="6143" max="6143" width="60.42578125" style="184" customWidth="1"/>
    <col min="6144" max="6144" width="13.28515625" style="184" customWidth="1"/>
    <col min="6145" max="6146" width="12.140625" style="184" customWidth="1"/>
    <col min="6147" max="6148" width="9.85546875" style="184" customWidth="1"/>
    <col min="6149" max="6150" width="13.28515625" style="184" customWidth="1"/>
    <col min="6151" max="6153" width="17.28515625" style="184" customWidth="1"/>
    <col min="6154" max="6157" width="16.85546875" style="184" customWidth="1"/>
    <col min="6158" max="6159" width="18" style="184" customWidth="1"/>
    <col min="6160" max="6160" width="15.42578125" style="184" customWidth="1"/>
    <col min="6161" max="6161" width="6.42578125" style="184" customWidth="1"/>
    <col min="6162" max="6396" width="9.140625" style="184"/>
    <col min="6397" max="6397" width="2.28515625" style="184" customWidth="1"/>
    <col min="6398" max="6398" width="4.140625" style="184" customWidth="1"/>
    <col min="6399" max="6399" width="60.42578125" style="184" customWidth="1"/>
    <col min="6400" max="6400" width="13.28515625" style="184" customWidth="1"/>
    <col min="6401" max="6402" width="12.140625" style="184" customWidth="1"/>
    <col min="6403" max="6404" width="9.85546875" style="184" customWidth="1"/>
    <col min="6405" max="6406" width="13.28515625" style="184" customWidth="1"/>
    <col min="6407" max="6409" width="17.28515625" style="184" customWidth="1"/>
    <col min="6410" max="6413" width="16.85546875" style="184" customWidth="1"/>
    <col min="6414" max="6415" width="18" style="184" customWidth="1"/>
    <col min="6416" max="6416" width="15.42578125" style="184" customWidth="1"/>
    <col min="6417" max="6417" width="6.42578125" style="184" customWidth="1"/>
    <col min="6418" max="6652" width="9.140625" style="184"/>
    <col min="6653" max="6653" width="2.28515625" style="184" customWidth="1"/>
    <col min="6654" max="6654" width="4.140625" style="184" customWidth="1"/>
    <col min="6655" max="6655" width="60.42578125" style="184" customWidth="1"/>
    <col min="6656" max="6656" width="13.28515625" style="184" customWidth="1"/>
    <col min="6657" max="6658" width="12.140625" style="184" customWidth="1"/>
    <col min="6659" max="6660" width="9.85546875" style="184" customWidth="1"/>
    <col min="6661" max="6662" width="13.28515625" style="184" customWidth="1"/>
    <col min="6663" max="6665" width="17.28515625" style="184" customWidth="1"/>
    <col min="6666" max="6669" width="16.85546875" style="184" customWidth="1"/>
    <col min="6670" max="6671" width="18" style="184" customWidth="1"/>
    <col min="6672" max="6672" width="15.42578125" style="184" customWidth="1"/>
    <col min="6673" max="6673" width="6.42578125" style="184" customWidth="1"/>
    <col min="6674" max="6908" width="9.140625" style="184"/>
    <col min="6909" max="6909" width="2.28515625" style="184" customWidth="1"/>
    <col min="6910" max="6910" width="4.140625" style="184" customWidth="1"/>
    <col min="6911" max="6911" width="60.42578125" style="184" customWidth="1"/>
    <col min="6912" max="6912" width="13.28515625" style="184" customWidth="1"/>
    <col min="6913" max="6914" width="12.140625" style="184" customWidth="1"/>
    <col min="6915" max="6916" width="9.85546875" style="184" customWidth="1"/>
    <col min="6917" max="6918" width="13.28515625" style="184" customWidth="1"/>
    <col min="6919" max="6921" width="17.28515625" style="184" customWidth="1"/>
    <col min="6922" max="6925" width="16.85546875" style="184" customWidth="1"/>
    <col min="6926" max="6927" width="18" style="184" customWidth="1"/>
    <col min="6928" max="6928" width="15.42578125" style="184" customWidth="1"/>
    <col min="6929" max="6929" width="6.42578125" style="184" customWidth="1"/>
    <col min="6930" max="7164" width="9.140625" style="184"/>
    <col min="7165" max="7165" width="2.28515625" style="184" customWidth="1"/>
    <col min="7166" max="7166" width="4.140625" style="184" customWidth="1"/>
    <col min="7167" max="7167" width="60.42578125" style="184" customWidth="1"/>
    <col min="7168" max="7168" width="13.28515625" style="184" customWidth="1"/>
    <col min="7169" max="7170" width="12.140625" style="184" customWidth="1"/>
    <col min="7171" max="7172" width="9.85546875" style="184" customWidth="1"/>
    <col min="7173" max="7174" width="13.28515625" style="184" customWidth="1"/>
    <col min="7175" max="7177" width="17.28515625" style="184" customWidth="1"/>
    <col min="7178" max="7181" width="16.85546875" style="184" customWidth="1"/>
    <col min="7182" max="7183" width="18" style="184" customWidth="1"/>
    <col min="7184" max="7184" width="15.42578125" style="184" customWidth="1"/>
    <col min="7185" max="7185" width="6.42578125" style="184" customWidth="1"/>
    <col min="7186" max="7420" width="9.140625" style="184"/>
    <col min="7421" max="7421" width="2.28515625" style="184" customWidth="1"/>
    <col min="7422" max="7422" width="4.140625" style="184" customWidth="1"/>
    <col min="7423" max="7423" width="60.42578125" style="184" customWidth="1"/>
    <col min="7424" max="7424" width="13.28515625" style="184" customWidth="1"/>
    <col min="7425" max="7426" width="12.140625" style="184" customWidth="1"/>
    <col min="7427" max="7428" width="9.85546875" style="184" customWidth="1"/>
    <col min="7429" max="7430" width="13.28515625" style="184" customWidth="1"/>
    <col min="7431" max="7433" width="17.28515625" style="184" customWidth="1"/>
    <col min="7434" max="7437" width="16.85546875" style="184" customWidth="1"/>
    <col min="7438" max="7439" width="18" style="184" customWidth="1"/>
    <col min="7440" max="7440" width="15.42578125" style="184" customWidth="1"/>
    <col min="7441" max="7441" width="6.42578125" style="184" customWidth="1"/>
    <col min="7442" max="7676" width="9.140625" style="184"/>
    <col min="7677" max="7677" width="2.28515625" style="184" customWidth="1"/>
    <col min="7678" max="7678" width="4.140625" style="184" customWidth="1"/>
    <col min="7679" max="7679" width="60.42578125" style="184" customWidth="1"/>
    <col min="7680" max="7680" width="13.28515625" style="184" customWidth="1"/>
    <col min="7681" max="7682" width="12.140625" style="184" customWidth="1"/>
    <col min="7683" max="7684" width="9.85546875" style="184" customWidth="1"/>
    <col min="7685" max="7686" width="13.28515625" style="184" customWidth="1"/>
    <col min="7687" max="7689" width="17.28515625" style="184" customWidth="1"/>
    <col min="7690" max="7693" width="16.85546875" style="184" customWidth="1"/>
    <col min="7694" max="7695" width="18" style="184" customWidth="1"/>
    <col min="7696" max="7696" width="15.42578125" style="184" customWidth="1"/>
    <col min="7697" max="7697" width="6.42578125" style="184" customWidth="1"/>
    <col min="7698" max="7932" width="9.140625" style="184"/>
    <col min="7933" max="7933" width="2.28515625" style="184" customWidth="1"/>
    <col min="7934" max="7934" width="4.140625" style="184" customWidth="1"/>
    <col min="7935" max="7935" width="60.42578125" style="184" customWidth="1"/>
    <col min="7936" max="7936" width="13.28515625" style="184" customWidth="1"/>
    <col min="7937" max="7938" width="12.140625" style="184" customWidth="1"/>
    <col min="7939" max="7940" width="9.85546875" style="184" customWidth="1"/>
    <col min="7941" max="7942" width="13.28515625" style="184" customWidth="1"/>
    <col min="7943" max="7945" width="17.28515625" style="184" customWidth="1"/>
    <col min="7946" max="7949" width="16.85546875" style="184" customWidth="1"/>
    <col min="7950" max="7951" width="18" style="184" customWidth="1"/>
    <col min="7952" max="7952" width="15.42578125" style="184" customWidth="1"/>
    <col min="7953" max="7953" width="6.42578125" style="184" customWidth="1"/>
    <col min="7954" max="8188" width="9.140625" style="184"/>
    <col min="8189" max="8189" width="2.28515625" style="184" customWidth="1"/>
    <col min="8190" max="8190" width="4.140625" style="184" customWidth="1"/>
    <col min="8191" max="8191" width="60.42578125" style="184" customWidth="1"/>
    <col min="8192" max="8192" width="13.28515625" style="184" customWidth="1"/>
    <col min="8193" max="8194" width="12.140625" style="184" customWidth="1"/>
    <col min="8195" max="8196" width="9.85546875" style="184" customWidth="1"/>
    <col min="8197" max="8198" width="13.28515625" style="184" customWidth="1"/>
    <col min="8199" max="8201" width="17.28515625" style="184" customWidth="1"/>
    <col min="8202" max="8205" width="16.85546875" style="184" customWidth="1"/>
    <col min="8206" max="8207" width="18" style="184" customWidth="1"/>
    <col min="8208" max="8208" width="15.42578125" style="184" customWidth="1"/>
    <col min="8209" max="8209" width="6.42578125" style="184" customWidth="1"/>
    <col min="8210" max="8444" width="9.140625" style="184"/>
    <col min="8445" max="8445" width="2.28515625" style="184" customWidth="1"/>
    <col min="8446" max="8446" width="4.140625" style="184" customWidth="1"/>
    <col min="8447" max="8447" width="60.42578125" style="184" customWidth="1"/>
    <col min="8448" max="8448" width="13.28515625" style="184" customWidth="1"/>
    <col min="8449" max="8450" width="12.140625" style="184" customWidth="1"/>
    <col min="8451" max="8452" width="9.85546875" style="184" customWidth="1"/>
    <col min="8453" max="8454" width="13.28515625" style="184" customWidth="1"/>
    <col min="8455" max="8457" width="17.28515625" style="184" customWidth="1"/>
    <col min="8458" max="8461" width="16.85546875" style="184" customWidth="1"/>
    <col min="8462" max="8463" width="18" style="184" customWidth="1"/>
    <col min="8464" max="8464" width="15.42578125" style="184" customWidth="1"/>
    <col min="8465" max="8465" width="6.42578125" style="184" customWidth="1"/>
    <col min="8466" max="8700" width="9.140625" style="184"/>
    <col min="8701" max="8701" width="2.28515625" style="184" customWidth="1"/>
    <col min="8702" max="8702" width="4.140625" style="184" customWidth="1"/>
    <col min="8703" max="8703" width="60.42578125" style="184" customWidth="1"/>
    <col min="8704" max="8704" width="13.28515625" style="184" customWidth="1"/>
    <col min="8705" max="8706" width="12.140625" style="184" customWidth="1"/>
    <col min="8707" max="8708" width="9.85546875" style="184" customWidth="1"/>
    <col min="8709" max="8710" width="13.28515625" style="184" customWidth="1"/>
    <col min="8711" max="8713" width="17.28515625" style="184" customWidth="1"/>
    <col min="8714" max="8717" width="16.85546875" style="184" customWidth="1"/>
    <col min="8718" max="8719" width="18" style="184" customWidth="1"/>
    <col min="8720" max="8720" width="15.42578125" style="184" customWidth="1"/>
    <col min="8721" max="8721" width="6.42578125" style="184" customWidth="1"/>
    <col min="8722" max="8956" width="9.140625" style="184"/>
    <col min="8957" max="8957" width="2.28515625" style="184" customWidth="1"/>
    <col min="8958" max="8958" width="4.140625" style="184" customWidth="1"/>
    <col min="8959" max="8959" width="60.42578125" style="184" customWidth="1"/>
    <col min="8960" max="8960" width="13.28515625" style="184" customWidth="1"/>
    <col min="8961" max="8962" width="12.140625" style="184" customWidth="1"/>
    <col min="8963" max="8964" width="9.85546875" style="184" customWidth="1"/>
    <col min="8965" max="8966" width="13.28515625" style="184" customWidth="1"/>
    <col min="8967" max="8969" width="17.28515625" style="184" customWidth="1"/>
    <col min="8970" max="8973" width="16.85546875" style="184" customWidth="1"/>
    <col min="8974" max="8975" width="18" style="184" customWidth="1"/>
    <col min="8976" max="8976" width="15.42578125" style="184" customWidth="1"/>
    <col min="8977" max="8977" width="6.42578125" style="184" customWidth="1"/>
    <col min="8978" max="9212" width="9.140625" style="184"/>
    <col min="9213" max="9213" width="2.28515625" style="184" customWidth="1"/>
    <col min="9214" max="9214" width="4.140625" style="184" customWidth="1"/>
    <col min="9215" max="9215" width="60.42578125" style="184" customWidth="1"/>
    <col min="9216" max="9216" width="13.28515625" style="184" customWidth="1"/>
    <col min="9217" max="9218" width="12.140625" style="184" customWidth="1"/>
    <col min="9219" max="9220" width="9.85546875" style="184" customWidth="1"/>
    <col min="9221" max="9222" width="13.28515625" style="184" customWidth="1"/>
    <col min="9223" max="9225" width="17.28515625" style="184" customWidth="1"/>
    <col min="9226" max="9229" width="16.85546875" style="184" customWidth="1"/>
    <col min="9230" max="9231" width="18" style="184" customWidth="1"/>
    <col min="9232" max="9232" width="15.42578125" style="184" customWidth="1"/>
    <col min="9233" max="9233" width="6.42578125" style="184" customWidth="1"/>
    <col min="9234" max="9468" width="9.140625" style="184"/>
    <col min="9469" max="9469" width="2.28515625" style="184" customWidth="1"/>
    <col min="9470" max="9470" width="4.140625" style="184" customWidth="1"/>
    <col min="9471" max="9471" width="60.42578125" style="184" customWidth="1"/>
    <col min="9472" max="9472" width="13.28515625" style="184" customWidth="1"/>
    <col min="9473" max="9474" width="12.140625" style="184" customWidth="1"/>
    <col min="9475" max="9476" width="9.85546875" style="184" customWidth="1"/>
    <col min="9477" max="9478" width="13.28515625" style="184" customWidth="1"/>
    <col min="9479" max="9481" width="17.28515625" style="184" customWidth="1"/>
    <col min="9482" max="9485" width="16.85546875" style="184" customWidth="1"/>
    <col min="9486" max="9487" width="18" style="184" customWidth="1"/>
    <col min="9488" max="9488" width="15.42578125" style="184" customWidth="1"/>
    <col min="9489" max="9489" width="6.42578125" style="184" customWidth="1"/>
    <col min="9490" max="9724" width="9.140625" style="184"/>
    <col min="9725" max="9725" width="2.28515625" style="184" customWidth="1"/>
    <col min="9726" max="9726" width="4.140625" style="184" customWidth="1"/>
    <col min="9727" max="9727" width="60.42578125" style="184" customWidth="1"/>
    <col min="9728" max="9728" width="13.28515625" style="184" customWidth="1"/>
    <col min="9729" max="9730" width="12.140625" style="184" customWidth="1"/>
    <col min="9731" max="9732" width="9.85546875" style="184" customWidth="1"/>
    <col min="9733" max="9734" width="13.28515625" style="184" customWidth="1"/>
    <col min="9735" max="9737" width="17.28515625" style="184" customWidth="1"/>
    <col min="9738" max="9741" width="16.85546875" style="184" customWidth="1"/>
    <col min="9742" max="9743" width="18" style="184" customWidth="1"/>
    <col min="9744" max="9744" width="15.42578125" style="184" customWidth="1"/>
    <col min="9745" max="9745" width="6.42578125" style="184" customWidth="1"/>
    <col min="9746" max="9980" width="9.140625" style="184"/>
    <col min="9981" max="9981" width="2.28515625" style="184" customWidth="1"/>
    <col min="9982" max="9982" width="4.140625" style="184" customWidth="1"/>
    <col min="9983" max="9983" width="60.42578125" style="184" customWidth="1"/>
    <col min="9984" max="9984" width="13.28515625" style="184" customWidth="1"/>
    <col min="9985" max="9986" width="12.140625" style="184" customWidth="1"/>
    <col min="9987" max="9988" width="9.85546875" style="184" customWidth="1"/>
    <col min="9989" max="9990" width="13.28515625" style="184" customWidth="1"/>
    <col min="9991" max="9993" width="17.28515625" style="184" customWidth="1"/>
    <col min="9994" max="9997" width="16.85546875" style="184" customWidth="1"/>
    <col min="9998" max="9999" width="18" style="184" customWidth="1"/>
    <col min="10000" max="10000" width="15.42578125" style="184" customWidth="1"/>
    <col min="10001" max="10001" width="6.42578125" style="184" customWidth="1"/>
    <col min="10002" max="10236" width="9.140625" style="184"/>
    <col min="10237" max="10237" width="2.28515625" style="184" customWidth="1"/>
    <col min="10238" max="10238" width="4.140625" style="184" customWidth="1"/>
    <col min="10239" max="10239" width="60.42578125" style="184" customWidth="1"/>
    <col min="10240" max="10240" width="13.28515625" style="184" customWidth="1"/>
    <col min="10241" max="10242" width="12.140625" style="184" customWidth="1"/>
    <col min="10243" max="10244" width="9.85546875" style="184" customWidth="1"/>
    <col min="10245" max="10246" width="13.28515625" style="184" customWidth="1"/>
    <col min="10247" max="10249" width="17.28515625" style="184" customWidth="1"/>
    <col min="10250" max="10253" width="16.85546875" style="184" customWidth="1"/>
    <col min="10254" max="10255" width="18" style="184" customWidth="1"/>
    <col min="10256" max="10256" width="15.42578125" style="184" customWidth="1"/>
    <col min="10257" max="10257" width="6.42578125" style="184" customWidth="1"/>
    <col min="10258" max="10492" width="9.140625" style="184"/>
    <col min="10493" max="10493" width="2.28515625" style="184" customWidth="1"/>
    <col min="10494" max="10494" width="4.140625" style="184" customWidth="1"/>
    <col min="10495" max="10495" width="60.42578125" style="184" customWidth="1"/>
    <col min="10496" max="10496" width="13.28515625" style="184" customWidth="1"/>
    <col min="10497" max="10498" width="12.140625" style="184" customWidth="1"/>
    <col min="10499" max="10500" width="9.85546875" style="184" customWidth="1"/>
    <col min="10501" max="10502" width="13.28515625" style="184" customWidth="1"/>
    <col min="10503" max="10505" width="17.28515625" style="184" customWidth="1"/>
    <col min="10506" max="10509" width="16.85546875" style="184" customWidth="1"/>
    <col min="10510" max="10511" width="18" style="184" customWidth="1"/>
    <col min="10512" max="10512" width="15.42578125" style="184" customWidth="1"/>
    <col min="10513" max="10513" width="6.42578125" style="184" customWidth="1"/>
    <col min="10514" max="10748" width="9.140625" style="184"/>
    <col min="10749" max="10749" width="2.28515625" style="184" customWidth="1"/>
    <col min="10750" max="10750" width="4.140625" style="184" customWidth="1"/>
    <col min="10751" max="10751" width="60.42578125" style="184" customWidth="1"/>
    <col min="10752" max="10752" width="13.28515625" style="184" customWidth="1"/>
    <col min="10753" max="10754" width="12.140625" style="184" customWidth="1"/>
    <col min="10755" max="10756" width="9.85546875" style="184" customWidth="1"/>
    <col min="10757" max="10758" width="13.28515625" style="184" customWidth="1"/>
    <col min="10759" max="10761" width="17.28515625" style="184" customWidth="1"/>
    <col min="10762" max="10765" width="16.85546875" style="184" customWidth="1"/>
    <col min="10766" max="10767" width="18" style="184" customWidth="1"/>
    <col min="10768" max="10768" width="15.42578125" style="184" customWidth="1"/>
    <col min="10769" max="10769" width="6.42578125" style="184" customWidth="1"/>
    <col min="10770" max="11004" width="9.140625" style="184"/>
    <col min="11005" max="11005" width="2.28515625" style="184" customWidth="1"/>
    <col min="11006" max="11006" width="4.140625" style="184" customWidth="1"/>
    <col min="11007" max="11007" width="60.42578125" style="184" customWidth="1"/>
    <col min="11008" max="11008" width="13.28515625" style="184" customWidth="1"/>
    <col min="11009" max="11010" width="12.140625" style="184" customWidth="1"/>
    <col min="11011" max="11012" width="9.85546875" style="184" customWidth="1"/>
    <col min="11013" max="11014" width="13.28515625" style="184" customWidth="1"/>
    <col min="11015" max="11017" width="17.28515625" style="184" customWidth="1"/>
    <col min="11018" max="11021" width="16.85546875" style="184" customWidth="1"/>
    <col min="11022" max="11023" width="18" style="184" customWidth="1"/>
    <col min="11024" max="11024" width="15.42578125" style="184" customWidth="1"/>
    <col min="11025" max="11025" width="6.42578125" style="184" customWidth="1"/>
    <col min="11026" max="11260" width="9.140625" style="184"/>
    <col min="11261" max="11261" width="2.28515625" style="184" customWidth="1"/>
    <col min="11262" max="11262" width="4.140625" style="184" customWidth="1"/>
    <col min="11263" max="11263" width="60.42578125" style="184" customWidth="1"/>
    <col min="11264" max="11264" width="13.28515625" style="184" customWidth="1"/>
    <col min="11265" max="11266" width="12.140625" style="184" customWidth="1"/>
    <col min="11267" max="11268" width="9.85546875" style="184" customWidth="1"/>
    <col min="11269" max="11270" width="13.28515625" style="184" customWidth="1"/>
    <col min="11271" max="11273" width="17.28515625" style="184" customWidth="1"/>
    <col min="11274" max="11277" width="16.85546875" style="184" customWidth="1"/>
    <col min="11278" max="11279" width="18" style="184" customWidth="1"/>
    <col min="11280" max="11280" width="15.42578125" style="184" customWidth="1"/>
    <col min="11281" max="11281" width="6.42578125" style="184" customWidth="1"/>
    <col min="11282" max="11516" width="9.140625" style="184"/>
    <col min="11517" max="11517" width="2.28515625" style="184" customWidth="1"/>
    <col min="11518" max="11518" width="4.140625" style="184" customWidth="1"/>
    <col min="11519" max="11519" width="60.42578125" style="184" customWidth="1"/>
    <col min="11520" max="11520" width="13.28515625" style="184" customWidth="1"/>
    <col min="11521" max="11522" width="12.140625" style="184" customWidth="1"/>
    <col min="11523" max="11524" width="9.85546875" style="184" customWidth="1"/>
    <col min="11525" max="11526" width="13.28515625" style="184" customWidth="1"/>
    <col min="11527" max="11529" width="17.28515625" style="184" customWidth="1"/>
    <col min="11530" max="11533" width="16.85546875" style="184" customWidth="1"/>
    <col min="11534" max="11535" width="18" style="184" customWidth="1"/>
    <col min="11536" max="11536" width="15.42578125" style="184" customWidth="1"/>
    <col min="11537" max="11537" width="6.42578125" style="184" customWidth="1"/>
    <col min="11538" max="11772" width="9.140625" style="184"/>
    <col min="11773" max="11773" width="2.28515625" style="184" customWidth="1"/>
    <col min="11774" max="11774" width="4.140625" style="184" customWidth="1"/>
    <col min="11775" max="11775" width="60.42578125" style="184" customWidth="1"/>
    <col min="11776" max="11776" width="13.28515625" style="184" customWidth="1"/>
    <col min="11777" max="11778" width="12.140625" style="184" customWidth="1"/>
    <col min="11779" max="11780" width="9.85546875" style="184" customWidth="1"/>
    <col min="11781" max="11782" width="13.28515625" style="184" customWidth="1"/>
    <col min="11783" max="11785" width="17.28515625" style="184" customWidth="1"/>
    <col min="11786" max="11789" width="16.85546875" style="184" customWidth="1"/>
    <col min="11790" max="11791" width="18" style="184" customWidth="1"/>
    <col min="11792" max="11792" width="15.42578125" style="184" customWidth="1"/>
    <col min="11793" max="11793" width="6.42578125" style="184" customWidth="1"/>
    <col min="11794" max="12028" width="9.140625" style="184"/>
    <col min="12029" max="12029" width="2.28515625" style="184" customWidth="1"/>
    <col min="12030" max="12030" width="4.140625" style="184" customWidth="1"/>
    <col min="12031" max="12031" width="60.42578125" style="184" customWidth="1"/>
    <col min="12032" max="12032" width="13.28515625" style="184" customWidth="1"/>
    <col min="12033" max="12034" width="12.140625" style="184" customWidth="1"/>
    <col min="12035" max="12036" width="9.85546875" style="184" customWidth="1"/>
    <col min="12037" max="12038" width="13.28515625" style="184" customWidth="1"/>
    <col min="12039" max="12041" width="17.28515625" style="184" customWidth="1"/>
    <col min="12042" max="12045" width="16.85546875" style="184" customWidth="1"/>
    <col min="12046" max="12047" width="18" style="184" customWidth="1"/>
    <col min="12048" max="12048" width="15.42578125" style="184" customWidth="1"/>
    <col min="12049" max="12049" width="6.42578125" style="184" customWidth="1"/>
    <col min="12050" max="12284" width="9.140625" style="184"/>
    <col min="12285" max="12285" width="2.28515625" style="184" customWidth="1"/>
    <col min="12286" max="12286" width="4.140625" style="184" customWidth="1"/>
    <col min="12287" max="12287" width="60.42578125" style="184" customWidth="1"/>
    <col min="12288" max="12288" width="13.28515625" style="184" customWidth="1"/>
    <col min="12289" max="12290" width="12.140625" style="184" customWidth="1"/>
    <col min="12291" max="12292" width="9.85546875" style="184" customWidth="1"/>
    <col min="12293" max="12294" width="13.28515625" style="184" customWidth="1"/>
    <col min="12295" max="12297" width="17.28515625" style="184" customWidth="1"/>
    <col min="12298" max="12301" width="16.85546875" style="184" customWidth="1"/>
    <col min="12302" max="12303" width="18" style="184" customWidth="1"/>
    <col min="12304" max="12304" width="15.42578125" style="184" customWidth="1"/>
    <col min="12305" max="12305" width="6.42578125" style="184" customWidth="1"/>
    <col min="12306" max="12540" width="9.140625" style="184"/>
    <col min="12541" max="12541" width="2.28515625" style="184" customWidth="1"/>
    <col min="12542" max="12542" width="4.140625" style="184" customWidth="1"/>
    <col min="12543" max="12543" width="60.42578125" style="184" customWidth="1"/>
    <col min="12544" max="12544" width="13.28515625" style="184" customWidth="1"/>
    <col min="12545" max="12546" width="12.140625" style="184" customWidth="1"/>
    <col min="12547" max="12548" width="9.85546875" style="184" customWidth="1"/>
    <col min="12549" max="12550" width="13.28515625" style="184" customWidth="1"/>
    <col min="12551" max="12553" width="17.28515625" style="184" customWidth="1"/>
    <col min="12554" max="12557" width="16.85546875" style="184" customWidth="1"/>
    <col min="12558" max="12559" width="18" style="184" customWidth="1"/>
    <col min="12560" max="12560" width="15.42578125" style="184" customWidth="1"/>
    <col min="12561" max="12561" width="6.42578125" style="184" customWidth="1"/>
    <col min="12562" max="12796" width="9.140625" style="184"/>
    <col min="12797" max="12797" width="2.28515625" style="184" customWidth="1"/>
    <col min="12798" max="12798" width="4.140625" style="184" customWidth="1"/>
    <col min="12799" max="12799" width="60.42578125" style="184" customWidth="1"/>
    <col min="12800" max="12800" width="13.28515625" style="184" customWidth="1"/>
    <col min="12801" max="12802" width="12.140625" style="184" customWidth="1"/>
    <col min="12803" max="12804" width="9.85546875" style="184" customWidth="1"/>
    <col min="12805" max="12806" width="13.28515625" style="184" customWidth="1"/>
    <col min="12807" max="12809" width="17.28515625" style="184" customWidth="1"/>
    <col min="12810" max="12813" width="16.85546875" style="184" customWidth="1"/>
    <col min="12814" max="12815" width="18" style="184" customWidth="1"/>
    <col min="12816" max="12816" width="15.42578125" style="184" customWidth="1"/>
    <col min="12817" max="12817" width="6.42578125" style="184" customWidth="1"/>
    <col min="12818" max="13052" width="9.140625" style="184"/>
    <col min="13053" max="13053" width="2.28515625" style="184" customWidth="1"/>
    <col min="13054" max="13054" width="4.140625" style="184" customWidth="1"/>
    <col min="13055" max="13055" width="60.42578125" style="184" customWidth="1"/>
    <col min="13056" max="13056" width="13.28515625" style="184" customWidth="1"/>
    <col min="13057" max="13058" width="12.140625" style="184" customWidth="1"/>
    <col min="13059" max="13060" width="9.85546875" style="184" customWidth="1"/>
    <col min="13061" max="13062" width="13.28515625" style="184" customWidth="1"/>
    <col min="13063" max="13065" width="17.28515625" style="184" customWidth="1"/>
    <col min="13066" max="13069" width="16.85546875" style="184" customWidth="1"/>
    <col min="13070" max="13071" width="18" style="184" customWidth="1"/>
    <col min="13072" max="13072" width="15.42578125" style="184" customWidth="1"/>
    <col min="13073" max="13073" width="6.42578125" style="184" customWidth="1"/>
    <col min="13074" max="13308" width="9.140625" style="184"/>
    <col min="13309" max="13309" width="2.28515625" style="184" customWidth="1"/>
    <col min="13310" max="13310" width="4.140625" style="184" customWidth="1"/>
    <col min="13311" max="13311" width="60.42578125" style="184" customWidth="1"/>
    <col min="13312" max="13312" width="13.28515625" style="184" customWidth="1"/>
    <col min="13313" max="13314" width="12.140625" style="184" customWidth="1"/>
    <col min="13315" max="13316" width="9.85546875" style="184" customWidth="1"/>
    <col min="13317" max="13318" width="13.28515625" style="184" customWidth="1"/>
    <col min="13319" max="13321" width="17.28515625" style="184" customWidth="1"/>
    <col min="13322" max="13325" width="16.85546875" style="184" customWidth="1"/>
    <col min="13326" max="13327" width="18" style="184" customWidth="1"/>
    <col min="13328" max="13328" width="15.42578125" style="184" customWidth="1"/>
    <col min="13329" max="13329" width="6.42578125" style="184" customWidth="1"/>
    <col min="13330" max="13564" width="9.140625" style="184"/>
    <col min="13565" max="13565" width="2.28515625" style="184" customWidth="1"/>
    <col min="13566" max="13566" width="4.140625" style="184" customWidth="1"/>
    <col min="13567" max="13567" width="60.42578125" style="184" customWidth="1"/>
    <col min="13568" max="13568" width="13.28515625" style="184" customWidth="1"/>
    <col min="13569" max="13570" width="12.140625" style="184" customWidth="1"/>
    <col min="13571" max="13572" width="9.85546875" style="184" customWidth="1"/>
    <col min="13573" max="13574" width="13.28515625" style="184" customWidth="1"/>
    <col min="13575" max="13577" width="17.28515625" style="184" customWidth="1"/>
    <col min="13578" max="13581" width="16.85546875" style="184" customWidth="1"/>
    <col min="13582" max="13583" width="18" style="184" customWidth="1"/>
    <col min="13584" max="13584" width="15.42578125" style="184" customWidth="1"/>
    <col min="13585" max="13585" width="6.42578125" style="184" customWidth="1"/>
    <col min="13586" max="13820" width="9.140625" style="184"/>
    <col min="13821" max="13821" width="2.28515625" style="184" customWidth="1"/>
    <col min="13822" max="13822" width="4.140625" style="184" customWidth="1"/>
    <col min="13823" max="13823" width="60.42578125" style="184" customWidth="1"/>
    <col min="13824" max="13824" width="13.28515625" style="184" customWidth="1"/>
    <col min="13825" max="13826" width="12.140625" style="184" customWidth="1"/>
    <col min="13827" max="13828" width="9.85546875" style="184" customWidth="1"/>
    <col min="13829" max="13830" width="13.28515625" style="184" customWidth="1"/>
    <col min="13831" max="13833" width="17.28515625" style="184" customWidth="1"/>
    <col min="13834" max="13837" width="16.85546875" style="184" customWidth="1"/>
    <col min="13838" max="13839" width="18" style="184" customWidth="1"/>
    <col min="13840" max="13840" width="15.42578125" style="184" customWidth="1"/>
    <col min="13841" max="13841" width="6.42578125" style="184" customWidth="1"/>
    <col min="13842" max="14076" width="9.140625" style="184"/>
    <col min="14077" max="14077" width="2.28515625" style="184" customWidth="1"/>
    <col min="14078" max="14078" width="4.140625" style="184" customWidth="1"/>
    <col min="14079" max="14079" width="60.42578125" style="184" customWidth="1"/>
    <col min="14080" max="14080" width="13.28515625" style="184" customWidth="1"/>
    <col min="14081" max="14082" width="12.140625" style="184" customWidth="1"/>
    <col min="14083" max="14084" width="9.85546875" style="184" customWidth="1"/>
    <col min="14085" max="14086" width="13.28515625" style="184" customWidth="1"/>
    <col min="14087" max="14089" width="17.28515625" style="184" customWidth="1"/>
    <col min="14090" max="14093" width="16.85546875" style="184" customWidth="1"/>
    <col min="14094" max="14095" width="18" style="184" customWidth="1"/>
    <col min="14096" max="14096" width="15.42578125" style="184" customWidth="1"/>
    <col min="14097" max="14097" width="6.42578125" style="184" customWidth="1"/>
    <col min="14098" max="14332" width="9.140625" style="184"/>
    <col min="14333" max="14333" width="2.28515625" style="184" customWidth="1"/>
    <col min="14334" max="14334" width="4.140625" style="184" customWidth="1"/>
    <col min="14335" max="14335" width="60.42578125" style="184" customWidth="1"/>
    <col min="14336" max="14336" width="13.28515625" style="184" customWidth="1"/>
    <col min="14337" max="14338" width="12.140625" style="184" customWidth="1"/>
    <col min="14339" max="14340" width="9.85546875" style="184" customWidth="1"/>
    <col min="14341" max="14342" width="13.28515625" style="184" customWidth="1"/>
    <col min="14343" max="14345" width="17.28515625" style="184" customWidth="1"/>
    <col min="14346" max="14349" width="16.85546875" style="184" customWidth="1"/>
    <col min="14350" max="14351" width="18" style="184" customWidth="1"/>
    <col min="14352" max="14352" width="15.42578125" style="184" customWidth="1"/>
    <col min="14353" max="14353" width="6.42578125" style="184" customWidth="1"/>
    <col min="14354" max="14588" width="9.140625" style="184"/>
    <col min="14589" max="14589" width="2.28515625" style="184" customWidth="1"/>
    <col min="14590" max="14590" width="4.140625" style="184" customWidth="1"/>
    <col min="14591" max="14591" width="60.42578125" style="184" customWidth="1"/>
    <col min="14592" max="14592" width="13.28515625" style="184" customWidth="1"/>
    <col min="14593" max="14594" width="12.140625" style="184" customWidth="1"/>
    <col min="14595" max="14596" width="9.85546875" style="184" customWidth="1"/>
    <col min="14597" max="14598" width="13.28515625" style="184" customWidth="1"/>
    <col min="14599" max="14601" width="17.28515625" style="184" customWidth="1"/>
    <col min="14602" max="14605" width="16.85546875" style="184" customWidth="1"/>
    <col min="14606" max="14607" width="18" style="184" customWidth="1"/>
    <col min="14608" max="14608" width="15.42578125" style="184" customWidth="1"/>
    <col min="14609" max="14609" width="6.42578125" style="184" customWidth="1"/>
    <col min="14610" max="14844" width="9.140625" style="184"/>
    <col min="14845" max="14845" width="2.28515625" style="184" customWidth="1"/>
    <col min="14846" max="14846" width="4.140625" style="184" customWidth="1"/>
    <col min="14847" max="14847" width="60.42578125" style="184" customWidth="1"/>
    <col min="14848" max="14848" width="13.28515625" style="184" customWidth="1"/>
    <col min="14849" max="14850" width="12.140625" style="184" customWidth="1"/>
    <col min="14851" max="14852" width="9.85546875" style="184" customWidth="1"/>
    <col min="14853" max="14854" width="13.28515625" style="184" customWidth="1"/>
    <col min="14855" max="14857" width="17.28515625" style="184" customWidth="1"/>
    <col min="14858" max="14861" width="16.85546875" style="184" customWidth="1"/>
    <col min="14862" max="14863" width="18" style="184" customWidth="1"/>
    <col min="14864" max="14864" width="15.42578125" style="184" customWidth="1"/>
    <col min="14865" max="14865" width="6.42578125" style="184" customWidth="1"/>
    <col min="14866" max="15100" width="9.140625" style="184"/>
    <col min="15101" max="15101" width="2.28515625" style="184" customWidth="1"/>
    <col min="15102" max="15102" width="4.140625" style="184" customWidth="1"/>
    <col min="15103" max="15103" width="60.42578125" style="184" customWidth="1"/>
    <col min="15104" max="15104" width="13.28515625" style="184" customWidth="1"/>
    <col min="15105" max="15106" width="12.140625" style="184" customWidth="1"/>
    <col min="15107" max="15108" width="9.85546875" style="184" customWidth="1"/>
    <col min="15109" max="15110" width="13.28515625" style="184" customWidth="1"/>
    <col min="15111" max="15113" width="17.28515625" style="184" customWidth="1"/>
    <col min="15114" max="15117" width="16.85546875" style="184" customWidth="1"/>
    <col min="15118" max="15119" width="18" style="184" customWidth="1"/>
    <col min="15120" max="15120" width="15.42578125" style="184" customWidth="1"/>
    <col min="15121" max="15121" width="6.42578125" style="184" customWidth="1"/>
    <col min="15122" max="15356" width="9.140625" style="184"/>
    <col min="15357" max="15357" width="2.28515625" style="184" customWidth="1"/>
    <col min="15358" max="15358" width="4.140625" style="184" customWidth="1"/>
    <col min="15359" max="15359" width="60.42578125" style="184" customWidth="1"/>
    <col min="15360" max="15360" width="13.28515625" style="184" customWidth="1"/>
    <col min="15361" max="15362" width="12.140625" style="184" customWidth="1"/>
    <col min="15363" max="15364" width="9.85546875" style="184" customWidth="1"/>
    <col min="15365" max="15366" width="13.28515625" style="184" customWidth="1"/>
    <col min="15367" max="15369" width="17.28515625" style="184" customWidth="1"/>
    <col min="15370" max="15373" width="16.85546875" style="184" customWidth="1"/>
    <col min="15374" max="15375" width="18" style="184" customWidth="1"/>
    <col min="15376" max="15376" width="15.42578125" style="184" customWidth="1"/>
    <col min="15377" max="15377" width="6.42578125" style="184" customWidth="1"/>
    <col min="15378" max="15612" width="9.140625" style="184"/>
    <col min="15613" max="15613" width="2.28515625" style="184" customWidth="1"/>
    <col min="15614" max="15614" width="4.140625" style="184" customWidth="1"/>
    <col min="15615" max="15615" width="60.42578125" style="184" customWidth="1"/>
    <col min="15616" max="15616" width="13.28515625" style="184" customWidth="1"/>
    <col min="15617" max="15618" width="12.140625" style="184" customWidth="1"/>
    <col min="15619" max="15620" width="9.85546875" style="184" customWidth="1"/>
    <col min="15621" max="15622" width="13.28515625" style="184" customWidth="1"/>
    <col min="15623" max="15625" width="17.28515625" style="184" customWidth="1"/>
    <col min="15626" max="15629" width="16.85546875" style="184" customWidth="1"/>
    <col min="15630" max="15631" width="18" style="184" customWidth="1"/>
    <col min="15632" max="15632" width="15.42578125" style="184" customWidth="1"/>
    <col min="15633" max="15633" width="6.42578125" style="184" customWidth="1"/>
    <col min="15634" max="15868" width="9.140625" style="184"/>
    <col min="15869" max="15869" width="2.28515625" style="184" customWidth="1"/>
    <col min="15870" max="15870" width="4.140625" style="184" customWidth="1"/>
    <col min="15871" max="15871" width="60.42578125" style="184" customWidth="1"/>
    <col min="15872" max="15872" width="13.28515625" style="184" customWidth="1"/>
    <col min="15873" max="15874" width="12.140625" style="184" customWidth="1"/>
    <col min="15875" max="15876" width="9.85546875" style="184" customWidth="1"/>
    <col min="15877" max="15878" width="13.28515625" style="184" customWidth="1"/>
    <col min="15879" max="15881" width="17.28515625" style="184" customWidth="1"/>
    <col min="15882" max="15885" width="16.85546875" style="184" customWidth="1"/>
    <col min="15886" max="15887" width="18" style="184" customWidth="1"/>
    <col min="15888" max="15888" width="15.42578125" style="184" customWidth="1"/>
    <col min="15889" max="15889" width="6.42578125" style="184" customWidth="1"/>
    <col min="15890" max="16124" width="9.140625" style="184"/>
    <col min="16125" max="16125" width="2.28515625" style="184" customWidth="1"/>
    <col min="16126" max="16126" width="4.140625" style="184" customWidth="1"/>
    <col min="16127" max="16127" width="60.42578125" style="184" customWidth="1"/>
    <col min="16128" max="16128" width="13.28515625" style="184" customWidth="1"/>
    <col min="16129" max="16130" width="12.140625" style="184" customWidth="1"/>
    <col min="16131" max="16132" width="9.85546875" style="184" customWidth="1"/>
    <col min="16133" max="16134" width="13.28515625" style="184" customWidth="1"/>
    <col min="16135" max="16137" width="17.28515625" style="184" customWidth="1"/>
    <col min="16138" max="16141" width="16.85546875" style="184" customWidth="1"/>
    <col min="16142" max="16143" width="18" style="184" customWidth="1"/>
    <col min="16144" max="16144" width="15.42578125" style="184" customWidth="1"/>
    <col min="16145" max="16145" width="6.42578125" style="184" customWidth="1"/>
    <col min="16146" max="16384" width="9.140625" style="184"/>
  </cols>
  <sheetData>
    <row r="1" spans="1:21" s="574" customFormat="1" ht="14.1" customHeight="1" x14ac:dyDescent="0.25">
      <c r="A1" s="184"/>
      <c r="B1" s="417" t="s">
        <v>330</v>
      </c>
      <c r="C1" s="418"/>
      <c r="D1" s="419"/>
      <c r="E1" s="184"/>
      <c r="F1" s="184"/>
      <c r="G1" s="184"/>
      <c r="H1" s="184"/>
      <c r="I1" s="184"/>
      <c r="J1" s="184"/>
      <c r="K1" s="184"/>
      <c r="L1" s="184"/>
      <c r="M1" s="184"/>
      <c r="N1" s="184"/>
      <c r="O1" s="975"/>
      <c r="P1" s="975"/>
      <c r="Q1" s="975"/>
    </row>
    <row r="2" spans="1:21" s="574" customFormat="1" ht="14.1" customHeight="1" x14ac:dyDescent="0.25">
      <c r="A2" s="184"/>
      <c r="B2" s="420" t="s">
        <v>11</v>
      </c>
      <c r="C2" s="4"/>
      <c r="D2" s="4"/>
      <c r="E2" s="4"/>
      <c r="F2" s="1397">
        <f>'II. Invested Assets'!B2</f>
        <v>0</v>
      </c>
      <c r="G2" s="1397"/>
      <c r="H2" s="184"/>
      <c r="I2" s="184"/>
      <c r="J2" s="184"/>
      <c r="K2" s="184"/>
      <c r="L2" s="184"/>
      <c r="M2" s="184"/>
      <c r="N2" s="184"/>
      <c r="O2" s="975"/>
      <c r="P2" s="975"/>
      <c r="Q2" s="976"/>
    </row>
    <row r="3" spans="1:21" s="574" customFormat="1" ht="14.1" customHeight="1" x14ac:dyDescent="0.25">
      <c r="A3" s="911"/>
      <c r="B3" s="424" t="str">
        <f>SPUCRI!$B$3</f>
        <v>AS OF DATE _______</v>
      </c>
      <c r="C3" s="4"/>
      <c r="D3" s="4"/>
      <c r="E3" s="4"/>
      <c r="F3" s="1398">
        <f>'I. Financial Condition'!$C$3</f>
        <v>0</v>
      </c>
      <c r="G3" s="1398"/>
      <c r="H3" s="911"/>
      <c r="I3" s="911"/>
      <c r="J3" s="911"/>
      <c r="K3" s="911"/>
      <c r="L3" s="911"/>
      <c r="M3" s="911"/>
      <c r="N3" s="911"/>
      <c r="O3" s="975"/>
      <c r="P3" s="975"/>
      <c r="Q3" s="976"/>
      <c r="R3" s="975"/>
      <c r="S3" s="975"/>
      <c r="T3" s="975"/>
      <c r="U3" s="975"/>
    </row>
    <row r="4" spans="1:21" s="574" customFormat="1" ht="14.1" customHeight="1" thickBot="1" x14ac:dyDescent="0.3">
      <c r="A4" s="1609"/>
      <c r="B4" s="1609"/>
      <c r="C4" s="1609"/>
      <c r="D4" s="1609"/>
      <c r="E4" s="1610"/>
      <c r="F4" s="1610"/>
      <c r="G4" s="1609"/>
      <c r="H4" s="1609"/>
      <c r="I4" s="1609"/>
      <c r="J4" s="1609"/>
      <c r="K4" s="1609"/>
      <c r="L4" s="1609"/>
      <c r="M4" s="1609"/>
      <c r="N4" s="1609"/>
      <c r="O4" s="1609"/>
      <c r="P4" s="1609"/>
    </row>
    <row r="5" spans="1:21" s="4" customFormat="1" ht="12.75" customHeight="1" x14ac:dyDescent="0.2">
      <c r="A5" s="1515" t="s">
        <v>609</v>
      </c>
      <c r="B5" s="1539"/>
      <c r="C5" s="1540"/>
      <c r="D5" s="1592" t="s">
        <v>610</v>
      </c>
      <c r="E5" s="1613"/>
      <c r="F5" s="1530" t="s">
        <v>777</v>
      </c>
      <c r="G5" s="1539" t="s">
        <v>778</v>
      </c>
      <c r="H5" s="1618" t="s">
        <v>779</v>
      </c>
      <c r="I5" s="1539" t="s">
        <v>370</v>
      </c>
      <c r="J5" s="1620" t="s">
        <v>634</v>
      </c>
      <c r="K5" s="1539" t="s">
        <v>780</v>
      </c>
      <c r="L5" s="1539"/>
      <c r="M5" s="1535" t="s">
        <v>781</v>
      </c>
      <c r="N5" s="1535" t="s">
        <v>637</v>
      </c>
      <c r="O5" s="1535" t="s">
        <v>638</v>
      </c>
      <c r="P5" s="1616" t="s">
        <v>782</v>
      </c>
    </row>
    <row r="6" spans="1:21" s="4" customFormat="1" ht="12.75" customHeight="1" x14ac:dyDescent="0.2">
      <c r="A6" s="1541"/>
      <c r="B6" s="1486"/>
      <c r="C6" s="1487"/>
      <c r="D6" s="1593"/>
      <c r="E6" s="1614"/>
      <c r="F6" s="1472"/>
      <c r="G6" s="1486"/>
      <c r="H6" s="1619"/>
      <c r="I6" s="1486"/>
      <c r="J6" s="1459"/>
      <c r="K6" s="1486"/>
      <c r="L6" s="1486"/>
      <c r="M6" s="1489"/>
      <c r="N6" s="1489"/>
      <c r="O6" s="1489"/>
      <c r="P6" s="1617"/>
    </row>
    <row r="7" spans="1:21" s="4" customFormat="1" ht="12.75" customHeight="1" x14ac:dyDescent="0.2">
      <c r="A7" s="1541"/>
      <c r="B7" s="1486"/>
      <c r="C7" s="1487"/>
      <c r="D7" s="1593"/>
      <c r="E7" s="1614"/>
      <c r="F7" s="1472"/>
      <c r="G7" s="1486"/>
      <c r="H7" s="1619"/>
      <c r="I7" s="1486"/>
      <c r="J7" s="1459"/>
      <c r="K7" s="1486" t="s">
        <v>783</v>
      </c>
      <c r="L7" s="1486" t="s">
        <v>784</v>
      </c>
      <c r="M7" s="1489"/>
      <c r="N7" s="1489"/>
      <c r="O7" s="1489"/>
      <c r="P7" s="1617"/>
    </row>
    <row r="8" spans="1:21" s="4" customFormat="1" ht="12.75" customHeight="1" x14ac:dyDescent="0.2">
      <c r="A8" s="1541"/>
      <c r="B8" s="1486"/>
      <c r="C8" s="1487"/>
      <c r="D8" s="1593"/>
      <c r="E8" s="1614"/>
      <c r="F8" s="1472"/>
      <c r="G8" s="1486"/>
      <c r="H8" s="1619"/>
      <c r="I8" s="1486"/>
      <c r="J8" s="1459"/>
      <c r="K8" s="1486"/>
      <c r="L8" s="1486"/>
      <c r="M8" s="1489"/>
      <c r="N8" s="1489"/>
      <c r="O8" s="1489"/>
      <c r="P8" s="1617"/>
    </row>
    <row r="9" spans="1:21" s="4" customFormat="1" ht="12.75" customHeight="1" x14ac:dyDescent="0.2">
      <c r="A9" s="1541"/>
      <c r="B9" s="1486"/>
      <c r="C9" s="1487"/>
      <c r="D9" s="1594"/>
      <c r="E9" s="1615"/>
      <c r="F9" s="1473"/>
      <c r="G9" s="1486"/>
      <c r="H9" s="1619"/>
      <c r="I9" s="1486"/>
      <c r="J9" s="1460"/>
      <c r="K9" s="1486"/>
      <c r="L9" s="1486"/>
      <c r="M9" s="1489"/>
      <c r="N9" s="1489"/>
      <c r="O9" s="1489"/>
      <c r="P9" s="1617"/>
    </row>
    <row r="10" spans="1:21" s="4" customFormat="1" ht="12" customHeight="1" thickBot="1" x14ac:dyDescent="0.25">
      <c r="A10" s="1611"/>
      <c r="B10" s="1612"/>
      <c r="C10" s="1553"/>
      <c r="D10" s="977" t="s">
        <v>622</v>
      </c>
      <c r="E10" s="655" t="s">
        <v>683</v>
      </c>
      <c r="F10" s="848"/>
      <c r="G10" s="698"/>
      <c r="H10" s="657"/>
      <c r="I10" s="698"/>
      <c r="J10" s="978"/>
      <c r="K10" s="698"/>
      <c r="L10" s="698"/>
      <c r="M10" s="804"/>
      <c r="N10" s="804"/>
      <c r="O10" s="804"/>
      <c r="P10" s="806"/>
    </row>
    <row r="11" spans="1:21" s="4" customFormat="1" ht="12.75" customHeight="1" x14ac:dyDescent="0.2">
      <c r="A11" s="24"/>
      <c r="B11" s="733">
        <v>1</v>
      </c>
      <c r="C11" s="107"/>
      <c r="D11" s="979"/>
      <c r="E11" s="980"/>
      <c r="F11" s="446"/>
      <c r="G11" s="448"/>
      <c r="H11" s="493"/>
      <c r="I11" s="448"/>
      <c r="J11" s="70"/>
      <c r="K11" s="448"/>
      <c r="L11" s="448"/>
      <c r="M11" s="71"/>
      <c r="N11" s="71"/>
      <c r="O11" s="71"/>
      <c r="P11" s="116"/>
    </row>
    <row r="12" spans="1:21" s="4" customFormat="1" ht="12.75" customHeight="1" x14ac:dyDescent="0.2">
      <c r="A12" s="28"/>
      <c r="B12" s="112">
        <v>2</v>
      </c>
      <c r="C12" s="108"/>
      <c r="D12" s="981"/>
      <c r="E12" s="982"/>
      <c r="F12" s="451"/>
      <c r="G12" s="453"/>
      <c r="H12" s="455"/>
      <c r="I12" s="453"/>
      <c r="J12" s="74"/>
      <c r="K12" s="453"/>
      <c r="L12" s="453"/>
      <c r="M12" s="75"/>
      <c r="N12" s="75"/>
      <c r="O12" s="75"/>
      <c r="P12" s="117"/>
    </row>
    <row r="13" spans="1:21" s="4" customFormat="1" ht="12.75" customHeight="1" x14ac:dyDescent="0.2">
      <c r="A13" s="28"/>
      <c r="B13" s="112">
        <v>3</v>
      </c>
      <c r="C13" s="108"/>
      <c r="D13" s="981"/>
      <c r="E13" s="982"/>
      <c r="F13" s="451"/>
      <c r="G13" s="453"/>
      <c r="H13" s="455"/>
      <c r="I13" s="453"/>
      <c r="J13" s="74"/>
      <c r="K13" s="453"/>
      <c r="L13" s="453"/>
      <c r="M13" s="75"/>
      <c r="N13" s="75"/>
      <c r="O13" s="75"/>
      <c r="P13" s="117"/>
    </row>
    <row r="14" spans="1:21" s="4" customFormat="1" ht="12.75" customHeight="1" x14ac:dyDescent="0.2">
      <c r="A14" s="28"/>
      <c r="B14" s="112">
        <v>4</v>
      </c>
      <c r="C14" s="108"/>
      <c r="D14" s="981"/>
      <c r="E14" s="982"/>
      <c r="F14" s="451"/>
      <c r="G14" s="453"/>
      <c r="H14" s="455"/>
      <c r="I14" s="453"/>
      <c r="J14" s="74"/>
      <c r="K14" s="453"/>
      <c r="L14" s="453"/>
      <c r="M14" s="75"/>
      <c r="N14" s="75"/>
      <c r="O14" s="75"/>
      <c r="P14" s="117"/>
    </row>
    <row r="15" spans="1:21" s="4" customFormat="1" ht="12.75" customHeight="1" x14ac:dyDescent="0.2">
      <c r="A15" s="28"/>
      <c r="B15" s="112">
        <v>5</v>
      </c>
      <c r="C15" s="108"/>
      <c r="D15" s="981"/>
      <c r="E15" s="982"/>
      <c r="F15" s="451"/>
      <c r="G15" s="453"/>
      <c r="H15" s="455"/>
      <c r="I15" s="453"/>
      <c r="J15" s="74"/>
      <c r="K15" s="453"/>
      <c r="L15" s="453"/>
      <c r="M15" s="75"/>
      <c r="N15" s="75"/>
      <c r="O15" s="75"/>
      <c r="P15" s="117"/>
    </row>
    <row r="16" spans="1:21" s="4" customFormat="1" ht="12.75" customHeight="1" x14ac:dyDescent="0.2">
      <c r="A16" s="28"/>
      <c r="B16" s="112">
        <v>6</v>
      </c>
      <c r="C16" s="108"/>
      <c r="D16" s="981"/>
      <c r="E16" s="982"/>
      <c r="F16" s="451"/>
      <c r="G16" s="453"/>
      <c r="H16" s="455"/>
      <c r="I16" s="453"/>
      <c r="J16" s="74"/>
      <c r="K16" s="453"/>
      <c r="L16" s="453"/>
      <c r="M16" s="75"/>
      <c r="N16" s="75"/>
      <c r="O16" s="75"/>
      <c r="P16" s="117"/>
    </row>
    <row r="17" spans="1:16" s="4" customFormat="1" ht="12.75" customHeight="1" x14ac:dyDescent="0.2">
      <c r="A17" s="28"/>
      <c r="B17" s="112">
        <v>7</v>
      </c>
      <c r="C17" s="108"/>
      <c r="D17" s="981"/>
      <c r="E17" s="982"/>
      <c r="F17" s="451"/>
      <c r="G17" s="453"/>
      <c r="H17" s="455"/>
      <c r="I17" s="453"/>
      <c r="J17" s="74"/>
      <c r="K17" s="453"/>
      <c r="L17" s="453"/>
      <c r="M17" s="75"/>
      <c r="N17" s="75"/>
      <c r="O17" s="75"/>
      <c r="P17" s="117"/>
    </row>
    <row r="18" spans="1:16" s="4" customFormat="1" ht="12.75" customHeight="1" x14ac:dyDescent="0.2">
      <c r="A18" s="28"/>
      <c r="B18" s="112">
        <v>8</v>
      </c>
      <c r="C18" s="108"/>
      <c r="D18" s="981"/>
      <c r="E18" s="982"/>
      <c r="F18" s="451"/>
      <c r="G18" s="453"/>
      <c r="H18" s="455"/>
      <c r="I18" s="453"/>
      <c r="J18" s="74"/>
      <c r="K18" s="453"/>
      <c r="L18" s="453"/>
      <c r="M18" s="75"/>
      <c r="N18" s="75"/>
      <c r="O18" s="75"/>
      <c r="P18" s="117"/>
    </row>
    <row r="19" spans="1:16" s="4" customFormat="1" ht="12.75" customHeight="1" x14ac:dyDescent="0.2">
      <c r="A19" s="28"/>
      <c r="B19" s="112">
        <v>9</v>
      </c>
      <c r="C19" s="108"/>
      <c r="D19" s="981"/>
      <c r="E19" s="982"/>
      <c r="F19" s="451"/>
      <c r="G19" s="453"/>
      <c r="H19" s="455"/>
      <c r="I19" s="453"/>
      <c r="J19" s="74"/>
      <c r="K19" s="453"/>
      <c r="L19" s="453"/>
      <c r="M19" s="75"/>
      <c r="N19" s="75"/>
      <c r="O19" s="75"/>
      <c r="P19" s="117"/>
    </row>
    <row r="20" spans="1:16" s="4" customFormat="1" ht="12.75" customHeight="1" x14ac:dyDescent="0.2">
      <c r="A20" s="28"/>
      <c r="B20" s="112">
        <v>10</v>
      </c>
      <c r="C20" s="108"/>
      <c r="D20" s="981"/>
      <c r="E20" s="982"/>
      <c r="F20" s="451"/>
      <c r="G20" s="453"/>
      <c r="H20" s="455"/>
      <c r="I20" s="453"/>
      <c r="J20" s="74"/>
      <c r="K20" s="453"/>
      <c r="L20" s="453"/>
      <c r="M20" s="75"/>
      <c r="N20" s="75"/>
      <c r="O20" s="75"/>
      <c r="P20" s="117"/>
    </row>
    <row r="21" spans="1:16" s="4" customFormat="1" ht="12.75" customHeight="1" x14ac:dyDescent="0.2">
      <c r="A21" s="28"/>
      <c r="B21" s="112">
        <v>11</v>
      </c>
      <c r="C21" s="108"/>
      <c r="D21" s="981"/>
      <c r="E21" s="982"/>
      <c r="F21" s="451"/>
      <c r="G21" s="453"/>
      <c r="H21" s="455"/>
      <c r="I21" s="453"/>
      <c r="J21" s="74"/>
      <c r="K21" s="453"/>
      <c r="L21" s="453"/>
      <c r="M21" s="75"/>
      <c r="N21" s="75"/>
      <c r="O21" s="75"/>
      <c r="P21" s="117"/>
    </row>
    <row r="22" spans="1:16" s="4" customFormat="1" ht="12.75" customHeight="1" x14ac:dyDescent="0.2">
      <c r="A22" s="28"/>
      <c r="B22" s="112">
        <v>12</v>
      </c>
      <c r="C22" s="108"/>
      <c r="D22" s="981"/>
      <c r="E22" s="982"/>
      <c r="F22" s="451"/>
      <c r="G22" s="453"/>
      <c r="H22" s="455"/>
      <c r="I22" s="453"/>
      <c r="J22" s="74"/>
      <c r="K22" s="453"/>
      <c r="L22" s="453"/>
      <c r="M22" s="75"/>
      <c r="N22" s="75"/>
      <c r="O22" s="75"/>
      <c r="P22" s="117"/>
    </row>
    <row r="23" spans="1:16" s="4" customFormat="1" ht="12.75" customHeight="1" x14ac:dyDescent="0.2">
      <c r="A23" s="28"/>
      <c r="B23" s="112">
        <v>13</v>
      </c>
      <c r="C23" s="108"/>
      <c r="D23" s="981"/>
      <c r="E23" s="982"/>
      <c r="F23" s="451"/>
      <c r="G23" s="453"/>
      <c r="H23" s="455"/>
      <c r="I23" s="453"/>
      <c r="J23" s="74"/>
      <c r="K23" s="453"/>
      <c r="L23" s="453"/>
      <c r="M23" s="75"/>
      <c r="N23" s="75"/>
      <c r="O23" s="75"/>
      <c r="P23" s="117"/>
    </row>
    <row r="24" spans="1:16" s="4" customFormat="1" ht="12.75" customHeight="1" x14ac:dyDescent="0.2">
      <c r="A24" s="28"/>
      <c r="B24" s="112">
        <v>14</v>
      </c>
      <c r="C24" s="108"/>
      <c r="D24" s="981"/>
      <c r="E24" s="982"/>
      <c r="F24" s="451"/>
      <c r="G24" s="453"/>
      <c r="H24" s="455"/>
      <c r="I24" s="453"/>
      <c r="J24" s="74"/>
      <c r="K24" s="453"/>
      <c r="L24" s="453"/>
      <c r="M24" s="75"/>
      <c r="N24" s="75"/>
      <c r="O24" s="75"/>
      <c r="P24" s="117"/>
    </row>
    <row r="25" spans="1:16" s="4" customFormat="1" ht="12.75" customHeight="1" x14ac:dyDescent="0.2">
      <c r="A25" s="28"/>
      <c r="B25" s="112">
        <v>15</v>
      </c>
      <c r="C25" s="108"/>
      <c r="D25" s="981"/>
      <c r="E25" s="982"/>
      <c r="F25" s="451"/>
      <c r="G25" s="453"/>
      <c r="H25" s="455"/>
      <c r="I25" s="453"/>
      <c r="J25" s="74"/>
      <c r="K25" s="453"/>
      <c r="L25" s="453"/>
      <c r="M25" s="75"/>
      <c r="N25" s="75"/>
      <c r="O25" s="75"/>
      <c r="P25" s="117"/>
    </row>
    <row r="26" spans="1:16" s="4" customFormat="1" ht="12.75" customHeight="1" x14ac:dyDescent="0.2">
      <c r="A26" s="28"/>
      <c r="B26" s="112"/>
      <c r="C26" s="108"/>
      <c r="D26" s="981"/>
      <c r="E26" s="982"/>
      <c r="F26" s="451"/>
      <c r="G26" s="453"/>
      <c r="H26" s="455"/>
      <c r="I26" s="453"/>
      <c r="J26" s="74"/>
      <c r="K26" s="453"/>
      <c r="L26" s="453"/>
      <c r="M26" s="75"/>
      <c r="N26" s="75"/>
      <c r="O26" s="75"/>
      <c r="P26" s="117"/>
    </row>
    <row r="27" spans="1:16" s="4" customFormat="1" ht="12.75" customHeight="1" x14ac:dyDescent="0.2">
      <c r="A27" s="28"/>
      <c r="B27" s="112"/>
      <c r="C27" s="740" t="s">
        <v>393</v>
      </c>
      <c r="D27" s="766">
        <f>SUMIFS(M11:M1048576,F11:F1048576,"Investment in Subsidiaries")</f>
        <v>0</v>
      </c>
      <c r="E27" s="563">
        <f>SUMIFS(N11:N1048576,F11:F1048576,"Investment in Subsidiaries")</f>
        <v>0</v>
      </c>
      <c r="F27" s="32"/>
      <c r="G27" s="22"/>
      <c r="H27" s="459"/>
      <c r="I27" s="22"/>
      <c r="J27" s="78"/>
      <c r="K27" s="22"/>
      <c r="L27" s="22"/>
      <c r="M27" s="79"/>
      <c r="N27" s="79"/>
      <c r="O27" s="79"/>
      <c r="P27" s="118"/>
    </row>
    <row r="28" spans="1:16" s="4" customFormat="1" ht="12.75" customHeight="1" x14ac:dyDescent="0.2">
      <c r="A28" s="28"/>
      <c r="B28" s="112"/>
      <c r="C28" s="740" t="s">
        <v>409</v>
      </c>
      <c r="D28" s="766">
        <f>SUMIFS(M11:M1048576,F11:F1048576,"Investment in Associates")</f>
        <v>0</v>
      </c>
      <c r="E28" s="563">
        <f>SUMIFS(N11:N1048576,F11:F1048576,"Investment in Associates")</f>
        <v>0</v>
      </c>
      <c r="F28" s="32"/>
      <c r="G28" s="22"/>
      <c r="H28" s="459"/>
      <c r="I28" s="22"/>
      <c r="J28" s="78"/>
      <c r="K28" s="22"/>
      <c r="L28" s="22"/>
      <c r="M28" s="79"/>
      <c r="N28" s="79"/>
      <c r="O28" s="79"/>
      <c r="P28" s="118"/>
    </row>
    <row r="29" spans="1:16" s="4" customFormat="1" ht="12.75" customHeight="1" x14ac:dyDescent="0.2">
      <c r="A29" s="28"/>
      <c r="B29" s="112"/>
      <c r="C29" s="740" t="s">
        <v>418</v>
      </c>
      <c r="D29" s="766">
        <f>SUMIFS(M11:M1048576,F11:F1048576,"Investment in Joint Ventures")</f>
        <v>0</v>
      </c>
      <c r="E29" s="563">
        <f>SUMIFS(N11:N1048576,F11:F1048576,"Investment in Joint Ventures")</f>
        <v>0</v>
      </c>
      <c r="F29" s="32"/>
      <c r="G29" s="22"/>
      <c r="H29" s="459"/>
      <c r="I29" s="22"/>
      <c r="J29" s="78"/>
      <c r="K29" s="22"/>
      <c r="L29" s="22"/>
      <c r="M29" s="79"/>
      <c r="N29" s="79"/>
      <c r="O29" s="79"/>
      <c r="P29" s="118"/>
    </row>
    <row r="30" spans="1:16" s="4" customFormat="1" ht="12.75" customHeight="1" thickBot="1" x14ac:dyDescent="0.25">
      <c r="A30" s="532"/>
      <c r="B30" s="113"/>
      <c r="C30" s="983"/>
      <c r="D30" s="984"/>
      <c r="E30" s="985"/>
      <c r="F30" s="986"/>
      <c r="G30" s="84"/>
      <c r="H30" s="987"/>
      <c r="I30" s="109"/>
      <c r="J30" s="86"/>
      <c r="K30" s="85"/>
      <c r="L30" s="988"/>
      <c r="M30" s="85"/>
      <c r="N30" s="85"/>
      <c r="O30" s="85"/>
      <c r="P30" s="90"/>
    </row>
    <row r="31" spans="1:16" s="719" customFormat="1" ht="12.75" customHeight="1" thickBot="1" x14ac:dyDescent="0.25">
      <c r="A31" s="469"/>
      <c r="B31" s="470"/>
      <c r="C31" s="470" t="s">
        <v>684</v>
      </c>
      <c r="D31" s="481">
        <f>SUM(D27:D29)</f>
        <v>0</v>
      </c>
      <c r="E31" s="481">
        <f>SUM(E27:E29)</f>
        <v>0</v>
      </c>
      <c r="F31" s="989"/>
      <c r="G31" s="53"/>
      <c r="H31" s="54"/>
      <c r="I31" s="53"/>
      <c r="J31" s="990"/>
      <c r="K31" s="681"/>
      <c r="L31" s="681"/>
      <c r="M31" s="474"/>
      <c r="N31" s="991"/>
      <c r="O31" s="992"/>
      <c r="P31" s="993"/>
    </row>
    <row r="32" spans="1:16" s="4" customFormat="1" ht="12.75" customHeight="1" x14ac:dyDescent="0.2">
      <c r="A32" s="1"/>
      <c r="B32" s="758"/>
      <c r="C32" s="1"/>
      <c r="D32" s="3"/>
      <c r="E32" s="3"/>
      <c r="F32" s="1"/>
      <c r="G32" s="1"/>
      <c r="H32" s="2"/>
      <c r="I32" s="1"/>
      <c r="J32" s="546"/>
      <c r="K32" s="1"/>
      <c r="L32" s="3"/>
      <c r="M32" s="3"/>
      <c r="N32" s="3"/>
      <c r="O32" s="3"/>
      <c r="P32" s="1"/>
    </row>
    <row r="33" spans="1:17" s="4" customFormat="1" ht="12.75" customHeight="1" x14ac:dyDescent="0.2">
      <c r="A33" s="760" t="s">
        <v>708</v>
      </c>
      <c r="B33" s="762"/>
      <c r="C33" s="722"/>
      <c r="D33" s="724"/>
      <c r="E33" s="724"/>
      <c r="F33" s="722"/>
      <c r="G33" s="722"/>
      <c r="H33" s="994"/>
      <c r="I33" s="722"/>
      <c r="J33" s="555"/>
      <c r="K33" s="722"/>
      <c r="L33" s="724"/>
      <c r="M33" s="724"/>
      <c r="N33" s="724"/>
      <c r="O33" s="724"/>
      <c r="P33" s="722"/>
    </row>
    <row r="34" spans="1:17" s="4" customFormat="1" ht="12.75" customHeight="1" x14ac:dyDescent="0.2">
      <c r="A34" s="722">
        <v>1</v>
      </c>
      <c r="B34" s="762" t="s">
        <v>767</v>
      </c>
      <c r="C34" s="722"/>
      <c r="D34" s="724"/>
      <c r="E34" s="724"/>
      <c r="F34" s="722"/>
      <c r="G34" s="722"/>
      <c r="H34" s="994"/>
      <c r="I34" s="722"/>
      <c r="J34" s="555"/>
      <c r="K34" s="722"/>
      <c r="L34" s="724"/>
      <c r="M34" s="724"/>
      <c r="N34" s="724"/>
      <c r="O34" s="724"/>
      <c r="P34" s="722"/>
    </row>
    <row r="35" spans="1:17" s="4" customFormat="1" ht="12.75" customHeight="1" x14ac:dyDescent="0.2">
      <c r="A35" s="722">
        <v>2</v>
      </c>
      <c r="B35" s="762" t="s">
        <v>701</v>
      </c>
      <c r="C35" s="722"/>
      <c r="D35" s="724"/>
      <c r="E35" s="724"/>
      <c r="F35" s="722"/>
      <c r="G35" s="722"/>
      <c r="H35" s="994"/>
      <c r="I35" s="722"/>
      <c r="J35" s="555"/>
      <c r="K35" s="722"/>
      <c r="L35" s="722"/>
      <c r="M35" s="724"/>
      <c r="N35" s="724"/>
      <c r="O35" s="724"/>
      <c r="P35" s="722"/>
    </row>
    <row r="36" spans="1:17" s="4" customFormat="1" ht="12.75" customHeight="1" x14ac:dyDescent="0.2">
      <c r="A36" s="722">
        <v>3</v>
      </c>
      <c r="B36" s="762" t="s">
        <v>700</v>
      </c>
      <c r="C36" s="722"/>
      <c r="D36" s="724"/>
      <c r="E36" s="724"/>
      <c r="F36" s="722"/>
      <c r="G36" s="722"/>
      <c r="H36" s="994"/>
      <c r="I36" s="722"/>
      <c r="J36" s="555"/>
      <c r="K36" s="722"/>
      <c r="L36" s="722"/>
      <c r="M36" s="724"/>
      <c r="N36" s="724"/>
      <c r="O36" s="724"/>
      <c r="P36" s="722"/>
    </row>
    <row r="37" spans="1:17" s="4" customFormat="1" ht="12.75" customHeight="1" x14ac:dyDescent="0.2">
      <c r="A37" s="722">
        <v>4</v>
      </c>
      <c r="B37" s="762" t="s">
        <v>701</v>
      </c>
      <c r="C37" s="722"/>
      <c r="D37" s="724"/>
      <c r="E37" s="724"/>
      <c r="F37" s="722"/>
      <c r="G37" s="722"/>
      <c r="H37" s="994"/>
      <c r="I37" s="722"/>
      <c r="J37" s="555"/>
      <c r="K37" s="722"/>
      <c r="L37" s="722"/>
      <c r="M37" s="724"/>
      <c r="N37" s="724"/>
      <c r="O37" s="724"/>
      <c r="P37" s="722"/>
    </row>
    <row r="38" spans="1:17" s="4" customFormat="1" ht="12.75" customHeight="1" x14ac:dyDescent="0.2">
      <c r="B38" s="763"/>
      <c r="D38" s="685"/>
      <c r="E38" s="685"/>
      <c r="H38" s="5"/>
      <c r="J38" s="995"/>
      <c r="M38" s="685"/>
      <c r="N38" s="685"/>
      <c r="O38" s="685"/>
    </row>
    <row r="39" spans="1:17" s="4" customFormat="1" ht="12.75" customHeight="1" x14ac:dyDescent="0.2">
      <c r="A39" s="184" t="s">
        <v>643</v>
      </c>
      <c r="B39" s="104"/>
      <c r="C39" s="996"/>
      <c r="D39" s="997"/>
      <c r="E39" s="997"/>
      <c r="F39" s="996"/>
      <c r="H39" s="5"/>
      <c r="J39" s="102"/>
      <c r="M39" s="6"/>
      <c r="N39" s="6"/>
      <c r="O39" s="6"/>
      <c r="Q39" s="998"/>
    </row>
    <row r="40" spans="1:17" s="4" customFormat="1" ht="12.75" customHeight="1" x14ac:dyDescent="0.2">
      <c r="A40" s="184" t="s">
        <v>644</v>
      </c>
      <c r="B40" s="104" t="s">
        <v>393</v>
      </c>
      <c r="D40" s="6"/>
      <c r="E40" s="6"/>
      <c r="H40" s="5"/>
      <c r="J40" s="102"/>
      <c r="M40" s="6"/>
      <c r="N40" s="6"/>
      <c r="O40" s="6"/>
    </row>
    <row r="41" spans="1:17" s="4" customFormat="1" ht="12.75" customHeight="1" x14ac:dyDescent="0.2">
      <c r="A41" s="184" t="s">
        <v>645</v>
      </c>
      <c r="B41" s="104" t="s">
        <v>409</v>
      </c>
      <c r="D41" s="6"/>
      <c r="E41" s="6"/>
      <c r="H41" s="5"/>
      <c r="J41" s="102"/>
      <c r="M41" s="6"/>
      <c r="N41" s="6"/>
      <c r="O41" s="6"/>
    </row>
    <row r="42" spans="1:17" ht="12.75" customHeight="1" x14ac:dyDescent="0.2">
      <c r="A42" s="184" t="s">
        <v>676</v>
      </c>
      <c r="B42" s="104" t="s">
        <v>418</v>
      </c>
    </row>
    <row r="43" spans="1:17" ht="12.75" customHeight="1" x14ac:dyDescent="0.2">
      <c r="Q43" s="427"/>
    </row>
  </sheetData>
  <sheetProtection algorithmName="SHA-512" hashValue="g/wP9dGbbFVXo8hqt/u3pVRqirqpemgR71wuC3CUvmW9SigwnaqfVAp3l60Dn3k3Ao7bSoRBs1BxUm88/a4BKQ==" saltValue="xNxjg15KggjbGZ5kh+d5OA=="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8">
    <mergeCell ref="M5:M9"/>
    <mergeCell ref="J5:J9"/>
    <mergeCell ref="F2:G2"/>
    <mergeCell ref="F3:G3"/>
    <mergeCell ref="A4:P4"/>
    <mergeCell ref="A10:C10"/>
    <mergeCell ref="F5:F9"/>
    <mergeCell ref="D5:E9"/>
    <mergeCell ref="P5:P9"/>
    <mergeCell ref="K7:K9"/>
    <mergeCell ref="L7:L9"/>
    <mergeCell ref="N5:N9"/>
    <mergeCell ref="O5:O9"/>
    <mergeCell ref="A5:C9"/>
    <mergeCell ref="G5:G9"/>
    <mergeCell ref="H5:H9"/>
    <mergeCell ref="I5:I9"/>
    <mergeCell ref="K5:L6"/>
  </mergeCells>
  <pageMargins left="0.5" right="0.5" top="1" bottom="0.5" header="0.2" footer="0.1"/>
  <pageSetup paperSize="5" scale="51" fitToHeight="0" orientation="landscape" r:id="rId1"/>
  <headerFooter>
    <oddFooter>&amp;R&amp;"Arial,Bold"&amp;10Page 50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100-000000000000}">
          <x14:formula1>
            <xm:f>List!$M$2:$M$4</xm:f>
          </x14:formula1>
          <xm:sqref>F11:F26</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7">
    <tabColor theme="9" tint="0.39997558519241921"/>
    <pageSetUpPr fitToPage="1"/>
  </sheetPr>
  <dimension ref="A1:AD44"/>
  <sheetViews>
    <sheetView showGridLines="0" zoomScale="85" zoomScaleNormal="85" zoomScaleSheetLayoutView="80" zoomScalePageLayoutView="40" workbookViewId="0"/>
  </sheetViews>
  <sheetFormatPr defaultColWidth="8.85546875" defaultRowHeight="12.75" customHeight="1" x14ac:dyDescent="0.2"/>
  <cols>
    <col min="1" max="1" width="2.85546875" style="184" customWidth="1"/>
    <col min="2" max="2" width="3.140625" style="184" customWidth="1"/>
    <col min="3" max="3" width="53.140625" style="184" customWidth="1"/>
    <col min="4" max="5" width="20.140625" style="560" customWidth="1"/>
    <col min="6" max="6" width="23.140625" style="184" customWidth="1"/>
    <col min="7" max="7" width="27" style="184" customWidth="1"/>
    <col min="8" max="8" width="17.85546875" style="184" customWidth="1"/>
    <col min="9" max="9" width="13.42578125" style="560" customWidth="1"/>
    <col min="10" max="11" width="11.28515625" style="999" customWidth="1"/>
    <col min="12" max="12" width="11.28515625" style="560" customWidth="1"/>
    <col min="13" max="14" width="11.28515625" style="999" customWidth="1"/>
    <col min="15" max="15" width="11.28515625" style="560" customWidth="1"/>
    <col min="16" max="17" width="11.28515625" style="999" customWidth="1"/>
    <col min="18" max="18" width="17.28515625" style="184" customWidth="1"/>
    <col min="19" max="19" width="20.140625" style="560" customWidth="1"/>
    <col min="20" max="20" width="16.7109375" style="560" customWidth="1"/>
    <col min="21" max="21" width="19.140625" style="999" customWidth="1"/>
    <col min="22" max="23" width="19.140625" style="560" customWidth="1"/>
    <col min="24" max="24" width="18.42578125" style="560" customWidth="1"/>
    <col min="25" max="26" width="24.7109375" style="560" customWidth="1"/>
    <col min="27" max="27" width="13.42578125" style="184" customWidth="1"/>
    <col min="28" max="28" width="6.42578125" style="184" customWidth="1"/>
    <col min="29" max="262" width="9.140625" style="184"/>
    <col min="263" max="263" width="2.85546875" style="184" customWidth="1"/>
    <col min="264" max="264" width="3.140625" style="184" customWidth="1"/>
    <col min="265" max="265" width="39.42578125" style="184" customWidth="1"/>
    <col min="266" max="266" width="23.140625" style="184" customWidth="1"/>
    <col min="267" max="267" width="13.42578125" style="184" customWidth="1"/>
    <col min="268" max="269" width="11.28515625" style="184" customWidth="1"/>
    <col min="270" max="270" width="17.28515625" style="184" customWidth="1"/>
    <col min="271" max="272" width="16.140625" style="184" customWidth="1"/>
    <col min="273" max="273" width="20.140625" style="184" customWidth="1"/>
    <col min="274" max="274" width="16.7109375" style="184" customWidth="1"/>
    <col min="275" max="277" width="20.140625" style="184" customWidth="1"/>
    <col min="278" max="279" width="19.140625" style="184" customWidth="1"/>
    <col min="280" max="282" width="18.42578125" style="184" customWidth="1"/>
    <col min="283" max="283" width="13.42578125" style="184" customWidth="1"/>
    <col min="284" max="284" width="6.42578125" style="184" customWidth="1"/>
    <col min="285" max="518" width="9.140625" style="184"/>
    <col min="519" max="519" width="2.85546875" style="184" customWidth="1"/>
    <col min="520" max="520" width="3.140625" style="184" customWidth="1"/>
    <col min="521" max="521" width="39.42578125" style="184" customWidth="1"/>
    <col min="522" max="522" width="23.140625" style="184" customWidth="1"/>
    <col min="523" max="523" width="13.42578125" style="184" customWidth="1"/>
    <col min="524" max="525" width="11.28515625" style="184" customWidth="1"/>
    <col min="526" max="526" width="17.28515625" style="184" customWidth="1"/>
    <col min="527" max="528" width="16.140625" style="184" customWidth="1"/>
    <col min="529" max="529" width="20.140625" style="184" customWidth="1"/>
    <col min="530" max="530" width="16.7109375" style="184" customWidth="1"/>
    <col min="531" max="533" width="20.140625" style="184" customWidth="1"/>
    <col min="534" max="535" width="19.140625" style="184" customWidth="1"/>
    <col min="536" max="538" width="18.42578125" style="184" customWidth="1"/>
    <col min="539" max="539" width="13.42578125" style="184" customWidth="1"/>
    <col min="540" max="540" width="6.42578125" style="184" customWidth="1"/>
    <col min="541" max="774" width="9.140625" style="184"/>
    <col min="775" max="775" width="2.85546875" style="184" customWidth="1"/>
    <col min="776" max="776" width="3.140625" style="184" customWidth="1"/>
    <col min="777" max="777" width="39.42578125" style="184" customWidth="1"/>
    <col min="778" max="778" width="23.140625" style="184" customWidth="1"/>
    <col min="779" max="779" width="13.42578125" style="184" customWidth="1"/>
    <col min="780" max="781" width="11.28515625" style="184" customWidth="1"/>
    <col min="782" max="782" width="17.28515625" style="184" customWidth="1"/>
    <col min="783" max="784" width="16.140625" style="184" customWidth="1"/>
    <col min="785" max="785" width="20.140625" style="184" customWidth="1"/>
    <col min="786" max="786" width="16.7109375" style="184" customWidth="1"/>
    <col min="787" max="789" width="20.140625" style="184" customWidth="1"/>
    <col min="790" max="791" width="19.140625" style="184" customWidth="1"/>
    <col min="792" max="794" width="18.42578125" style="184" customWidth="1"/>
    <col min="795" max="795" width="13.42578125" style="184" customWidth="1"/>
    <col min="796" max="796" width="6.42578125" style="184" customWidth="1"/>
    <col min="797" max="1030" width="9.140625" style="184"/>
    <col min="1031" max="1031" width="2.85546875" style="184" customWidth="1"/>
    <col min="1032" max="1032" width="3.140625" style="184" customWidth="1"/>
    <col min="1033" max="1033" width="39.42578125" style="184" customWidth="1"/>
    <col min="1034" max="1034" width="23.140625" style="184" customWidth="1"/>
    <col min="1035" max="1035" width="13.42578125" style="184" customWidth="1"/>
    <col min="1036" max="1037" width="11.28515625" style="184" customWidth="1"/>
    <col min="1038" max="1038" width="17.28515625" style="184" customWidth="1"/>
    <col min="1039" max="1040" width="16.140625" style="184" customWidth="1"/>
    <col min="1041" max="1041" width="20.140625" style="184" customWidth="1"/>
    <col min="1042" max="1042" width="16.7109375" style="184" customWidth="1"/>
    <col min="1043" max="1045" width="20.140625" style="184" customWidth="1"/>
    <col min="1046" max="1047" width="19.140625" style="184" customWidth="1"/>
    <col min="1048" max="1050" width="18.42578125" style="184" customWidth="1"/>
    <col min="1051" max="1051" width="13.42578125" style="184" customWidth="1"/>
    <col min="1052" max="1052" width="6.42578125" style="184" customWidth="1"/>
    <col min="1053" max="1286" width="9.140625" style="184"/>
    <col min="1287" max="1287" width="2.85546875" style="184" customWidth="1"/>
    <col min="1288" max="1288" width="3.140625" style="184" customWidth="1"/>
    <col min="1289" max="1289" width="39.42578125" style="184" customWidth="1"/>
    <col min="1290" max="1290" width="23.140625" style="184" customWidth="1"/>
    <col min="1291" max="1291" width="13.42578125" style="184" customWidth="1"/>
    <col min="1292" max="1293" width="11.28515625" style="184" customWidth="1"/>
    <col min="1294" max="1294" width="17.28515625" style="184" customWidth="1"/>
    <col min="1295" max="1296" width="16.140625" style="184" customWidth="1"/>
    <col min="1297" max="1297" width="20.140625" style="184" customWidth="1"/>
    <col min="1298" max="1298" width="16.7109375" style="184" customWidth="1"/>
    <col min="1299" max="1301" width="20.140625" style="184" customWidth="1"/>
    <col min="1302" max="1303" width="19.140625" style="184" customWidth="1"/>
    <col min="1304" max="1306" width="18.42578125" style="184" customWidth="1"/>
    <col min="1307" max="1307" width="13.42578125" style="184" customWidth="1"/>
    <col min="1308" max="1308" width="6.42578125" style="184" customWidth="1"/>
    <col min="1309" max="1542" width="9.140625" style="184"/>
    <col min="1543" max="1543" width="2.85546875" style="184" customWidth="1"/>
    <col min="1544" max="1544" width="3.140625" style="184" customWidth="1"/>
    <col min="1545" max="1545" width="39.42578125" style="184" customWidth="1"/>
    <col min="1546" max="1546" width="23.140625" style="184" customWidth="1"/>
    <col min="1547" max="1547" width="13.42578125" style="184" customWidth="1"/>
    <col min="1548" max="1549" width="11.28515625" style="184" customWidth="1"/>
    <col min="1550" max="1550" width="17.28515625" style="184" customWidth="1"/>
    <col min="1551" max="1552" width="16.140625" style="184" customWidth="1"/>
    <col min="1553" max="1553" width="20.140625" style="184" customWidth="1"/>
    <col min="1554" max="1554" width="16.7109375" style="184" customWidth="1"/>
    <col min="1555" max="1557" width="20.140625" style="184" customWidth="1"/>
    <col min="1558" max="1559" width="19.140625" style="184" customWidth="1"/>
    <col min="1560" max="1562" width="18.42578125" style="184" customWidth="1"/>
    <col min="1563" max="1563" width="13.42578125" style="184" customWidth="1"/>
    <col min="1564" max="1564" width="6.42578125" style="184" customWidth="1"/>
    <col min="1565" max="1798" width="9.140625" style="184"/>
    <col min="1799" max="1799" width="2.85546875" style="184" customWidth="1"/>
    <col min="1800" max="1800" width="3.140625" style="184" customWidth="1"/>
    <col min="1801" max="1801" width="39.42578125" style="184" customWidth="1"/>
    <col min="1802" max="1802" width="23.140625" style="184" customWidth="1"/>
    <col min="1803" max="1803" width="13.42578125" style="184" customWidth="1"/>
    <col min="1804" max="1805" width="11.28515625" style="184" customWidth="1"/>
    <col min="1806" max="1806" width="17.28515625" style="184" customWidth="1"/>
    <col min="1807" max="1808" width="16.140625" style="184" customWidth="1"/>
    <col min="1809" max="1809" width="20.140625" style="184" customWidth="1"/>
    <col min="1810" max="1810" width="16.7109375" style="184" customWidth="1"/>
    <col min="1811" max="1813" width="20.140625" style="184" customWidth="1"/>
    <col min="1814" max="1815" width="19.140625" style="184" customWidth="1"/>
    <col min="1816" max="1818" width="18.42578125" style="184" customWidth="1"/>
    <col min="1819" max="1819" width="13.42578125" style="184" customWidth="1"/>
    <col min="1820" max="1820" width="6.42578125" style="184" customWidth="1"/>
    <col min="1821" max="2054" width="9.140625" style="184"/>
    <col min="2055" max="2055" width="2.85546875" style="184" customWidth="1"/>
    <col min="2056" max="2056" width="3.140625" style="184" customWidth="1"/>
    <col min="2057" max="2057" width="39.42578125" style="184" customWidth="1"/>
    <col min="2058" max="2058" width="23.140625" style="184" customWidth="1"/>
    <col min="2059" max="2059" width="13.42578125" style="184" customWidth="1"/>
    <col min="2060" max="2061" width="11.28515625" style="184" customWidth="1"/>
    <col min="2062" max="2062" width="17.28515625" style="184" customWidth="1"/>
    <col min="2063" max="2064" width="16.140625" style="184" customWidth="1"/>
    <col min="2065" max="2065" width="20.140625" style="184" customWidth="1"/>
    <col min="2066" max="2066" width="16.7109375" style="184" customWidth="1"/>
    <col min="2067" max="2069" width="20.140625" style="184" customWidth="1"/>
    <col min="2070" max="2071" width="19.140625" style="184" customWidth="1"/>
    <col min="2072" max="2074" width="18.42578125" style="184" customWidth="1"/>
    <col min="2075" max="2075" width="13.42578125" style="184" customWidth="1"/>
    <col min="2076" max="2076" width="6.42578125" style="184" customWidth="1"/>
    <col min="2077" max="2310" width="9.140625" style="184"/>
    <col min="2311" max="2311" width="2.85546875" style="184" customWidth="1"/>
    <col min="2312" max="2312" width="3.140625" style="184" customWidth="1"/>
    <col min="2313" max="2313" width="39.42578125" style="184" customWidth="1"/>
    <col min="2314" max="2314" width="23.140625" style="184" customWidth="1"/>
    <col min="2315" max="2315" width="13.42578125" style="184" customWidth="1"/>
    <col min="2316" max="2317" width="11.28515625" style="184" customWidth="1"/>
    <col min="2318" max="2318" width="17.28515625" style="184" customWidth="1"/>
    <col min="2319" max="2320" width="16.140625" style="184" customWidth="1"/>
    <col min="2321" max="2321" width="20.140625" style="184" customWidth="1"/>
    <col min="2322" max="2322" width="16.7109375" style="184" customWidth="1"/>
    <col min="2323" max="2325" width="20.140625" style="184" customWidth="1"/>
    <col min="2326" max="2327" width="19.140625" style="184" customWidth="1"/>
    <col min="2328" max="2330" width="18.42578125" style="184" customWidth="1"/>
    <col min="2331" max="2331" width="13.42578125" style="184" customWidth="1"/>
    <col min="2332" max="2332" width="6.42578125" style="184" customWidth="1"/>
    <col min="2333" max="2566" width="9.140625" style="184"/>
    <col min="2567" max="2567" width="2.85546875" style="184" customWidth="1"/>
    <col min="2568" max="2568" width="3.140625" style="184" customWidth="1"/>
    <col min="2569" max="2569" width="39.42578125" style="184" customWidth="1"/>
    <col min="2570" max="2570" width="23.140625" style="184" customWidth="1"/>
    <col min="2571" max="2571" width="13.42578125" style="184" customWidth="1"/>
    <col min="2572" max="2573" width="11.28515625" style="184" customWidth="1"/>
    <col min="2574" max="2574" width="17.28515625" style="184" customWidth="1"/>
    <col min="2575" max="2576" width="16.140625" style="184" customWidth="1"/>
    <col min="2577" max="2577" width="20.140625" style="184" customWidth="1"/>
    <col min="2578" max="2578" width="16.7109375" style="184" customWidth="1"/>
    <col min="2579" max="2581" width="20.140625" style="184" customWidth="1"/>
    <col min="2582" max="2583" width="19.140625" style="184" customWidth="1"/>
    <col min="2584" max="2586" width="18.42578125" style="184" customWidth="1"/>
    <col min="2587" max="2587" width="13.42578125" style="184" customWidth="1"/>
    <col min="2588" max="2588" width="6.42578125" style="184" customWidth="1"/>
    <col min="2589" max="2822" width="9.140625" style="184"/>
    <col min="2823" max="2823" width="2.85546875" style="184" customWidth="1"/>
    <col min="2824" max="2824" width="3.140625" style="184" customWidth="1"/>
    <col min="2825" max="2825" width="39.42578125" style="184" customWidth="1"/>
    <col min="2826" max="2826" width="23.140625" style="184" customWidth="1"/>
    <col min="2827" max="2827" width="13.42578125" style="184" customWidth="1"/>
    <col min="2828" max="2829" width="11.28515625" style="184" customWidth="1"/>
    <col min="2830" max="2830" width="17.28515625" style="184" customWidth="1"/>
    <col min="2831" max="2832" width="16.140625" style="184" customWidth="1"/>
    <col min="2833" max="2833" width="20.140625" style="184" customWidth="1"/>
    <col min="2834" max="2834" width="16.7109375" style="184" customWidth="1"/>
    <col min="2835" max="2837" width="20.140625" style="184" customWidth="1"/>
    <col min="2838" max="2839" width="19.140625" style="184" customWidth="1"/>
    <col min="2840" max="2842" width="18.42578125" style="184" customWidth="1"/>
    <col min="2843" max="2843" width="13.42578125" style="184" customWidth="1"/>
    <col min="2844" max="2844" width="6.42578125" style="184" customWidth="1"/>
    <col min="2845" max="3078" width="9.140625" style="184"/>
    <col min="3079" max="3079" width="2.85546875" style="184" customWidth="1"/>
    <col min="3080" max="3080" width="3.140625" style="184" customWidth="1"/>
    <col min="3081" max="3081" width="39.42578125" style="184" customWidth="1"/>
    <col min="3082" max="3082" width="23.140625" style="184" customWidth="1"/>
    <col min="3083" max="3083" width="13.42578125" style="184" customWidth="1"/>
    <col min="3084" max="3085" width="11.28515625" style="184" customWidth="1"/>
    <col min="3086" max="3086" width="17.28515625" style="184" customWidth="1"/>
    <col min="3087" max="3088" width="16.140625" style="184" customWidth="1"/>
    <col min="3089" max="3089" width="20.140625" style="184" customWidth="1"/>
    <col min="3090" max="3090" width="16.7109375" style="184" customWidth="1"/>
    <col min="3091" max="3093" width="20.140625" style="184" customWidth="1"/>
    <col min="3094" max="3095" width="19.140625" style="184" customWidth="1"/>
    <col min="3096" max="3098" width="18.42578125" style="184" customWidth="1"/>
    <col min="3099" max="3099" width="13.42578125" style="184" customWidth="1"/>
    <col min="3100" max="3100" width="6.42578125" style="184" customWidth="1"/>
    <col min="3101" max="3334" width="9.140625" style="184"/>
    <col min="3335" max="3335" width="2.85546875" style="184" customWidth="1"/>
    <col min="3336" max="3336" width="3.140625" style="184" customWidth="1"/>
    <col min="3337" max="3337" width="39.42578125" style="184" customWidth="1"/>
    <col min="3338" max="3338" width="23.140625" style="184" customWidth="1"/>
    <col min="3339" max="3339" width="13.42578125" style="184" customWidth="1"/>
    <col min="3340" max="3341" width="11.28515625" style="184" customWidth="1"/>
    <col min="3342" max="3342" width="17.28515625" style="184" customWidth="1"/>
    <col min="3343" max="3344" width="16.140625" style="184" customWidth="1"/>
    <col min="3345" max="3345" width="20.140625" style="184" customWidth="1"/>
    <col min="3346" max="3346" width="16.7109375" style="184" customWidth="1"/>
    <col min="3347" max="3349" width="20.140625" style="184" customWidth="1"/>
    <col min="3350" max="3351" width="19.140625" style="184" customWidth="1"/>
    <col min="3352" max="3354" width="18.42578125" style="184" customWidth="1"/>
    <col min="3355" max="3355" width="13.42578125" style="184" customWidth="1"/>
    <col min="3356" max="3356" width="6.42578125" style="184" customWidth="1"/>
    <col min="3357" max="3590" width="9.140625" style="184"/>
    <col min="3591" max="3591" width="2.85546875" style="184" customWidth="1"/>
    <col min="3592" max="3592" width="3.140625" style="184" customWidth="1"/>
    <col min="3593" max="3593" width="39.42578125" style="184" customWidth="1"/>
    <col min="3594" max="3594" width="23.140625" style="184" customWidth="1"/>
    <col min="3595" max="3595" width="13.42578125" style="184" customWidth="1"/>
    <col min="3596" max="3597" width="11.28515625" style="184" customWidth="1"/>
    <col min="3598" max="3598" width="17.28515625" style="184" customWidth="1"/>
    <col min="3599" max="3600" width="16.140625" style="184" customWidth="1"/>
    <col min="3601" max="3601" width="20.140625" style="184" customWidth="1"/>
    <col min="3602" max="3602" width="16.7109375" style="184" customWidth="1"/>
    <col min="3603" max="3605" width="20.140625" style="184" customWidth="1"/>
    <col min="3606" max="3607" width="19.140625" style="184" customWidth="1"/>
    <col min="3608" max="3610" width="18.42578125" style="184" customWidth="1"/>
    <col min="3611" max="3611" width="13.42578125" style="184" customWidth="1"/>
    <col min="3612" max="3612" width="6.42578125" style="184" customWidth="1"/>
    <col min="3613" max="3846" width="9.140625" style="184"/>
    <col min="3847" max="3847" width="2.85546875" style="184" customWidth="1"/>
    <col min="3848" max="3848" width="3.140625" style="184" customWidth="1"/>
    <col min="3849" max="3849" width="39.42578125" style="184" customWidth="1"/>
    <col min="3850" max="3850" width="23.140625" style="184" customWidth="1"/>
    <col min="3851" max="3851" width="13.42578125" style="184" customWidth="1"/>
    <col min="3852" max="3853" width="11.28515625" style="184" customWidth="1"/>
    <col min="3854" max="3854" width="17.28515625" style="184" customWidth="1"/>
    <col min="3855" max="3856" width="16.140625" style="184" customWidth="1"/>
    <col min="3857" max="3857" width="20.140625" style="184" customWidth="1"/>
    <col min="3858" max="3858" width="16.7109375" style="184" customWidth="1"/>
    <col min="3859" max="3861" width="20.140625" style="184" customWidth="1"/>
    <col min="3862" max="3863" width="19.140625" style="184" customWidth="1"/>
    <col min="3864" max="3866" width="18.42578125" style="184" customWidth="1"/>
    <col min="3867" max="3867" width="13.42578125" style="184" customWidth="1"/>
    <col min="3868" max="3868" width="6.42578125" style="184" customWidth="1"/>
    <col min="3869" max="4102" width="9.140625" style="184"/>
    <col min="4103" max="4103" width="2.85546875" style="184" customWidth="1"/>
    <col min="4104" max="4104" width="3.140625" style="184" customWidth="1"/>
    <col min="4105" max="4105" width="39.42578125" style="184" customWidth="1"/>
    <col min="4106" max="4106" width="23.140625" style="184" customWidth="1"/>
    <col min="4107" max="4107" width="13.42578125" style="184" customWidth="1"/>
    <col min="4108" max="4109" width="11.28515625" style="184" customWidth="1"/>
    <col min="4110" max="4110" width="17.28515625" style="184" customWidth="1"/>
    <col min="4111" max="4112" width="16.140625" style="184" customWidth="1"/>
    <col min="4113" max="4113" width="20.140625" style="184" customWidth="1"/>
    <col min="4114" max="4114" width="16.7109375" style="184" customWidth="1"/>
    <col min="4115" max="4117" width="20.140625" style="184" customWidth="1"/>
    <col min="4118" max="4119" width="19.140625" style="184" customWidth="1"/>
    <col min="4120" max="4122" width="18.42578125" style="184" customWidth="1"/>
    <col min="4123" max="4123" width="13.42578125" style="184" customWidth="1"/>
    <col min="4124" max="4124" width="6.42578125" style="184" customWidth="1"/>
    <col min="4125" max="4358" width="9.140625" style="184"/>
    <col min="4359" max="4359" width="2.85546875" style="184" customWidth="1"/>
    <col min="4360" max="4360" width="3.140625" style="184" customWidth="1"/>
    <col min="4361" max="4361" width="39.42578125" style="184" customWidth="1"/>
    <col min="4362" max="4362" width="23.140625" style="184" customWidth="1"/>
    <col min="4363" max="4363" width="13.42578125" style="184" customWidth="1"/>
    <col min="4364" max="4365" width="11.28515625" style="184" customWidth="1"/>
    <col min="4366" max="4366" width="17.28515625" style="184" customWidth="1"/>
    <col min="4367" max="4368" width="16.140625" style="184" customWidth="1"/>
    <col min="4369" max="4369" width="20.140625" style="184" customWidth="1"/>
    <col min="4370" max="4370" width="16.7109375" style="184" customWidth="1"/>
    <col min="4371" max="4373" width="20.140625" style="184" customWidth="1"/>
    <col min="4374" max="4375" width="19.140625" style="184" customWidth="1"/>
    <col min="4376" max="4378" width="18.42578125" style="184" customWidth="1"/>
    <col min="4379" max="4379" width="13.42578125" style="184" customWidth="1"/>
    <col min="4380" max="4380" width="6.42578125" style="184" customWidth="1"/>
    <col min="4381" max="4614" width="9.140625" style="184"/>
    <col min="4615" max="4615" width="2.85546875" style="184" customWidth="1"/>
    <col min="4616" max="4616" width="3.140625" style="184" customWidth="1"/>
    <col min="4617" max="4617" width="39.42578125" style="184" customWidth="1"/>
    <col min="4618" max="4618" width="23.140625" style="184" customWidth="1"/>
    <col min="4619" max="4619" width="13.42578125" style="184" customWidth="1"/>
    <col min="4620" max="4621" width="11.28515625" style="184" customWidth="1"/>
    <col min="4622" max="4622" width="17.28515625" style="184" customWidth="1"/>
    <col min="4623" max="4624" width="16.140625" style="184" customWidth="1"/>
    <col min="4625" max="4625" width="20.140625" style="184" customWidth="1"/>
    <col min="4626" max="4626" width="16.7109375" style="184" customWidth="1"/>
    <col min="4627" max="4629" width="20.140625" style="184" customWidth="1"/>
    <col min="4630" max="4631" width="19.140625" style="184" customWidth="1"/>
    <col min="4632" max="4634" width="18.42578125" style="184" customWidth="1"/>
    <col min="4635" max="4635" width="13.42578125" style="184" customWidth="1"/>
    <col min="4636" max="4636" width="6.42578125" style="184" customWidth="1"/>
    <col min="4637" max="4870" width="9.140625" style="184"/>
    <col min="4871" max="4871" width="2.85546875" style="184" customWidth="1"/>
    <col min="4872" max="4872" width="3.140625" style="184" customWidth="1"/>
    <col min="4873" max="4873" width="39.42578125" style="184" customWidth="1"/>
    <col min="4874" max="4874" width="23.140625" style="184" customWidth="1"/>
    <col min="4875" max="4875" width="13.42578125" style="184" customWidth="1"/>
    <col min="4876" max="4877" width="11.28515625" style="184" customWidth="1"/>
    <col min="4878" max="4878" width="17.28515625" style="184" customWidth="1"/>
    <col min="4879" max="4880" width="16.140625" style="184" customWidth="1"/>
    <col min="4881" max="4881" width="20.140625" style="184" customWidth="1"/>
    <col min="4882" max="4882" width="16.7109375" style="184" customWidth="1"/>
    <col min="4883" max="4885" width="20.140625" style="184" customWidth="1"/>
    <col min="4886" max="4887" width="19.140625" style="184" customWidth="1"/>
    <col min="4888" max="4890" width="18.42578125" style="184" customWidth="1"/>
    <col min="4891" max="4891" width="13.42578125" style="184" customWidth="1"/>
    <col min="4892" max="4892" width="6.42578125" style="184" customWidth="1"/>
    <col min="4893" max="5126" width="9.140625" style="184"/>
    <col min="5127" max="5127" width="2.85546875" style="184" customWidth="1"/>
    <col min="5128" max="5128" width="3.140625" style="184" customWidth="1"/>
    <col min="5129" max="5129" width="39.42578125" style="184" customWidth="1"/>
    <col min="5130" max="5130" width="23.140625" style="184" customWidth="1"/>
    <col min="5131" max="5131" width="13.42578125" style="184" customWidth="1"/>
    <col min="5132" max="5133" width="11.28515625" style="184" customWidth="1"/>
    <col min="5134" max="5134" width="17.28515625" style="184" customWidth="1"/>
    <col min="5135" max="5136" width="16.140625" style="184" customWidth="1"/>
    <col min="5137" max="5137" width="20.140625" style="184" customWidth="1"/>
    <col min="5138" max="5138" width="16.7109375" style="184" customWidth="1"/>
    <col min="5139" max="5141" width="20.140625" style="184" customWidth="1"/>
    <col min="5142" max="5143" width="19.140625" style="184" customWidth="1"/>
    <col min="5144" max="5146" width="18.42578125" style="184" customWidth="1"/>
    <col min="5147" max="5147" width="13.42578125" style="184" customWidth="1"/>
    <col min="5148" max="5148" width="6.42578125" style="184" customWidth="1"/>
    <col min="5149" max="5382" width="9.140625" style="184"/>
    <col min="5383" max="5383" width="2.85546875" style="184" customWidth="1"/>
    <col min="5384" max="5384" width="3.140625" style="184" customWidth="1"/>
    <col min="5385" max="5385" width="39.42578125" style="184" customWidth="1"/>
    <col min="5386" max="5386" width="23.140625" style="184" customWidth="1"/>
    <col min="5387" max="5387" width="13.42578125" style="184" customWidth="1"/>
    <col min="5388" max="5389" width="11.28515625" style="184" customWidth="1"/>
    <col min="5390" max="5390" width="17.28515625" style="184" customWidth="1"/>
    <col min="5391" max="5392" width="16.140625" style="184" customWidth="1"/>
    <col min="5393" max="5393" width="20.140625" style="184" customWidth="1"/>
    <col min="5394" max="5394" width="16.7109375" style="184" customWidth="1"/>
    <col min="5395" max="5397" width="20.140625" style="184" customWidth="1"/>
    <col min="5398" max="5399" width="19.140625" style="184" customWidth="1"/>
    <col min="5400" max="5402" width="18.42578125" style="184" customWidth="1"/>
    <col min="5403" max="5403" width="13.42578125" style="184" customWidth="1"/>
    <col min="5404" max="5404" width="6.42578125" style="184" customWidth="1"/>
    <col min="5405" max="5638" width="9.140625" style="184"/>
    <col min="5639" max="5639" width="2.85546875" style="184" customWidth="1"/>
    <col min="5640" max="5640" width="3.140625" style="184" customWidth="1"/>
    <col min="5641" max="5641" width="39.42578125" style="184" customWidth="1"/>
    <col min="5642" max="5642" width="23.140625" style="184" customWidth="1"/>
    <col min="5643" max="5643" width="13.42578125" style="184" customWidth="1"/>
    <col min="5644" max="5645" width="11.28515625" style="184" customWidth="1"/>
    <col min="5646" max="5646" width="17.28515625" style="184" customWidth="1"/>
    <col min="5647" max="5648" width="16.140625" style="184" customWidth="1"/>
    <col min="5649" max="5649" width="20.140625" style="184" customWidth="1"/>
    <col min="5650" max="5650" width="16.7109375" style="184" customWidth="1"/>
    <col min="5651" max="5653" width="20.140625" style="184" customWidth="1"/>
    <col min="5654" max="5655" width="19.140625" style="184" customWidth="1"/>
    <col min="5656" max="5658" width="18.42578125" style="184" customWidth="1"/>
    <col min="5659" max="5659" width="13.42578125" style="184" customWidth="1"/>
    <col min="5660" max="5660" width="6.42578125" style="184" customWidth="1"/>
    <col min="5661" max="5894" width="9.140625" style="184"/>
    <col min="5895" max="5895" width="2.85546875" style="184" customWidth="1"/>
    <col min="5896" max="5896" width="3.140625" style="184" customWidth="1"/>
    <col min="5897" max="5897" width="39.42578125" style="184" customWidth="1"/>
    <col min="5898" max="5898" width="23.140625" style="184" customWidth="1"/>
    <col min="5899" max="5899" width="13.42578125" style="184" customWidth="1"/>
    <col min="5900" max="5901" width="11.28515625" style="184" customWidth="1"/>
    <col min="5902" max="5902" width="17.28515625" style="184" customWidth="1"/>
    <col min="5903" max="5904" width="16.140625" style="184" customWidth="1"/>
    <col min="5905" max="5905" width="20.140625" style="184" customWidth="1"/>
    <col min="5906" max="5906" width="16.7109375" style="184" customWidth="1"/>
    <col min="5907" max="5909" width="20.140625" style="184" customWidth="1"/>
    <col min="5910" max="5911" width="19.140625" style="184" customWidth="1"/>
    <col min="5912" max="5914" width="18.42578125" style="184" customWidth="1"/>
    <col min="5915" max="5915" width="13.42578125" style="184" customWidth="1"/>
    <col min="5916" max="5916" width="6.42578125" style="184" customWidth="1"/>
    <col min="5917" max="6150" width="9.140625" style="184"/>
    <col min="6151" max="6151" width="2.85546875" style="184" customWidth="1"/>
    <col min="6152" max="6152" width="3.140625" style="184" customWidth="1"/>
    <col min="6153" max="6153" width="39.42578125" style="184" customWidth="1"/>
    <col min="6154" max="6154" width="23.140625" style="184" customWidth="1"/>
    <col min="6155" max="6155" width="13.42578125" style="184" customWidth="1"/>
    <col min="6156" max="6157" width="11.28515625" style="184" customWidth="1"/>
    <col min="6158" max="6158" width="17.28515625" style="184" customWidth="1"/>
    <col min="6159" max="6160" width="16.140625" style="184" customWidth="1"/>
    <col min="6161" max="6161" width="20.140625" style="184" customWidth="1"/>
    <col min="6162" max="6162" width="16.7109375" style="184" customWidth="1"/>
    <col min="6163" max="6165" width="20.140625" style="184" customWidth="1"/>
    <col min="6166" max="6167" width="19.140625" style="184" customWidth="1"/>
    <col min="6168" max="6170" width="18.42578125" style="184" customWidth="1"/>
    <col min="6171" max="6171" width="13.42578125" style="184" customWidth="1"/>
    <col min="6172" max="6172" width="6.42578125" style="184" customWidth="1"/>
    <col min="6173" max="6406" width="9.140625" style="184"/>
    <col min="6407" max="6407" width="2.85546875" style="184" customWidth="1"/>
    <col min="6408" max="6408" width="3.140625" style="184" customWidth="1"/>
    <col min="6409" max="6409" width="39.42578125" style="184" customWidth="1"/>
    <col min="6410" max="6410" width="23.140625" style="184" customWidth="1"/>
    <col min="6411" max="6411" width="13.42578125" style="184" customWidth="1"/>
    <col min="6412" max="6413" width="11.28515625" style="184" customWidth="1"/>
    <col min="6414" max="6414" width="17.28515625" style="184" customWidth="1"/>
    <col min="6415" max="6416" width="16.140625" style="184" customWidth="1"/>
    <col min="6417" max="6417" width="20.140625" style="184" customWidth="1"/>
    <col min="6418" max="6418" width="16.7109375" style="184" customWidth="1"/>
    <col min="6419" max="6421" width="20.140625" style="184" customWidth="1"/>
    <col min="6422" max="6423" width="19.140625" style="184" customWidth="1"/>
    <col min="6424" max="6426" width="18.42578125" style="184" customWidth="1"/>
    <col min="6427" max="6427" width="13.42578125" style="184" customWidth="1"/>
    <col min="6428" max="6428" width="6.42578125" style="184" customWidth="1"/>
    <col min="6429" max="6662" width="9.140625" style="184"/>
    <col min="6663" max="6663" width="2.85546875" style="184" customWidth="1"/>
    <col min="6664" max="6664" width="3.140625" style="184" customWidth="1"/>
    <col min="6665" max="6665" width="39.42578125" style="184" customWidth="1"/>
    <col min="6666" max="6666" width="23.140625" style="184" customWidth="1"/>
    <col min="6667" max="6667" width="13.42578125" style="184" customWidth="1"/>
    <col min="6668" max="6669" width="11.28515625" style="184" customWidth="1"/>
    <col min="6670" max="6670" width="17.28515625" style="184" customWidth="1"/>
    <col min="6671" max="6672" width="16.140625" style="184" customWidth="1"/>
    <col min="6673" max="6673" width="20.140625" style="184" customWidth="1"/>
    <col min="6674" max="6674" width="16.7109375" style="184" customWidth="1"/>
    <col min="6675" max="6677" width="20.140625" style="184" customWidth="1"/>
    <col min="6678" max="6679" width="19.140625" style="184" customWidth="1"/>
    <col min="6680" max="6682" width="18.42578125" style="184" customWidth="1"/>
    <col min="6683" max="6683" width="13.42578125" style="184" customWidth="1"/>
    <col min="6684" max="6684" width="6.42578125" style="184" customWidth="1"/>
    <col min="6685" max="6918" width="9.140625" style="184"/>
    <col min="6919" max="6919" width="2.85546875" style="184" customWidth="1"/>
    <col min="6920" max="6920" width="3.140625" style="184" customWidth="1"/>
    <col min="6921" max="6921" width="39.42578125" style="184" customWidth="1"/>
    <col min="6922" max="6922" width="23.140625" style="184" customWidth="1"/>
    <col min="6923" max="6923" width="13.42578125" style="184" customWidth="1"/>
    <col min="6924" max="6925" width="11.28515625" style="184" customWidth="1"/>
    <col min="6926" max="6926" width="17.28515625" style="184" customWidth="1"/>
    <col min="6927" max="6928" width="16.140625" style="184" customWidth="1"/>
    <col min="6929" max="6929" width="20.140625" style="184" customWidth="1"/>
    <col min="6930" max="6930" width="16.7109375" style="184" customWidth="1"/>
    <col min="6931" max="6933" width="20.140625" style="184" customWidth="1"/>
    <col min="6934" max="6935" width="19.140625" style="184" customWidth="1"/>
    <col min="6936" max="6938" width="18.42578125" style="184" customWidth="1"/>
    <col min="6939" max="6939" width="13.42578125" style="184" customWidth="1"/>
    <col min="6940" max="6940" width="6.42578125" style="184" customWidth="1"/>
    <col min="6941" max="7174" width="9.140625" style="184"/>
    <col min="7175" max="7175" width="2.85546875" style="184" customWidth="1"/>
    <col min="7176" max="7176" width="3.140625" style="184" customWidth="1"/>
    <col min="7177" max="7177" width="39.42578125" style="184" customWidth="1"/>
    <col min="7178" max="7178" width="23.140625" style="184" customWidth="1"/>
    <col min="7179" max="7179" width="13.42578125" style="184" customWidth="1"/>
    <col min="7180" max="7181" width="11.28515625" style="184" customWidth="1"/>
    <col min="7182" max="7182" width="17.28515625" style="184" customWidth="1"/>
    <col min="7183" max="7184" width="16.140625" style="184" customWidth="1"/>
    <col min="7185" max="7185" width="20.140625" style="184" customWidth="1"/>
    <col min="7186" max="7186" width="16.7109375" style="184" customWidth="1"/>
    <col min="7187" max="7189" width="20.140625" style="184" customWidth="1"/>
    <col min="7190" max="7191" width="19.140625" style="184" customWidth="1"/>
    <col min="7192" max="7194" width="18.42578125" style="184" customWidth="1"/>
    <col min="7195" max="7195" width="13.42578125" style="184" customWidth="1"/>
    <col min="7196" max="7196" width="6.42578125" style="184" customWidth="1"/>
    <col min="7197" max="7430" width="9.140625" style="184"/>
    <col min="7431" max="7431" width="2.85546875" style="184" customWidth="1"/>
    <col min="7432" max="7432" width="3.140625" style="184" customWidth="1"/>
    <col min="7433" max="7433" width="39.42578125" style="184" customWidth="1"/>
    <col min="7434" max="7434" width="23.140625" style="184" customWidth="1"/>
    <col min="7435" max="7435" width="13.42578125" style="184" customWidth="1"/>
    <col min="7436" max="7437" width="11.28515625" style="184" customWidth="1"/>
    <col min="7438" max="7438" width="17.28515625" style="184" customWidth="1"/>
    <col min="7439" max="7440" width="16.140625" style="184" customWidth="1"/>
    <col min="7441" max="7441" width="20.140625" style="184" customWidth="1"/>
    <col min="7442" max="7442" width="16.7109375" style="184" customWidth="1"/>
    <col min="7443" max="7445" width="20.140625" style="184" customWidth="1"/>
    <col min="7446" max="7447" width="19.140625" style="184" customWidth="1"/>
    <col min="7448" max="7450" width="18.42578125" style="184" customWidth="1"/>
    <col min="7451" max="7451" width="13.42578125" style="184" customWidth="1"/>
    <col min="7452" max="7452" width="6.42578125" style="184" customWidth="1"/>
    <col min="7453" max="7686" width="9.140625" style="184"/>
    <col min="7687" max="7687" width="2.85546875" style="184" customWidth="1"/>
    <col min="7688" max="7688" width="3.140625" style="184" customWidth="1"/>
    <col min="7689" max="7689" width="39.42578125" style="184" customWidth="1"/>
    <col min="7690" max="7690" width="23.140625" style="184" customWidth="1"/>
    <col min="7691" max="7691" width="13.42578125" style="184" customWidth="1"/>
    <col min="7692" max="7693" width="11.28515625" style="184" customWidth="1"/>
    <col min="7694" max="7694" width="17.28515625" style="184" customWidth="1"/>
    <col min="7695" max="7696" width="16.140625" style="184" customWidth="1"/>
    <col min="7697" max="7697" width="20.140625" style="184" customWidth="1"/>
    <col min="7698" max="7698" width="16.7109375" style="184" customWidth="1"/>
    <col min="7699" max="7701" width="20.140625" style="184" customWidth="1"/>
    <col min="7702" max="7703" width="19.140625" style="184" customWidth="1"/>
    <col min="7704" max="7706" width="18.42578125" style="184" customWidth="1"/>
    <col min="7707" max="7707" width="13.42578125" style="184" customWidth="1"/>
    <col min="7708" max="7708" width="6.42578125" style="184" customWidth="1"/>
    <col min="7709" max="7942" width="9.140625" style="184"/>
    <col min="7943" max="7943" width="2.85546875" style="184" customWidth="1"/>
    <col min="7944" max="7944" width="3.140625" style="184" customWidth="1"/>
    <col min="7945" max="7945" width="39.42578125" style="184" customWidth="1"/>
    <col min="7946" max="7946" width="23.140625" style="184" customWidth="1"/>
    <col min="7947" max="7947" width="13.42578125" style="184" customWidth="1"/>
    <col min="7948" max="7949" width="11.28515625" style="184" customWidth="1"/>
    <col min="7950" max="7950" width="17.28515625" style="184" customWidth="1"/>
    <col min="7951" max="7952" width="16.140625" style="184" customWidth="1"/>
    <col min="7953" max="7953" width="20.140625" style="184" customWidth="1"/>
    <col min="7954" max="7954" width="16.7109375" style="184" customWidth="1"/>
    <col min="7955" max="7957" width="20.140625" style="184" customWidth="1"/>
    <col min="7958" max="7959" width="19.140625" style="184" customWidth="1"/>
    <col min="7960" max="7962" width="18.42578125" style="184" customWidth="1"/>
    <col min="7963" max="7963" width="13.42578125" style="184" customWidth="1"/>
    <col min="7964" max="7964" width="6.42578125" style="184" customWidth="1"/>
    <col min="7965" max="8198" width="9.140625" style="184"/>
    <col min="8199" max="8199" width="2.85546875" style="184" customWidth="1"/>
    <col min="8200" max="8200" width="3.140625" style="184" customWidth="1"/>
    <col min="8201" max="8201" width="39.42578125" style="184" customWidth="1"/>
    <col min="8202" max="8202" width="23.140625" style="184" customWidth="1"/>
    <col min="8203" max="8203" width="13.42578125" style="184" customWidth="1"/>
    <col min="8204" max="8205" width="11.28515625" style="184" customWidth="1"/>
    <col min="8206" max="8206" width="17.28515625" style="184" customWidth="1"/>
    <col min="8207" max="8208" width="16.140625" style="184" customWidth="1"/>
    <col min="8209" max="8209" width="20.140625" style="184" customWidth="1"/>
    <col min="8210" max="8210" width="16.7109375" style="184" customWidth="1"/>
    <col min="8211" max="8213" width="20.140625" style="184" customWidth="1"/>
    <col min="8214" max="8215" width="19.140625" style="184" customWidth="1"/>
    <col min="8216" max="8218" width="18.42578125" style="184" customWidth="1"/>
    <col min="8219" max="8219" width="13.42578125" style="184" customWidth="1"/>
    <col min="8220" max="8220" width="6.42578125" style="184" customWidth="1"/>
    <col min="8221" max="8454" width="9.140625" style="184"/>
    <col min="8455" max="8455" width="2.85546875" style="184" customWidth="1"/>
    <col min="8456" max="8456" width="3.140625" style="184" customWidth="1"/>
    <col min="8457" max="8457" width="39.42578125" style="184" customWidth="1"/>
    <col min="8458" max="8458" width="23.140625" style="184" customWidth="1"/>
    <col min="8459" max="8459" width="13.42578125" style="184" customWidth="1"/>
    <col min="8460" max="8461" width="11.28515625" style="184" customWidth="1"/>
    <col min="8462" max="8462" width="17.28515625" style="184" customWidth="1"/>
    <col min="8463" max="8464" width="16.140625" style="184" customWidth="1"/>
    <col min="8465" max="8465" width="20.140625" style="184" customWidth="1"/>
    <col min="8466" max="8466" width="16.7109375" style="184" customWidth="1"/>
    <col min="8467" max="8469" width="20.140625" style="184" customWidth="1"/>
    <col min="8470" max="8471" width="19.140625" style="184" customWidth="1"/>
    <col min="8472" max="8474" width="18.42578125" style="184" customWidth="1"/>
    <col min="8475" max="8475" width="13.42578125" style="184" customWidth="1"/>
    <col min="8476" max="8476" width="6.42578125" style="184" customWidth="1"/>
    <col min="8477" max="8710" width="9.140625" style="184"/>
    <col min="8711" max="8711" width="2.85546875" style="184" customWidth="1"/>
    <col min="8712" max="8712" width="3.140625" style="184" customWidth="1"/>
    <col min="8713" max="8713" width="39.42578125" style="184" customWidth="1"/>
    <col min="8714" max="8714" width="23.140625" style="184" customWidth="1"/>
    <col min="8715" max="8715" width="13.42578125" style="184" customWidth="1"/>
    <col min="8716" max="8717" width="11.28515625" style="184" customWidth="1"/>
    <col min="8718" max="8718" width="17.28515625" style="184" customWidth="1"/>
    <col min="8719" max="8720" width="16.140625" style="184" customWidth="1"/>
    <col min="8721" max="8721" width="20.140625" style="184" customWidth="1"/>
    <col min="8722" max="8722" width="16.7109375" style="184" customWidth="1"/>
    <col min="8723" max="8725" width="20.140625" style="184" customWidth="1"/>
    <col min="8726" max="8727" width="19.140625" style="184" customWidth="1"/>
    <col min="8728" max="8730" width="18.42578125" style="184" customWidth="1"/>
    <col min="8731" max="8731" width="13.42578125" style="184" customWidth="1"/>
    <col min="8732" max="8732" width="6.42578125" style="184" customWidth="1"/>
    <col min="8733" max="8966" width="9.140625" style="184"/>
    <col min="8967" max="8967" width="2.85546875" style="184" customWidth="1"/>
    <col min="8968" max="8968" width="3.140625" style="184" customWidth="1"/>
    <col min="8969" max="8969" width="39.42578125" style="184" customWidth="1"/>
    <col min="8970" max="8970" width="23.140625" style="184" customWidth="1"/>
    <col min="8971" max="8971" width="13.42578125" style="184" customWidth="1"/>
    <col min="8972" max="8973" width="11.28515625" style="184" customWidth="1"/>
    <col min="8974" max="8974" width="17.28515625" style="184" customWidth="1"/>
    <col min="8975" max="8976" width="16.140625" style="184" customWidth="1"/>
    <col min="8977" max="8977" width="20.140625" style="184" customWidth="1"/>
    <col min="8978" max="8978" width="16.7109375" style="184" customWidth="1"/>
    <col min="8979" max="8981" width="20.140625" style="184" customWidth="1"/>
    <col min="8982" max="8983" width="19.140625" style="184" customWidth="1"/>
    <col min="8984" max="8986" width="18.42578125" style="184" customWidth="1"/>
    <col min="8987" max="8987" width="13.42578125" style="184" customWidth="1"/>
    <col min="8988" max="8988" width="6.42578125" style="184" customWidth="1"/>
    <col min="8989" max="9222" width="9.140625" style="184"/>
    <col min="9223" max="9223" width="2.85546875" style="184" customWidth="1"/>
    <col min="9224" max="9224" width="3.140625" style="184" customWidth="1"/>
    <col min="9225" max="9225" width="39.42578125" style="184" customWidth="1"/>
    <col min="9226" max="9226" width="23.140625" style="184" customWidth="1"/>
    <col min="9227" max="9227" width="13.42578125" style="184" customWidth="1"/>
    <col min="9228" max="9229" width="11.28515625" style="184" customWidth="1"/>
    <col min="9230" max="9230" width="17.28515625" style="184" customWidth="1"/>
    <col min="9231" max="9232" width="16.140625" style="184" customWidth="1"/>
    <col min="9233" max="9233" width="20.140625" style="184" customWidth="1"/>
    <col min="9234" max="9234" width="16.7109375" style="184" customWidth="1"/>
    <col min="9235" max="9237" width="20.140625" style="184" customWidth="1"/>
    <col min="9238" max="9239" width="19.140625" style="184" customWidth="1"/>
    <col min="9240" max="9242" width="18.42578125" style="184" customWidth="1"/>
    <col min="9243" max="9243" width="13.42578125" style="184" customWidth="1"/>
    <col min="9244" max="9244" width="6.42578125" style="184" customWidth="1"/>
    <col min="9245" max="9478" width="9.140625" style="184"/>
    <col min="9479" max="9479" width="2.85546875" style="184" customWidth="1"/>
    <col min="9480" max="9480" width="3.140625" style="184" customWidth="1"/>
    <col min="9481" max="9481" width="39.42578125" style="184" customWidth="1"/>
    <col min="9482" max="9482" width="23.140625" style="184" customWidth="1"/>
    <col min="9483" max="9483" width="13.42578125" style="184" customWidth="1"/>
    <col min="9484" max="9485" width="11.28515625" style="184" customWidth="1"/>
    <col min="9486" max="9486" width="17.28515625" style="184" customWidth="1"/>
    <col min="9487" max="9488" width="16.140625" style="184" customWidth="1"/>
    <col min="9489" max="9489" width="20.140625" style="184" customWidth="1"/>
    <col min="9490" max="9490" width="16.7109375" style="184" customWidth="1"/>
    <col min="9491" max="9493" width="20.140625" style="184" customWidth="1"/>
    <col min="9494" max="9495" width="19.140625" style="184" customWidth="1"/>
    <col min="9496" max="9498" width="18.42578125" style="184" customWidth="1"/>
    <col min="9499" max="9499" width="13.42578125" style="184" customWidth="1"/>
    <col min="9500" max="9500" width="6.42578125" style="184" customWidth="1"/>
    <col min="9501" max="9734" width="9.140625" style="184"/>
    <col min="9735" max="9735" width="2.85546875" style="184" customWidth="1"/>
    <col min="9736" max="9736" width="3.140625" style="184" customWidth="1"/>
    <col min="9737" max="9737" width="39.42578125" style="184" customWidth="1"/>
    <col min="9738" max="9738" width="23.140625" style="184" customWidth="1"/>
    <col min="9739" max="9739" width="13.42578125" style="184" customWidth="1"/>
    <col min="9740" max="9741" width="11.28515625" style="184" customWidth="1"/>
    <col min="9742" max="9742" width="17.28515625" style="184" customWidth="1"/>
    <col min="9743" max="9744" width="16.140625" style="184" customWidth="1"/>
    <col min="9745" max="9745" width="20.140625" style="184" customWidth="1"/>
    <col min="9746" max="9746" width="16.7109375" style="184" customWidth="1"/>
    <col min="9747" max="9749" width="20.140625" style="184" customWidth="1"/>
    <col min="9750" max="9751" width="19.140625" style="184" customWidth="1"/>
    <col min="9752" max="9754" width="18.42578125" style="184" customWidth="1"/>
    <col min="9755" max="9755" width="13.42578125" style="184" customWidth="1"/>
    <col min="9756" max="9756" width="6.42578125" style="184" customWidth="1"/>
    <col min="9757" max="9990" width="9.140625" style="184"/>
    <col min="9991" max="9991" width="2.85546875" style="184" customWidth="1"/>
    <col min="9992" max="9992" width="3.140625" style="184" customWidth="1"/>
    <col min="9993" max="9993" width="39.42578125" style="184" customWidth="1"/>
    <col min="9994" max="9994" width="23.140625" style="184" customWidth="1"/>
    <col min="9995" max="9995" width="13.42578125" style="184" customWidth="1"/>
    <col min="9996" max="9997" width="11.28515625" style="184" customWidth="1"/>
    <col min="9998" max="9998" width="17.28515625" style="184" customWidth="1"/>
    <col min="9999" max="10000" width="16.140625" style="184" customWidth="1"/>
    <col min="10001" max="10001" width="20.140625" style="184" customWidth="1"/>
    <col min="10002" max="10002" width="16.7109375" style="184" customWidth="1"/>
    <col min="10003" max="10005" width="20.140625" style="184" customWidth="1"/>
    <col min="10006" max="10007" width="19.140625" style="184" customWidth="1"/>
    <col min="10008" max="10010" width="18.42578125" style="184" customWidth="1"/>
    <col min="10011" max="10011" width="13.42578125" style="184" customWidth="1"/>
    <col min="10012" max="10012" width="6.42578125" style="184" customWidth="1"/>
    <col min="10013" max="10246" width="9.140625" style="184"/>
    <col min="10247" max="10247" width="2.85546875" style="184" customWidth="1"/>
    <col min="10248" max="10248" width="3.140625" style="184" customWidth="1"/>
    <col min="10249" max="10249" width="39.42578125" style="184" customWidth="1"/>
    <col min="10250" max="10250" width="23.140625" style="184" customWidth="1"/>
    <col min="10251" max="10251" width="13.42578125" style="184" customWidth="1"/>
    <col min="10252" max="10253" width="11.28515625" style="184" customWidth="1"/>
    <col min="10254" max="10254" width="17.28515625" style="184" customWidth="1"/>
    <col min="10255" max="10256" width="16.140625" style="184" customWidth="1"/>
    <col min="10257" max="10257" width="20.140625" style="184" customWidth="1"/>
    <col min="10258" max="10258" width="16.7109375" style="184" customWidth="1"/>
    <col min="10259" max="10261" width="20.140625" style="184" customWidth="1"/>
    <col min="10262" max="10263" width="19.140625" style="184" customWidth="1"/>
    <col min="10264" max="10266" width="18.42578125" style="184" customWidth="1"/>
    <col min="10267" max="10267" width="13.42578125" style="184" customWidth="1"/>
    <col min="10268" max="10268" width="6.42578125" style="184" customWidth="1"/>
    <col min="10269" max="10502" width="9.140625" style="184"/>
    <col min="10503" max="10503" width="2.85546875" style="184" customWidth="1"/>
    <col min="10504" max="10504" width="3.140625" style="184" customWidth="1"/>
    <col min="10505" max="10505" width="39.42578125" style="184" customWidth="1"/>
    <col min="10506" max="10506" width="23.140625" style="184" customWidth="1"/>
    <col min="10507" max="10507" width="13.42578125" style="184" customWidth="1"/>
    <col min="10508" max="10509" width="11.28515625" style="184" customWidth="1"/>
    <col min="10510" max="10510" width="17.28515625" style="184" customWidth="1"/>
    <col min="10511" max="10512" width="16.140625" style="184" customWidth="1"/>
    <col min="10513" max="10513" width="20.140625" style="184" customWidth="1"/>
    <col min="10514" max="10514" width="16.7109375" style="184" customWidth="1"/>
    <col min="10515" max="10517" width="20.140625" style="184" customWidth="1"/>
    <col min="10518" max="10519" width="19.140625" style="184" customWidth="1"/>
    <col min="10520" max="10522" width="18.42578125" style="184" customWidth="1"/>
    <col min="10523" max="10523" width="13.42578125" style="184" customWidth="1"/>
    <col min="10524" max="10524" width="6.42578125" style="184" customWidth="1"/>
    <col min="10525" max="10758" width="9.140625" style="184"/>
    <col min="10759" max="10759" width="2.85546875" style="184" customWidth="1"/>
    <col min="10760" max="10760" width="3.140625" style="184" customWidth="1"/>
    <col min="10761" max="10761" width="39.42578125" style="184" customWidth="1"/>
    <col min="10762" max="10762" width="23.140625" style="184" customWidth="1"/>
    <col min="10763" max="10763" width="13.42578125" style="184" customWidth="1"/>
    <col min="10764" max="10765" width="11.28515625" style="184" customWidth="1"/>
    <col min="10766" max="10766" width="17.28515625" style="184" customWidth="1"/>
    <col min="10767" max="10768" width="16.140625" style="184" customWidth="1"/>
    <col min="10769" max="10769" width="20.140625" style="184" customWidth="1"/>
    <col min="10770" max="10770" width="16.7109375" style="184" customWidth="1"/>
    <col min="10771" max="10773" width="20.140625" style="184" customWidth="1"/>
    <col min="10774" max="10775" width="19.140625" style="184" customWidth="1"/>
    <col min="10776" max="10778" width="18.42578125" style="184" customWidth="1"/>
    <col min="10779" max="10779" width="13.42578125" style="184" customWidth="1"/>
    <col min="10780" max="10780" width="6.42578125" style="184" customWidth="1"/>
    <col min="10781" max="11014" width="9.140625" style="184"/>
    <col min="11015" max="11015" width="2.85546875" style="184" customWidth="1"/>
    <col min="11016" max="11016" width="3.140625" style="184" customWidth="1"/>
    <col min="11017" max="11017" width="39.42578125" style="184" customWidth="1"/>
    <col min="11018" max="11018" width="23.140625" style="184" customWidth="1"/>
    <col min="11019" max="11019" width="13.42578125" style="184" customWidth="1"/>
    <col min="11020" max="11021" width="11.28515625" style="184" customWidth="1"/>
    <col min="11022" max="11022" width="17.28515625" style="184" customWidth="1"/>
    <col min="11023" max="11024" width="16.140625" style="184" customWidth="1"/>
    <col min="11025" max="11025" width="20.140625" style="184" customWidth="1"/>
    <col min="11026" max="11026" width="16.7109375" style="184" customWidth="1"/>
    <col min="11027" max="11029" width="20.140625" style="184" customWidth="1"/>
    <col min="11030" max="11031" width="19.140625" style="184" customWidth="1"/>
    <col min="11032" max="11034" width="18.42578125" style="184" customWidth="1"/>
    <col min="11035" max="11035" width="13.42578125" style="184" customWidth="1"/>
    <col min="11036" max="11036" width="6.42578125" style="184" customWidth="1"/>
    <col min="11037" max="11270" width="9.140625" style="184"/>
    <col min="11271" max="11271" width="2.85546875" style="184" customWidth="1"/>
    <col min="11272" max="11272" width="3.140625" style="184" customWidth="1"/>
    <col min="11273" max="11273" width="39.42578125" style="184" customWidth="1"/>
    <col min="11274" max="11274" width="23.140625" style="184" customWidth="1"/>
    <col min="11275" max="11275" width="13.42578125" style="184" customWidth="1"/>
    <col min="11276" max="11277" width="11.28515625" style="184" customWidth="1"/>
    <col min="11278" max="11278" width="17.28515625" style="184" customWidth="1"/>
    <col min="11279" max="11280" width="16.140625" style="184" customWidth="1"/>
    <col min="11281" max="11281" width="20.140625" style="184" customWidth="1"/>
    <col min="11282" max="11282" width="16.7109375" style="184" customWidth="1"/>
    <col min="11283" max="11285" width="20.140625" style="184" customWidth="1"/>
    <col min="11286" max="11287" width="19.140625" style="184" customWidth="1"/>
    <col min="11288" max="11290" width="18.42578125" style="184" customWidth="1"/>
    <col min="11291" max="11291" width="13.42578125" style="184" customWidth="1"/>
    <col min="11292" max="11292" width="6.42578125" style="184" customWidth="1"/>
    <col min="11293" max="11526" width="9.140625" style="184"/>
    <col min="11527" max="11527" width="2.85546875" style="184" customWidth="1"/>
    <col min="11528" max="11528" width="3.140625" style="184" customWidth="1"/>
    <col min="11529" max="11529" width="39.42578125" style="184" customWidth="1"/>
    <col min="11530" max="11530" width="23.140625" style="184" customWidth="1"/>
    <col min="11531" max="11531" width="13.42578125" style="184" customWidth="1"/>
    <col min="11532" max="11533" width="11.28515625" style="184" customWidth="1"/>
    <col min="11534" max="11534" width="17.28515625" style="184" customWidth="1"/>
    <col min="11535" max="11536" width="16.140625" style="184" customWidth="1"/>
    <col min="11537" max="11537" width="20.140625" style="184" customWidth="1"/>
    <col min="11538" max="11538" width="16.7109375" style="184" customWidth="1"/>
    <col min="11539" max="11541" width="20.140625" style="184" customWidth="1"/>
    <col min="11542" max="11543" width="19.140625" style="184" customWidth="1"/>
    <col min="11544" max="11546" width="18.42578125" style="184" customWidth="1"/>
    <col min="11547" max="11547" width="13.42578125" style="184" customWidth="1"/>
    <col min="11548" max="11548" width="6.42578125" style="184" customWidth="1"/>
    <col min="11549" max="11782" width="9.140625" style="184"/>
    <col min="11783" max="11783" width="2.85546875" style="184" customWidth="1"/>
    <col min="11784" max="11784" width="3.140625" style="184" customWidth="1"/>
    <col min="11785" max="11785" width="39.42578125" style="184" customWidth="1"/>
    <col min="11786" max="11786" width="23.140625" style="184" customWidth="1"/>
    <col min="11787" max="11787" width="13.42578125" style="184" customWidth="1"/>
    <col min="11788" max="11789" width="11.28515625" style="184" customWidth="1"/>
    <col min="11790" max="11790" width="17.28515625" style="184" customWidth="1"/>
    <col min="11791" max="11792" width="16.140625" style="184" customWidth="1"/>
    <col min="11793" max="11793" width="20.140625" style="184" customWidth="1"/>
    <col min="11794" max="11794" width="16.7109375" style="184" customWidth="1"/>
    <col min="11795" max="11797" width="20.140625" style="184" customWidth="1"/>
    <col min="11798" max="11799" width="19.140625" style="184" customWidth="1"/>
    <col min="11800" max="11802" width="18.42578125" style="184" customWidth="1"/>
    <col min="11803" max="11803" width="13.42578125" style="184" customWidth="1"/>
    <col min="11804" max="11804" width="6.42578125" style="184" customWidth="1"/>
    <col min="11805" max="12038" width="9.140625" style="184"/>
    <col min="12039" max="12039" width="2.85546875" style="184" customWidth="1"/>
    <col min="12040" max="12040" width="3.140625" style="184" customWidth="1"/>
    <col min="12041" max="12041" width="39.42578125" style="184" customWidth="1"/>
    <col min="12042" max="12042" width="23.140625" style="184" customWidth="1"/>
    <col min="12043" max="12043" width="13.42578125" style="184" customWidth="1"/>
    <col min="12044" max="12045" width="11.28515625" style="184" customWidth="1"/>
    <col min="12046" max="12046" width="17.28515625" style="184" customWidth="1"/>
    <col min="12047" max="12048" width="16.140625" style="184" customWidth="1"/>
    <col min="12049" max="12049" width="20.140625" style="184" customWidth="1"/>
    <col min="12050" max="12050" width="16.7109375" style="184" customWidth="1"/>
    <col min="12051" max="12053" width="20.140625" style="184" customWidth="1"/>
    <col min="12054" max="12055" width="19.140625" style="184" customWidth="1"/>
    <col min="12056" max="12058" width="18.42578125" style="184" customWidth="1"/>
    <col min="12059" max="12059" width="13.42578125" style="184" customWidth="1"/>
    <col min="12060" max="12060" width="6.42578125" style="184" customWidth="1"/>
    <col min="12061" max="12294" width="9.140625" style="184"/>
    <col min="12295" max="12295" width="2.85546875" style="184" customWidth="1"/>
    <col min="12296" max="12296" width="3.140625" style="184" customWidth="1"/>
    <col min="12297" max="12297" width="39.42578125" style="184" customWidth="1"/>
    <col min="12298" max="12298" width="23.140625" style="184" customWidth="1"/>
    <col min="12299" max="12299" width="13.42578125" style="184" customWidth="1"/>
    <col min="12300" max="12301" width="11.28515625" style="184" customWidth="1"/>
    <col min="12302" max="12302" width="17.28515625" style="184" customWidth="1"/>
    <col min="12303" max="12304" width="16.140625" style="184" customWidth="1"/>
    <col min="12305" max="12305" width="20.140625" style="184" customWidth="1"/>
    <col min="12306" max="12306" width="16.7109375" style="184" customWidth="1"/>
    <col min="12307" max="12309" width="20.140625" style="184" customWidth="1"/>
    <col min="12310" max="12311" width="19.140625" style="184" customWidth="1"/>
    <col min="12312" max="12314" width="18.42578125" style="184" customWidth="1"/>
    <col min="12315" max="12315" width="13.42578125" style="184" customWidth="1"/>
    <col min="12316" max="12316" width="6.42578125" style="184" customWidth="1"/>
    <col min="12317" max="12550" width="9.140625" style="184"/>
    <col min="12551" max="12551" width="2.85546875" style="184" customWidth="1"/>
    <col min="12552" max="12552" width="3.140625" style="184" customWidth="1"/>
    <col min="12553" max="12553" width="39.42578125" style="184" customWidth="1"/>
    <col min="12554" max="12554" width="23.140625" style="184" customWidth="1"/>
    <col min="12555" max="12555" width="13.42578125" style="184" customWidth="1"/>
    <col min="12556" max="12557" width="11.28515625" style="184" customWidth="1"/>
    <col min="12558" max="12558" width="17.28515625" style="184" customWidth="1"/>
    <col min="12559" max="12560" width="16.140625" style="184" customWidth="1"/>
    <col min="12561" max="12561" width="20.140625" style="184" customWidth="1"/>
    <col min="12562" max="12562" width="16.7109375" style="184" customWidth="1"/>
    <col min="12563" max="12565" width="20.140625" style="184" customWidth="1"/>
    <col min="12566" max="12567" width="19.140625" style="184" customWidth="1"/>
    <col min="12568" max="12570" width="18.42578125" style="184" customWidth="1"/>
    <col min="12571" max="12571" width="13.42578125" style="184" customWidth="1"/>
    <col min="12572" max="12572" width="6.42578125" style="184" customWidth="1"/>
    <col min="12573" max="12806" width="9.140625" style="184"/>
    <col min="12807" max="12807" width="2.85546875" style="184" customWidth="1"/>
    <col min="12808" max="12808" width="3.140625" style="184" customWidth="1"/>
    <col min="12809" max="12809" width="39.42578125" style="184" customWidth="1"/>
    <col min="12810" max="12810" width="23.140625" style="184" customWidth="1"/>
    <col min="12811" max="12811" width="13.42578125" style="184" customWidth="1"/>
    <col min="12812" max="12813" width="11.28515625" style="184" customWidth="1"/>
    <col min="12814" max="12814" width="17.28515625" style="184" customWidth="1"/>
    <col min="12815" max="12816" width="16.140625" style="184" customWidth="1"/>
    <col min="12817" max="12817" width="20.140625" style="184" customWidth="1"/>
    <col min="12818" max="12818" width="16.7109375" style="184" customWidth="1"/>
    <col min="12819" max="12821" width="20.140625" style="184" customWidth="1"/>
    <col min="12822" max="12823" width="19.140625" style="184" customWidth="1"/>
    <col min="12824" max="12826" width="18.42578125" style="184" customWidth="1"/>
    <col min="12827" max="12827" width="13.42578125" style="184" customWidth="1"/>
    <col min="12828" max="12828" width="6.42578125" style="184" customWidth="1"/>
    <col min="12829" max="13062" width="9.140625" style="184"/>
    <col min="13063" max="13063" width="2.85546875" style="184" customWidth="1"/>
    <col min="13064" max="13064" width="3.140625" style="184" customWidth="1"/>
    <col min="13065" max="13065" width="39.42578125" style="184" customWidth="1"/>
    <col min="13066" max="13066" width="23.140625" style="184" customWidth="1"/>
    <col min="13067" max="13067" width="13.42578125" style="184" customWidth="1"/>
    <col min="13068" max="13069" width="11.28515625" style="184" customWidth="1"/>
    <col min="13070" max="13070" width="17.28515625" style="184" customWidth="1"/>
    <col min="13071" max="13072" width="16.140625" style="184" customWidth="1"/>
    <col min="13073" max="13073" width="20.140625" style="184" customWidth="1"/>
    <col min="13074" max="13074" width="16.7109375" style="184" customWidth="1"/>
    <col min="13075" max="13077" width="20.140625" style="184" customWidth="1"/>
    <col min="13078" max="13079" width="19.140625" style="184" customWidth="1"/>
    <col min="13080" max="13082" width="18.42578125" style="184" customWidth="1"/>
    <col min="13083" max="13083" width="13.42578125" style="184" customWidth="1"/>
    <col min="13084" max="13084" width="6.42578125" style="184" customWidth="1"/>
    <col min="13085" max="13318" width="9.140625" style="184"/>
    <col min="13319" max="13319" width="2.85546875" style="184" customWidth="1"/>
    <col min="13320" max="13320" width="3.140625" style="184" customWidth="1"/>
    <col min="13321" max="13321" width="39.42578125" style="184" customWidth="1"/>
    <col min="13322" max="13322" width="23.140625" style="184" customWidth="1"/>
    <col min="13323" max="13323" width="13.42578125" style="184" customWidth="1"/>
    <col min="13324" max="13325" width="11.28515625" style="184" customWidth="1"/>
    <col min="13326" max="13326" width="17.28515625" style="184" customWidth="1"/>
    <col min="13327" max="13328" width="16.140625" style="184" customWidth="1"/>
    <col min="13329" max="13329" width="20.140625" style="184" customWidth="1"/>
    <col min="13330" max="13330" width="16.7109375" style="184" customWidth="1"/>
    <col min="13331" max="13333" width="20.140625" style="184" customWidth="1"/>
    <col min="13334" max="13335" width="19.140625" style="184" customWidth="1"/>
    <col min="13336" max="13338" width="18.42578125" style="184" customWidth="1"/>
    <col min="13339" max="13339" width="13.42578125" style="184" customWidth="1"/>
    <col min="13340" max="13340" width="6.42578125" style="184" customWidth="1"/>
    <col min="13341" max="13574" width="9.140625" style="184"/>
    <col min="13575" max="13575" width="2.85546875" style="184" customWidth="1"/>
    <col min="13576" max="13576" width="3.140625" style="184" customWidth="1"/>
    <col min="13577" max="13577" width="39.42578125" style="184" customWidth="1"/>
    <col min="13578" max="13578" width="23.140625" style="184" customWidth="1"/>
    <col min="13579" max="13579" width="13.42578125" style="184" customWidth="1"/>
    <col min="13580" max="13581" width="11.28515625" style="184" customWidth="1"/>
    <col min="13582" max="13582" width="17.28515625" style="184" customWidth="1"/>
    <col min="13583" max="13584" width="16.140625" style="184" customWidth="1"/>
    <col min="13585" max="13585" width="20.140625" style="184" customWidth="1"/>
    <col min="13586" max="13586" width="16.7109375" style="184" customWidth="1"/>
    <col min="13587" max="13589" width="20.140625" style="184" customWidth="1"/>
    <col min="13590" max="13591" width="19.140625" style="184" customWidth="1"/>
    <col min="13592" max="13594" width="18.42578125" style="184" customWidth="1"/>
    <col min="13595" max="13595" width="13.42578125" style="184" customWidth="1"/>
    <col min="13596" max="13596" width="6.42578125" style="184" customWidth="1"/>
    <col min="13597" max="13830" width="9.140625" style="184"/>
    <col min="13831" max="13831" width="2.85546875" style="184" customWidth="1"/>
    <col min="13832" max="13832" width="3.140625" style="184" customWidth="1"/>
    <col min="13833" max="13833" width="39.42578125" style="184" customWidth="1"/>
    <col min="13834" max="13834" width="23.140625" style="184" customWidth="1"/>
    <col min="13835" max="13835" width="13.42578125" style="184" customWidth="1"/>
    <col min="13836" max="13837" width="11.28515625" style="184" customWidth="1"/>
    <col min="13838" max="13838" width="17.28515625" style="184" customWidth="1"/>
    <col min="13839" max="13840" width="16.140625" style="184" customWidth="1"/>
    <col min="13841" max="13841" width="20.140625" style="184" customWidth="1"/>
    <col min="13842" max="13842" width="16.7109375" style="184" customWidth="1"/>
    <col min="13843" max="13845" width="20.140625" style="184" customWidth="1"/>
    <col min="13846" max="13847" width="19.140625" style="184" customWidth="1"/>
    <col min="13848" max="13850" width="18.42578125" style="184" customWidth="1"/>
    <col min="13851" max="13851" width="13.42578125" style="184" customWidth="1"/>
    <col min="13852" max="13852" width="6.42578125" style="184" customWidth="1"/>
    <col min="13853" max="14086" width="9.140625" style="184"/>
    <col min="14087" max="14087" width="2.85546875" style="184" customWidth="1"/>
    <col min="14088" max="14088" width="3.140625" style="184" customWidth="1"/>
    <col min="14089" max="14089" width="39.42578125" style="184" customWidth="1"/>
    <col min="14090" max="14090" width="23.140625" style="184" customWidth="1"/>
    <col min="14091" max="14091" width="13.42578125" style="184" customWidth="1"/>
    <col min="14092" max="14093" width="11.28515625" style="184" customWidth="1"/>
    <col min="14094" max="14094" width="17.28515625" style="184" customWidth="1"/>
    <col min="14095" max="14096" width="16.140625" style="184" customWidth="1"/>
    <col min="14097" max="14097" width="20.140625" style="184" customWidth="1"/>
    <col min="14098" max="14098" width="16.7109375" style="184" customWidth="1"/>
    <col min="14099" max="14101" width="20.140625" style="184" customWidth="1"/>
    <col min="14102" max="14103" width="19.140625" style="184" customWidth="1"/>
    <col min="14104" max="14106" width="18.42578125" style="184" customWidth="1"/>
    <col min="14107" max="14107" width="13.42578125" style="184" customWidth="1"/>
    <col min="14108" max="14108" width="6.42578125" style="184" customWidth="1"/>
    <col min="14109" max="14342" width="9.140625" style="184"/>
    <col min="14343" max="14343" width="2.85546875" style="184" customWidth="1"/>
    <col min="14344" max="14344" width="3.140625" style="184" customWidth="1"/>
    <col min="14345" max="14345" width="39.42578125" style="184" customWidth="1"/>
    <col min="14346" max="14346" width="23.140625" style="184" customWidth="1"/>
    <col min="14347" max="14347" width="13.42578125" style="184" customWidth="1"/>
    <col min="14348" max="14349" width="11.28515625" style="184" customWidth="1"/>
    <col min="14350" max="14350" width="17.28515625" style="184" customWidth="1"/>
    <col min="14351" max="14352" width="16.140625" style="184" customWidth="1"/>
    <col min="14353" max="14353" width="20.140625" style="184" customWidth="1"/>
    <col min="14354" max="14354" width="16.7109375" style="184" customWidth="1"/>
    <col min="14355" max="14357" width="20.140625" style="184" customWidth="1"/>
    <col min="14358" max="14359" width="19.140625" style="184" customWidth="1"/>
    <col min="14360" max="14362" width="18.42578125" style="184" customWidth="1"/>
    <col min="14363" max="14363" width="13.42578125" style="184" customWidth="1"/>
    <col min="14364" max="14364" width="6.42578125" style="184" customWidth="1"/>
    <col min="14365" max="14598" width="9.140625" style="184"/>
    <col min="14599" max="14599" width="2.85546875" style="184" customWidth="1"/>
    <col min="14600" max="14600" width="3.140625" style="184" customWidth="1"/>
    <col min="14601" max="14601" width="39.42578125" style="184" customWidth="1"/>
    <col min="14602" max="14602" width="23.140625" style="184" customWidth="1"/>
    <col min="14603" max="14603" width="13.42578125" style="184" customWidth="1"/>
    <col min="14604" max="14605" width="11.28515625" style="184" customWidth="1"/>
    <col min="14606" max="14606" width="17.28515625" style="184" customWidth="1"/>
    <col min="14607" max="14608" width="16.140625" style="184" customWidth="1"/>
    <col min="14609" max="14609" width="20.140625" style="184" customWidth="1"/>
    <col min="14610" max="14610" width="16.7109375" style="184" customWidth="1"/>
    <col min="14611" max="14613" width="20.140625" style="184" customWidth="1"/>
    <col min="14614" max="14615" width="19.140625" style="184" customWidth="1"/>
    <col min="14616" max="14618" width="18.42578125" style="184" customWidth="1"/>
    <col min="14619" max="14619" width="13.42578125" style="184" customWidth="1"/>
    <col min="14620" max="14620" width="6.42578125" style="184" customWidth="1"/>
    <col min="14621" max="14854" width="9.140625" style="184"/>
    <col min="14855" max="14855" width="2.85546875" style="184" customWidth="1"/>
    <col min="14856" max="14856" width="3.140625" style="184" customWidth="1"/>
    <col min="14857" max="14857" width="39.42578125" style="184" customWidth="1"/>
    <col min="14858" max="14858" width="23.140625" style="184" customWidth="1"/>
    <col min="14859" max="14859" width="13.42578125" style="184" customWidth="1"/>
    <col min="14860" max="14861" width="11.28515625" style="184" customWidth="1"/>
    <col min="14862" max="14862" width="17.28515625" style="184" customWidth="1"/>
    <col min="14863" max="14864" width="16.140625" style="184" customWidth="1"/>
    <col min="14865" max="14865" width="20.140625" style="184" customWidth="1"/>
    <col min="14866" max="14866" width="16.7109375" style="184" customWidth="1"/>
    <col min="14867" max="14869" width="20.140625" style="184" customWidth="1"/>
    <col min="14870" max="14871" width="19.140625" style="184" customWidth="1"/>
    <col min="14872" max="14874" width="18.42578125" style="184" customWidth="1"/>
    <col min="14875" max="14875" width="13.42578125" style="184" customWidth="1"/>
    <col min="14876" max="14876" width="6.42578125" style="184" customWidth="1"/>
    <col min="14877" max="15110" width="9.140625" style="184"/>
    <col min="15111" max="15111" width="2.85546875" style="184" customWidth="1"/>
    <col min="15112" max="15112" width="3.140625" style="184" customWidth="1"/>
    <col min="15113" max="15113" width="39.42578125" style="184" customWidth="1"/>
    <col min="15114" max="15114" width="23.140625" style="184" customWidth="1"/>
    <col min="15115" max="15115" width="13.42578125" style="184" customWidth="1"/>
    <col min="15116" max="15117" width="11.28515625" style="184" customWidth="1"/>
    <col min="15118" max="15118" width="17.28515625" style="184" customWidth="1"/>
    <col min="15119" max="15120" width="16.140625" style="184" customWidth="1"/>
    <col min="15121" max="15121" width="20.140625" style="184" customWidth="1"/>
    <col min="15122" max="15122" width="16.7109375" style="184" customWidth="1"/>
    <col min="15123" max="15125" width="20.140625" style="184" customWidth="1"/>
    <col min="15126" max="15127" width="19.140625" style="184" customWidth="1"/>
    <col min="15128" max="15130" width="18.42578125" style="184" customWidth="1"/>
    <col min="15131" max="15131" width="13.42578125" style="184" customWidth="1"/>
    <col min="15132" max="15132" width="6.42578125" style="184" customWidth="1"/>
    <col min="15133" max="15366" width="9.140625" style="184"/>
    <col min="15367" max="15367" width="2.85546875" style="184" customWidth="1"/>
    <col min="15368" max="15368" width="3.140625" style="184" customWidth="1"/>
    <col min="15369" max="15369" width="39.42578125" style="184" customWidth="1"/>
    <col min="15370" max="15370" width="23.140625" style="184" customWidth="1"/>
    <col min="15371" max="15371" width="13.42578125" style="184" customWidth="1"/>
    <col min="15372" max="15373" width="11.28515625" style="184" customWidth="1"/>
    <col min="15374" max="15374" width="17.28515625" style="184" customWidth="1"/>
    <col min="15375" max="15376" width="16.140625" style="184" customWidth="1"/>
    <col min="15377" max="15377" width="20.140625" style="184" customWidth="1"/>
    <col min="15378" max="15378" width="16.7109375" style="184" customWidth="1"/>
    <col min="15379" max="15381" width="20.140625" style="184" customWidth="1"/>
    <col min="15382" max="15383" width="19.140625" style="184" customWidth="1"/>
    <col min="15384" max="15386" width="18.42578125" style="184" customWidth="1"/>
    <col min="15387" max="15387" width="13.42578125" style="184" customWidth="1"/>
    <col min="15388" max="15388" width="6.42578125" style="184" customWidth="1"/>
    <col min="15389" max="15622" width="9.140625" style="184"/>
    <col min="15623" max="15623" width="2.85546875" style="184" customWidth="1"/>
    <col min="15624" max="15624" width="3.140625" style="184" customWidth="1"/>
    <col min="15625" max="15625" width="39.42578125" style="184" customWidth="1"/>
    <col min="15626" max="15626" width="23.140625" style="184" customWidth="1"/>
    <col min="15627" max="15627" width="13.42578125" style="184" customWidth="1"/>
    <col min="15628" max="15629" width="11.28515625" style="184" customWidth="1"/>
    <col min="15630" max="15630" width="17.28515625" style="184" customWidth="1"/>
    <col min="15631" max="15632" width="16.140625" style="184" customWidth="1"/>
    <col min="15633" max="15633" width="20.140625" style="184" customWidth="1"/>
    <col min="15634" max="15634" width="16.7109375" style="184" customWidth="1"/>
    <col min="15635" max="15637" width="20.140625" style="184" customWidth="1"/>
    <col min="15638" max="15639" width="19.140625" style="184" customWidth="1"/>
    <col min="15640" max="15642" width="18.42578125" style="184" customWidth="1"/>
    <col min="15643" max="15643" width="13.42578125" style="184" customWidth="1"/>
    <col min="15644" max="15644" width="6.42578125" style="184" customWidth="1"/>
    <col min="15645" max="15878" width="9.140625" style="184"/>
    <col min="15879" max="15879" width="2.85546875" style="184" customWidth="1"/>
    <col min="15880" max="15880" width="3.140625" style="184" customWidth="1"/>
    <col min="15881" max="15881" width="39.42578125" style="184" customWidth="1"/>
    <col min="15882" max="15882" width="23.140625" style="184" customWidth="1"/>
    <col min="15883" max="15883" width="13.42578125" style="184" customWidth="1"/>
    <col min="15884" max="15885" width="11.28515625" style="184" customWidth="1"/>
    <col min="15886" max="15886" width="17.28515625" style="184" customWidth="1"/>
    <col min="15887" max="15888" width="16.140625" style="184" customWidth="1"/>
    <col min="15889" max="15889" width="20.140625" style="184" customWidth="1"/>
    <col min="15890" max="15890" width="16.7109375" style="184" customWidth="1"/>
    <col min="15891" max="15893" width="20.140625" style="184" customWidth="1"/>
    <col min="15894" max="15895" width="19.140625" style="184" customWidth="1"/>
    <col min="15896" max="15898" width="18.42578125" style="184" customWidth="1"/>
    <col min="15899" max="15899" width="13.42578125" style="184" customWidth="1"/>
    <col min="15900" max="15900" width="6.42578125" style="184" customWidth="1"/>
    <col min="15901" max="16134" width="9.140625" style="184"/>
    <col min="16135" max="16135" width="2.85546875" style="184" customWidth="1"/>
    <col min="16136" max="16136" width="3.140625" style="184" customWidth="1"/>
    <col min="16137" max="16137" width="39.42578125" style="184" customWidth="1"/>
    <col min="16138" max="16138" width="23.140625" style="184" customWidth="1"/>
    <col min="16139" max="16139" width="13.42578125" style="184" customWidth="1"/>
    <col min="16140" max="16141" width="11.28515625" style="184" customWidth="1"/>
    <col min="16142" max="16142" width="17.28515625" style="184" customWidth="1"/>
    <col min="16143" max="16144" width="16.140625" style="184" customWidth="1"/>
    <col min="16145" max="16145" width="20.140625" style="184" customWidth="1"/>
    <col min="16146" max="16146" width="16.7109375" style="184" customWidth="1"/>
    <col min="16147" max="16149" width="20.140625" style="184" customWidth="1"/>
    <col min="16150" max="16151" width="19.140625" style="184" customWidth="1"/>
    <col min="16152" max="16154" width="18.42578125" style="184" customWidth="1"/>
    <col min="16155" max="16155" width="13.42578125" style="184" customWidth="1"/>
    <col min="16156" max="16156" width="6.42578125" style="184" customWidth="1"/>
    <col min="16157" max="16384" width="9.140625" style="184"/>
  </cols>
  <sheetData>
    <row r="1" spans="1:30" s="913" customFormat="1" ht="14.1" customHeight="1" x14ac:dyDescent="0.25">
      <c r="A1" s="184"/>
      <c r="B1" s="417" t="s">
        <v>330</v>
      </c>
      <c r="C1" s="418"/>
      <c r="D1" s="419"/>
      <c r="E1" s="184"/>
      <c r="F1" s="184"/>
      <c r="G1" s="184"/>
      <c r="H1" s="184"/>
      <c r="I1" s="184"/>
      <c r="J1" s="184"/>
      <c r="K1" s="184"/>
      <c r="L1" s="184"/>
      <c r="M1" s="184"/>
      <c r="N1" s="975"/>
      <c r="O1" s="975"/>
      <c r="P1" s="975"/>
      <c r="Q1" s="975"/>
      <c r="R1" s="975"/>
      <c r="S1" s="975"/>
      <c r="T1" s="975"/>
      <c r="U1" s="975"/>
      <c r="V1" s="975"/>
      <c r="W1" s="975"/>
      <c r="X1" s="975"/>
      <c r="Y1" s="975"/>
      <c r="Z1" s="975"/>
      <c r="AA1" s="975"/>
      <c r="AB1" s="976"/>
    </row>
    <row r="2" spans="1:30" s="913" customFormat="1" ht="14.1" customHeight="1" x14ac:dyDescent="0.25">
      <c r="A2" s="184"/>
      <c r="B2" s="420" t="s">
        <v>11</v>
      </c>
      <c r="C2" s="4"/>
      <c r="D2" s="4"/>
      <c r="E2" s="4"/>
      <c r="F2" s="1397">
        <f>'II. Invested Assets'!B2</f>
        <v>0</v>
      </c>
      <c r="G2" s="1397"/>
      <c r="H2" s="184"/>
      <c r="I2" s="184"/>
      <c r="J2" s="184"/>
      <c r="K2" s="184"/>
      <c r="L2" s="184"/>
      <c r="M2" s="184"/>
      <c r="N2" s="975"/>
      <c r="O2" s="975"/>
      <c r="P2" s="975"/>
      <c r="Q2" s="975"/>
      <c r="R2" s="975"/>
      <c r="S2" s="975"/>
      <c r="T2" s="975"/>
      <c r="U2" s="975"/>
      <c r="V2" s="975"/>
      <c r="W2" s="975"/>
      <c r="X2" s="975"/>
      <c r="Y2" s="975"/>
      <c r="Z2" s="975"/>
      <c r="AA2" s="975"/>
      <c r="AB2" s="976"/>
      <c r="AC2" s="976"/>
      <c r="AD2" s="976"/>
    </row>
    <row r="3" spans="1:30" s="913" customFormat="1" ht="14.1" customHeight="1" x14ac:dyDescent="0.25">
      <c r="A3" s="911"/>
      <c r="B3" s="424" t="str">
        <f>SPUCRI!$B$3</f>
        <v>AS OF DATE _______</v>
      </c>
      <c r="C3" s="4"/>
      <c r="D3" s="4"/>
      <c r="E3" s="4"/>
      <c r="F3" s="1398">
        <f>'I. Financial Condition'!$C$3</f>
        <v>0</v>
      </c>
      <c r="G3" s="1398"/>
      <c r="H3" s="911"/>
      <c r="I3" s="911"/>
      <c r="J3" s="911"/>
      <c r="K3" s="911"/>
      <c r="L3" s="911"/>
      <c r="M3" s="911"/>
      <c r="N3" s="975"/>
      <c r="O3" s="975"/>
      <c r="P3" s="975"/>
      <c r="Q3" s="975"/>
      <c r="R3" s="975"/>
      <c r="S3" s="975"/>
      <c r="T3" s="975"/>
      <c r="U3" s="975"/>
      <c r="V3" s="975"/>
      <c r="W3" s="975"/>
      <c r="X3" s="975"/>
      <c r="Y3" s="975"/>
      <c r="Z3" s="975"/>
      <c r="AA3" s="975"/>
    </row>
    <row r="4" spans="1:30" ht="12.75" customHeight="1" thickBot="1" x14ac:dyDescent="0.25">
      <c r="D4" s="201"/>
      <c r="E4" s="1000"/>
      <c r="F4" s="1001"/>
      <c r="I4" s="201"/>
      <c r="L4" s="201"/>
      <c r="O4" s="201"/>
      <c r="S4" s="201"/>
      <c r="T4" s="201"/>
      <c r="V4" s="201"/>
      <c r="W4" s="201"/>
      <c r="X4" s="201"/>
      <c r="Y4" s="201"/>
      <c r="Z4" s="201"/>
    </row>
    <row r="5" spans="1:30" s="426" customFormat="1" ht="12.75" customHeight="1" x14ac:dyDescent="0.25">
      <c r="A5" s="1628"/>
      <c r="B5" s="1402"/>
      <c r="C5" s="1629"/>
      <c r="D5" s="1490" t="s">
        <v>610</v>
      </c>
      <c r="E5" s="1491"/>
      <c r="F5" s="1471" t="s">
        <v>785</v>
      </c>
      <c r="G5" s="1402" t="s">
        <v>786</v>
      </c>
      <c r="H5" s="1402" t="s">
        <v>787</v>
      </c>
      <c r="I5" s="1639" t="s">
        <v>788</v>
      </c>
      <c r="J5" s="1640"/>
      <c r="K5" s="1641"/>
      <c r="L5" s="1639" t="s">
        <v>789</v>
      </c>
      <c r="M5" s="1640"/>
      <c r="N5" s="1641"/>
      <c r="O5" s="1483" t="s">
        <v>790</v>
      </c>
      <c r="P5" s="1483"/>
      <c r="Q5" s="1483"/>
      <c r="R5" s="359"/>
      <c r="S5" s="364"/>
      <c r="T5" s="364" t="s">
        <v>791</v>
      </c>
      <c r="U5" s="1483" t="s">
        <v>792</v>
      </c>
      <c r="V5" s="1483"/>
      <c r="W5" s="1483"/>
      <c r="X5" s="1429" t="s">
        <v>793</v>
      </c>
      <c r="Y5" s="1429" t="s">
        <v>794</v>
      </c>
      <c r="Z5" s="1429" t="s">
        <v>637</v>
      </c>
      <c r="AA5" s="1574" t="s">
        <v>616</v>
      </c>
    </row>
    <row r="6" spans="1:30" s="426" customFormat="1" ht="12.75" customHeight="1" x14ac:dyDescent="0.25">
      <c r="A6" s="1624" t="s">
        <v>795</v>
      </c>
      <c r="B6" s="1403"/>
      <c r="C6" s="1625"/>
      <c r="D6" s="1492"/>
      <c r="E6" s="1493"/>
      <c r="F6" s="1472"/>
      <c r="G6" s="1403"/>
      <c r="H6" s="1403"/>
      <c r="I6" s="1642" t="s">
        <v>796</v>
      </c>
      <c r="J6" s="1622" t="s">
        <v>797</v>
      </c>
      <c r="K6" s="1643" t="s">
        <v>798</v>
      </c>
      <c r="L6" s="1430" t="s">
        <v>799</v>
      </c>
      <c r="M6" s="1622" t="s">
        <v>800</v>
      </c>
      <c r="N6" s="1622" t="s">
        <v>798</v>
      </c>
      <c r="O6" s="1562" t="s">
        <v>801</v>
      </c>
      <c r="P6" s="1621" t="s">
        <v>800</v>
      </c>
      <c r="Q6" s="1621" t="s">
        <v>798</v>
      </c>
      <c r="R6" s="360" t="s">
        <v>802</v>
      </c>
      <c r="S6" s="365" t="s">
        <v>803</v>
      </c>
      <c r="T6" s="365" t="s">
        <v>804</v>
      </c>
      <c r="U6" s="1621" t="s">
        <v>805</v>
      </c>
      <c r="V6" s="1562" t="s">
        <v>806</v>
      </c>
      <c r="W6" s="1562" t="s">
        <v>807</v>
      </c>
      <c r="X6" s="1430"/>
      <c r="Y6" s="1430"/>
      <c r="Z6" s="1430"/>
      <c r="AA6" s="1575"/>
    </row>
    <row r="7" spans="1:30" s="426" customFormat="1" ht="12.75" customHeight="1" x14ac:dyDescent="0.25">
      <c r="A7" s="1624" t="s">
        <v>808</v>
      </c>
      <c r="B7" s="1403"/>
      <c r="C7" s="1625"/>
      <c r="D7" s="1492"/>
      <c r="E7" s="1493"/>
      <c r="F7" s="1472"/>
      <c r="G7" s="1403"/>
      <c r="H7" s="1403"/>
      <c r="I7" s="1430"/>
      <c r="J7" s="1622"/>
      <c r="K7" s="1622"/>
      <c r="L7" s="1430"/>
      <c r="M7" s="1622"/>
      <c r="N7" s="1622"/>
      <c r="O7" s="1430"/>
      <c r="P7" s="1622"/>
      <c r="Q7" s="1622"/>
      <c r="R7" s="360" t="s">
        <v>809</v>
      </c>
      <c r="S7" s="365" t="s">
        <v>810</v>
      </c>
      <c r="T7" s="365" t="s">
        <v>811</v>
      </c>
      <c r="U7" s="1622"/>
      <c r="V7" s="1430"/>
      <c r="W7" s="1430"/>
      <c r="X7" s="1430"/>
      <c r="Y7" s="1430"/>
      <c r="Z7" s="1430"/>
      <c r="AA7" s="1575"/>
    </row>
    <row r="8" spans="1:30" s="426" customFormat="1" ht="12.75" customHeight="1" x14ac:dyDescent="0.25">
      <c r="A8" s="1626"/>
      <c r="B8" s="1404"/>
      <c r="C8" s="1627"/>
      <c r="D8" s="1494"/>
      <c r="E8" s="1495"/>
      <c r="F8" s="1473"/>
      <c r="G8" s="1404"/>
      <c r="H8" s="1404"/>
      <c r="I8" s="1431"/>
      <c r="J8" s="1623"/>
      <c r="K8" s="1623"/>
      <c r="L8" s="1431"/>
      <c r="M8" s="1623"/>
      <c r="N8" s="1623"/>
      <c r="O8" s="1431"/>
      <c r="P8" s="1623"/>
      <c r="Q8" s="1623"/>
      <c r="R8" s="361"/>
      <c r="S8" s="366"/>
      <c r="T8" s="366" t="s">
        <v>812</v>
      </c>
      <c r="U8" s="1623"/>
      <c r="V8" s="1431"/>
      <c r="W8" s="1431"/>
      <c r="X8" s="1431"/>
      <c r="Y8" s="1431"/>
      <c r="Z8" s="1431"/>
      <c r="AA8" s="1576"/>
    </row>
    <row r="9" spans="1:30" s="579" customFormat="1" ht="12.75" customHeight="1" thickBot="1" x14ac:dyDescent="0.25">
      <c r="A9" s="1644"/>
      <c r="B9" s="1645"/>
      <c r="C9" s="1646"/>
      <c r="D9" s="1003" t="s">
        <v>622</v>
      </c>
      <c r="E9" s="1004" t="s">
        <v>683</v>
      </c>
      <c r="F9" s="1005"/>
      <c r="G9" s="1006"/>
      <c r="H9" s="1002"/>
      <c r="I9" s="1007"/>
      <c r="J9" s="1008"/>
      <c r="K9" s="1008"/>
      <c r="L9" s="1007"/>
      <c r="M9" s="1008"/>
      <c r="N9" s="1008"/>
      <c r="O9" s="1007"/>
      <c r="P9" s="1008"/>
      <c r="Q9" s="1008"/>
      <c r="R9" s="1002"/>
      <c r="S9" s="1007"/>
      <c r="T9" s="1009"/>
      <c r="U9" s="1008"/>
      <c r="V9" s="1007"/>
      <c r="W9" s="1007"/>
      <c r="X9" s="1007"/>
      <c r="Y9" s="1009"/>
      <c r="Z9" s="1007"/>
      <c r="AA9" s="1010"/>
    </row>
    <row r="10" spans="1:30" ht="12.75" customHeight="1" x14ac:dyDescent="0.2">
      <c r="A10" s="1011"/>
      <c r="B10" s="25">
        <v>1</v>
      </c>
      <c r="C10" s="107"/>
      <c r="D10" s="33"/>
      <c r="E10" s="34"/>
      <c r="F10" s="703"/>
      <c r="G10" s="110"/>
      <c r="H10" s="110"/>
      <c r="I10" s="27"/>
      <c r="J10" s="26"/>
      <c r="K10" s="26"/>
      <c r="L10" s="27"/>
      <c r="M10" s="26"/>
      <c r="N10" s="26"/>
      <c r="O10" s="27"/>
      <c r="P10" s="26"/>
      <c r="Q10" s="26"/>
      <c r="R10" s="110"/>
      <c r="S10" s="71"/>
      <c r="T10" s="71"/>
      <c r="U10" s="493"/>
      <c r="V10" s="71"/>
      <c r="W10" s="71"/>
      <c r="X10" s="71"/>
      <c r="Y10" s="71"/>
      <c r="Z10" s="71"/>
      <c r="AA10" s="449"/>
    </row>
    <row r="11" spans="1:30" ht="12.75" customHeight="1" x14ac:dyDescent="0.2">
      <c r="A11" s="668"/>
      <c r="B11" s="17">
        <v>2</v>
      </c>
      <c r="C11" s="108"/>
      <c r="D11" s="35"/>
      <c r="E11" s="36"/>
      <c r="F11" s="608"/>
      <c r="G11" s="111"/>
      <c r="H11" s="111"/>
      <c r="I11" s="20"/>
      <c r="J11" s="19"/>
      <c r="K11" s="19"/>
      <c r="L11" s="20"/>
      <c r="M11" s="19"/>
      <c r="N11" s="19"/>
      <c r="O11" s="20"/>
      <c r="P11" s="19"/>
      <c r="Q11" s="19"/>
      <c r="R11" s="111"/>
      <c r="S11" s="75"/>
      <c r="T11" s="75"/>
      <c r="U11" s="455"/>
      <c r="V11" s="75"/>
      <c r="W11" s="75"/>
      <c r="X11" s="75"/>
      <c r="Y11" s="75"/>
      <c r="Z11" s="75"/>
      <c r="AA11" s="200"/>
    </row>
    <row r="12" spans="1:30" ht="12.75" customHeight="1" x14ac:dyDescent="0.2">
      <c r="A12" s="668"/>
      <c r="B12" s="17">
        <v>3</v>
      </c>
      <c r="C12" s="108"/>
      <c r="D12" s="35"/>
      <c r="E12" s="36"/>
      <c r="F12" s="608"/>
      <c r="G12" s="111"/>
      <c r="H12" s="111"/>
      <c r="I12" s="20"/>
      <c r="J12" s="19"/>
      <c r="K12" s="19"/>
      <c r="L12" s="20"/>
      <c r="M12" s="19"/>
      <c r="N12" s="19"/>
      <c r="O12" s="20"/>
      <c r="P12" s="19"/>
      <c r="Q12" s="19"/>
      <c r="R12" s="111"/>
      <c r="S12" s="75"/>
      <c r="T12" s="75"/>
      <c r="U12" s="455"/>
      <c r="V12" s="75"/>
      <c r="W12" s="75"/>
      <c r="X12" s="75"/>
      <c r="Y12" s="75"/>
      <c r="Z12" s="75"/>
      <c r="AA12" s="200"/>
    </row>
    <row r="13" spans="1:30" ht="12.75" customHeight="1" x14ac:dyDescent="0.2">
      <c r="A13" s="668"/>
      <c r="B13" s="17">
        <v>4</v>
      </c>
      <c r="C13" s="108"/>
      <c r="D13" s="35"/>
      <c r="E13" s="36"/>
      <c r="F13" s="608"/>
      <c r="G13" s="111"/>
      <c r="H13" s="111"/>
      <c r="I13" s="20"/>
      <c r="J13" s="19"/>
      <c r="K13" s="19"/>
      <c r="L13" s="20"/>
      <c r="M13" s="19"/>
      <c r="N13" s="19"/>
      <c r="O13" s="20"/>
      <c r="P13" s="19"/>
      <c r="Q13" s="19"/>
      <c r="R13" s="111"/>
      <c r="S13" s="75"/>
      <c r="T13" s="75"/>
      <c r="U13" s="455"/>
      <c r="V13" s="75"/>
      <c r="W13" s="75"/>
      <c r="X13" s="75"/>
      <c r="Y13" s="75"/>
      <c r="Z13" s="75"/>
      <c r="AA13" s="200"/>
    </row>
    <row r="14" spans="1:30" ht="12.75" customHeight="1" x14ac:dyDescent="0.2">
      <c r="A14" s="668"/>
      <c r="B14" s="17">
        <v>5</v>
      </c>
      <c r="C14" s="108"/>
      <c r="D14" s="35"/>
      <c r="E14" s="36"/>
      <c r="F14" s="608"/>
      <c r="G14" s="111"/>
      <c r="H14" s="111"/>
      <c r="I14" s="20"/>
      <c r="J14" s="19"/>
      <c r="K14" s="19"/>
      <c r="L14" s="20"/>
      <c r="M14" s="19"/>
      <c r="N14" s="19"/>
      <c r="O14" s="20"/>
      <c r="P14" s="19"/>
      <c r="Q14" s="19"/>
      <c r="R14" s="111"/>
      <c r="S14" s="75"/>
      <c r="T14" s="75"/>
      <c r="U14" s="455"/>
      <c r="V14" s="75"/>
      <c r="W14" s="75"/>
      <c r="X14" s="75"/>
      <c r="Y14" s="75"/>
      <c r="Z14" s="75"/>
      <c r="AA14" s="200"/>
    </row>
    <row r="15" spans="1:30" ht="12.75" customHeight="1" x14ac:dyDescent="0.2">
      <c r="A15" s="668"/>
      <c r="B15" s="17">
        <v>6</v>
      </c>
      <c r="C15" s="108"/>
      <c r="D15" s="35"/>
      <c r="E15" s="36"/>
      <c r="F15" s="608"/>
      <c r="G15" s="111"/>
      <c r="H15" s="111"/>
      <c r="I15" s="20"/>
      <c r="J15" s="19"/>
      <c r="K15" s="19"/>
      <c r="L15" s="20"/>
      <c r="M15" s="19"/>
      <c r="N15" s="19"/>
      <c r="O15" s="20"/>
      <c r="P15" s="19"/>
      <c r="Q15" s="19"/>
      <c r="R15" s="111"/>
      <c r="S15" s="75"/>
      <c r="T15" s="75"/>
      <c r="U15" s="455"/>
      <c r="V15" s="75"/>
      <c r="W15" s="75"/>
      <c r="X15" s="75"/>
      <c r="Y15" s="75"/>
      <c r="Z15" s="75"/>
      <c r="AA15" s="200"/>
    </row>
    <row r="16" spans="1:30" ht="12.75" customHeight="1" x14ac:dyDescent="0.2">
      <c r="A16" s="668"/>
      <c r="B16" s="17">
        <v>7</v>
      </c>
      <c r="C16" s="108"/>
      <c r="D16" s="35"/>
      <c r="E16" s="36"/>
      <c r="F16" s="608"/>
      <c r="G16" s="111"/>
      <c r="H16" s="111"/>
      <c r="I16" s="20"/>
      <c r="J16" s="19"/>
      <c r="K16" s="19"/>
      <c r="L16" s="20"/>
      <c r="M16" s="19"/>
      <c r="N16" s="19"/>
      <c r="O16" s="20"/>
      <c r="P16" s="19"/>
      <c r="Q16" s="19"/>
      <c r="R16" s="111"/>
      <c r="S16" s="75"/>
      <c r="T16" s="75"/>
      <c r="U16" s="455"/>
      <c r="V16" s="75"/>
      <c r="W16" s="75"/>
      <c r="X16" s="75"/>
      <c r="Y16" s="75"/>
      <c r="Z16" s="75"/>
      <c r="AA16" s="200"/>
    </row>
    <row r="17" spans="1:27" ht="12.75" customHeight="1" x14ac:dyDescent="0.2">
      <c r="A17" s="668"/>
      <c r="B17" s="17">
        <v>8</v>
      </c>
      <c r="C17" s="108"/>
      <c r="D17" s="35"/>
      <c r="E17" s="36"/>
      <c r="F17" s="608"/>
      <c r="G17" s="111"/>
      <c r="H17" s="111"/>
      <c r="I17" s="20"/>
      <c r="J17" s="19"/>
      <c r="K17" s="19"/>
      <c r="L17" s="20"/>
      <c r="M17" s="19"/>
      <c r="N17" s="19"/>
      <c r="O17" s="20"/>
      <c r="P17" s="19"/>
      <c r="Q17" s="19"/>
      <c r="R17" s="111"/>
      <c r="S17" s="75"/>
      <c r="T17" s="75"/>
      <c r="U17" s="455"/>
      <c r="V17" s="75"/>
      <c r="W17" s="75"/>
      <c r="X17" s="75"/>
      <c r="Y17" s="75"/>
      <c r="Z17" s="75"/>
      <c r="AA17" s="200"/>
    </row>
    <row r="18" spans="1:27" ht="12.75" customHeight="1" x14ac:dyDescent="0.2">
      <c r="A18" s="668"/>
      <c r="B18" s="17">
        <v>9</v>
      </c>
      <c r="C18" s="108"/>
      <c r="D18" s="35"/>
      <c r="E18" s="36"/>
      <c r="F18" s="608"/>
      <c r="G18" s="111"/>
      <c r="H18" s="111"/>
      <c r="I18" s="20"/>
      <c r="J18" s="19"/>
      <c r="K18" s="19"/>
      <c r="L18" s="20"/>
      <c r="M18" s="19"/>
      <c r="N18" s="19"/>
      <c r="O18" s="20"/>
      <c r="P18" s="19"/>
      <c r="Q18" s="19"/>
      <c r="R18" s="111"/>
      <c r="S18" s="75"/>
      <c r="T18" s="75"/>
      <c r="U18" s="455"/>
      <c r="V18" s="75"/>
      <c r="W18" s="75"/>
      <c r="X18" s="75"/>
      <c r="Y18" s="75"/>
      <c r="Z18" s="75"/>
      <c r="AA18" s="200"/>
    </row>
    <row r="19" spans="1:27" ht="12.75" customHeight="1" x14ac:dyDescent="0.2">
      <c r="A19" s="668"/>
      <c r="B19" s="17">
        <v>10</v>
      </c>
      <c r="C19" s="108"/>
      <c r="D19" s="35"/>
      <c r="E19" s="36"/>
      <c r="F19" s="608"/>
      <c r="G19" s="111"/>
      <c r="H19" s="111"/>
      <c r="I19" s="20"/>
      <c r="J19" s="19"/>
      <c r="K19" s="19"/>
      <c r="L19" s="20"/>
      <c r="M19" s="19"/>
      <c r="N19" s="19"/>
      <c r="O19" s="20"/>
      <c r="P19" s="19"/>
      <c r="Q19" s="19"/>
      <c r="R19" s="111"/>
      <c r="S19" s="75"/>
      <c r="T19" s="75"/>
      <c r="U19" s="455"/>
      <c r="V19" s="75"/>
      <c r="W19" s="75"/>
      <c r="X19" s="75"/>
      <c r="Y19" s="75"/>
      <c r="Z19" s="75"/>
      <c r="AA19" s="200"/>
    </row>
    <row r="20" spans="1:27" ht="12.75" customHeight="1" x14ac:dyDescent="0.2">
      <c r="A20" s="668"/>
      <c r="B20" s="17">
        <v>11</v>
      </c>
      <c r="C20" s="108"/>
      <c r="D20" s="35"/>
      <c r="E20" s="36"/>
      <c r="F20" s="608"/>
      <c r="G20" s="111"/>
      <c r="H20" s="111"/>
      <c r="I20" s="20"/>
      <c r="J20" s="19"/>
      <c r="K20" s="19"/>
      <c r="L20" s="20"/>
      <c r="M20" s="19"/>
      <c r="N20" s="19"/>
      <c r="O20" s="20"/>
      <c r="P20" s="19"/>
      <c r="Q20" s="19"/>
      <c r="R20" s="111"/>
      <c r="S20" s="75"/>
      <c r="T20" s="75"/>
      <c r="U20" s="455"/>
      <c r="V20" s="75"/>
      <c r="W20" s="75"/>
      <c r="X20" s="75"/>
      <c r="Y20" s="75"/>
      <c r="Z20" s="75"/>
      <c r="AA20" s="200"/>
    </row>
    <row r="21" spans="1:27" ht="12.75" customHeight="1" x14ac:dyDescent="0.2">
      <c r="A21" s="668"/>
      <c r="B21" s="17">
        <v>12</v>
      </c>
      <c r="C21" s="108"/>
      <c r="D21" s="35"/>
      <c r="E21" s="36"/>
      <c r="F21" s="608"/>
      <c r="G21" s="111"/>
      <c r="H21" s="111"/>
      <c r="I21" s="20"/>
      <c r="J21" s="19"/>
      <c r="K21" s="19"/>
      <c r="L21" s="20"/>
      <c r="M21" s="19"/>
      <c r="N21" s="19"/>
      <c r="O21" s="20"/>
      <c r="P21" s="19"/>
      <c r="Q21" s="19"/>
      <c r="R21" s="111"/>
      <c r="S21" s="75"/>
      <c r="T21" s="75"/>
      <c r="U21" s="455"/>
      <c r="V21" s="75"/>
      <c r="W21" s="75"/>
      <c r="X21" s="75"/>
      <c r="Y21" s="75"/>
      <c r="Z21" s="75"/>
      <c r="AA21" s="200"/>
    </row>
    <row r="22" spans="1:27" ht="12.75" customHeight="1" x14ac:dyDescent="0.2">
      <c r="A22" s="668"/>
      <c r="B22" s="17">
        <v>13</v>
      </c>
      <c r="C22" s="108"/>
      <c r="D22" s="35"/>
      <c r="E22" s="36"/>
      <c r="F22" s="608"/>
      <c r="G22" s="111"/>
      <c r="H22" s="111"/>
      <c r="I22" s="20"/>
      <c r="J22" s="19"/>
      <c r="K22" s="19"/>
      <c r="L22" s="20"/>
      <c r="M22" s="19"/>
      <c r="N22" s="19"/>
      <c r="O22" s="20"/>
      <c r="P22" s="19"/>
      <c r="Q22" s="19"/>
      <c r="R22" s="111"/>
      <c r="S22" s="75"/>
      <c r="T22" s="75"/>
      <c r="U22" s="455"/>
      <c r="V22" s="75"/>
      <c r="W22" s="75"/>
      <c r="X22" s="75"/>
      <c r="Y22" s="75"/>
      <c r="Z22" s="75"/>
      <c r="AA22" s="200"/>
    </row>
    <row r="23" spans="1:27" ht="12.75" customHeight="1" x14ac:dyDescent="0.2">
      <c r="A23" s="668"/>
      <c r="B23" s="17">
        <v>14</v>
      </c>
      <c r="C23" s="108"/>
      <c r="D23" s="35"/>
      <c r="E23" s="36"/>
      <c r="F23" s="608"/>
      <c r="G23" s="111"/>
      <c r="H23" s="111"/>
      <c r="I23" s="20"/>
      <c r="J23" s="19"/>
      <c r="K23" s="19"/>
      <c r="L23" s="20"/>
      <c r="M23" s="19"/>
      <c r="N23" s="19"/>
      <c r="O23" s="20"/>
      <c r="P23" s="19"/>
      <c r="Q23" s="19"/>
      <c r="R23" s="111"/>
      <c r="S23" s="75"/>
      <c r="T23" s="75"/>
      <c r="U23" s="455"/>
      <c r="V23" s="75"/>
      <c r="W23" s="75"/>
      <c r="X23" s="75"/>
      <c r="Y23" s="75"/>
      <c r="Z23" s="75"/>
      <c r="AA23" s="200"/>
    </row>
    <row r="24" spans="1:27" ht="12.75" customHeight="1" x14ac:dyDescent="0.2">
      <c r="A24" s="668"/>
      <c r="B24" s="17">
        <v>15</v>
      </c>
      <c r="C24" s="108"/>
      <c r="D24" s="35"/>
      <c r="E24" s="36"/>
      <c r="F24" s="608"/>
      <c r="G24" s="111"/>
      <c r="H24" s="111"/>
      <c r="I24" s="20"/>
      <c r="J24" s="19"/>
      <c r="K24" s="19"/>
      <c r="L24" s="20"/>
      <c r="M24" s="19"/>
      <c r="N24" s="19"/>
      <c r="O24" s="20"/>
      <c r="P24" s="19"/>
      <c r="Q24" s="19"/>
      <c r="R24" s="111"/>
      <c r="S24" s="75"/>
      <c r="T24" s="75"/>
      <c r="U24" s="455"/>
      <c r="V24" s="75"/>
      <c r="W24" s="75"/>
      <c r="X24" s="75"/>
      <c r="Y24" s="75"/>
      <c r="Z24" s="75"/>
      <c r="AA24" s="200"/>
    </row>
    <row r="25" spans="1:27" ht="12.75" customHeight="1" x14ac:dyDescent="0.2">
      <c r="A25" s="668"/>
      <c r="B25" s="17"/>
      <c r="C25" s="108"/>
      <c r="D25" s="35"/>
      <c r="E25" s="36"/>
      <c r="F25" s="608"/>
      <c r="G25" s="111"/>
      <c r="H25" s="111"/>
      <c r="I25" s="20"/>
      <c r="J25" s="19"/>
      <c r="K25" s="19"/>
      <c r="L25" s="20"/>
      <c r="M25" s="19"/>
      <c r="N25" s="19"/>
      <c r="O25" s="20"/>
      <c r="P25" s="19"/>
      <c r="Q25" s="19"/>
      <c r="R25" s="111"/>
      <c r="S25" s="75"/>
      <c r="T25" s="75"/>
      <c r="U25" s="455"/>
      <c r="V25" s="75"/>
      <c r="W25" s="75"/>
      <c r="X25" s="75"/>
      <c r="Y25" s="75"/>
      <c r="Z25" s="75"/>
      <c r="AA25" s="200"/>
    </row>
    <row r="26" spans="1:27" ht="12.75" customHeight="1" x14ac:dyDescent="0.2">
      <c r="A26" s="668"/>
      <c r="B26" s="21"/>
      <c r="C26" s="194" t="s">
        <v>394</v>
      </c>
      <c r="D26" s="57">
        <f>SUMIFS(Y9:Y1048576,G9:G1048576,"Land")</f>
        <v>0</v>
      </c>
      <c r="E26" s="58">
        <f>SUMIFS(Z9:Z1048576,G9:G1048576,"Land")</f>
        <v>0</v>
      </c>
      <c r="F26" s="589"/>
      <c r="G26" s="80"/>
      <c r="H26" s="80"/>
      <c r="I26" s="530"/>
      <c r="J26" s="1012"/>
      <c r="K26" s="1012"/>
      <c r="L26" s="530"/>
      <c r="M26" s="1012"/>
      <c r="N26" s="1012"/>
      <c r="O26" s="530"/>
      <c r="P26" s="1012"/>
      <c r="Q26" s="1012"/>
      <c r="R26" s="80"/>
      <c r="S26" s="624"/>
      <c r="T26" s="624"/>
      <c r="U26" s="616"/>
      <c r="V26" s="624"/>
      <c r="W26" s="624"/>
      <c r="X26" s="624"/>
      <c r="Y26" s="624"/>
      <c r="Z26" s="624"/>
      <c r="AA26" s="1013"/>
    </row>
    <row r="27" spans="1:27" ht="12.75" customHeight="1" x14ac:dyDescent="0.2">
      <c r="A27" s="668"/>
      <c r="B27" s="21"/>
      <c r="C27" s="194" t="s">
        <v>410</v>
      </c>
      <c r="D27" s="57">
        <f>SUMIFS(Y9:Y1048576,G9:G1048576,"Building")</f>
        <v>0</v>
      </c>
      <c r="E27" s="58">
        <f>SUMIFS(Z9:Z1048576,G9:G1048576,"Building")</f>
        <v>0</v>
      </c>
      <c r="F27" s="589"/>
      <c r="G27" s="80"/>
      <c r="H27" s="80"/>
      <c r="I27" s="530"/>
      <c r="J27" s="1012"/>
      <c r="K27" s="1012"/>
      <c r="L27" s="530"/>
      <c r="M27" s="1012"/>
      <c r="N27" s="1012"/>
      <c r="O27" s="530"/>
      <c r="P27" s="1012"/>
      <c r="Q27" s="1012"/>
      <c r="R27" s="80"/>
      <c r="S27" s="624"/>
      <c r="T27" s="624"/>
      <c r="U27" s="616"/>
      <c r="V27" s="624"/>
      <c r="W27" s="624"/>
      <c r="X27" s="624"/>
      <c r="Y27" s="624"/>
      <c r="Z27" s="624"/>
      <c r="AA27" s="1013"/>
    </row>
    <row r="28" spans="1:27" ht="12.75" customHeight="1" x14ac:dyDescent="0.2">
      <c r="A28" s="668"/>
      <c r="B28" s="21"/>
      <c r="C28" s="194" t="s">
        <v>419</v>
      </c>
      <c r="D28" s="57">
        <f>SUMIFS(Y9:Y1048576,G9:G1048576,"Building Improvements")</f>
        <v>0</v>
      </c>
      <c r="E28" s="58">
        <f>SUMIFS(Z9:Z1048576,G9:G1048576,"Building Improvements")</f>
        <v>0</v>
      </c>
      <c r="F28" s="589"/>
      <c r="G28" s="80"/>
      <c r="H28" s="80"/>
      <c r="I28" s="530"/>
      <c r="J28" s="1012"/>
      <c r="K28" s="1012"/>
      <c r="L28" s="530"/>
      <c r="M28" s="1012"/>
      <c r="N28" s="1012"/>
      <c r="O28" s="530"/>
      <c r="P28" s="1012"/>
      <c r="Q28" s="1012"/>
      <c r="R28" s="80"/>
      <c r="S28" s="624"/>
      <c r="T28" s="624"/>
      <c r="U28" s="616"/>
      <c r="V28" s="624"/>
      <c r="W28" s="624"/>
      <c r="X28" s="624"/>
      <c r="Y28" s="624"/>
      <c r="Z28" s="624"/>
      <c r="AA28" s="1013"/>
    </row>
    <row r="29" spans="1:27" ht="12.75" customHeight="1" x14ac:dyDescent="0.2">
      <c r="A29" s="668"/>
      <c r="B29" s="21"/>
      <c r="C29" s="194" t="s">
        <v>425</v>
      </c>
      <c r="D29" s="57">
        <f>SUMIFS(Y9:Y1048576,G9:G1048576,"Leasehold Improvements - At Cost")</f>
        <v>0</v>
      </c>
      <c r="E29" s="58">
        <f>SUMIFS(Z9:Z1048576,G9:G1048576,"Leasehold Improvements - At Cost")</f>
        <v>0</v>
      </c>
      <c r="F29" s="589"/>
      <c r="G29" s="80"/>
      <c r="H29" s="80"/>
      <c r="I29" s="530"/>
      <c r="J29" s="1012"/>
      <c r="K29" s="1012"/>
      <c r="L29" s="530"/>
      <c r="M29" s="1012"/>
      <c r="N29" s="1012"/>
      <c r="O29" s="530"/>
      <c r="P29" s="1012"/>
      <c r="Q29" s="1012"/>
      <c r="R29" s="80"/>
      <c r="S29" s="530"/>
      <c r="T29" s="530"/>
      <c r="U29" s="1012"/>
      <c r="V29" s="530"/>
      <c r="W29" s="530"/>
      <c r="X29" s="530"/>
      <c r="Y29" s="530"/>
      <c r="Z29" s="530"/>
      <c r="AA29" s="1013"/>
    </row>
    <row r="30" spans="1:27" ht="12.75" customHeight="1" thickBot="1" x14ac:dyDescent="0.25">
      <c r="A30" s="632"/>
      <c r="B30" s="8"/>
      <c r="C30" s="8"/>
      <c r="D30" s="675"/>
      <c r="E30" s="675"/>
      <c r="F30" s="8"/>
      <c r="G30" s="8"/>
      <c r="H30" s="8"/>
      <c r="I30" s="675"/>
      <c r="J30" s="1014"/>
      <c r="K30" s="1014"/>
      <c r="L30" s="675"/>
      <c r="M30" s="1014"/>
      <c r="N30" s="1014"/>
      <c r="O30" s="675"/>
      <c r="P30" s="1014"/>
      <c r="Q30" s="1014"/>
      <c r="R30" s="8"/>
      <c r="S30" s="675"/>
      <c r="T30" s="675"/>
      <c r="U30" s="1014"/>
      <c r="V30" s="675"/>
      <c r="W30" s="675"/>
      <c r="X30" s="675"/>
      <c r="Y30" s="675"/>
      <c r="Z30" s="675"/>
      <c r="AA30" s="1015"/>
    </row>
    <row r="31" spans="1:27" s="1019" customFormat="1" ht="12.75" customHeight="1" thickBot="1" x14ac:dyDescent="0.25">
      <c r="A31" s="1016"/>
      <c r="B31" s="1017"/>
      <c r="C31" s="1017" t="s">
        <v>684</v>
      </c>
      <c r="D31" s="106">
        <f>SUM(D26:D29)</f>
        <v>0</v>
      </c>
      <c r="E31" s="106">
        <f>SUM(E26:E29)</f>
        <v>0</v>
      </c>
      <c r="F31" s="1017"/>
      <c r="G31" s="1017"/>
      <c r="H31" s="1017"/>
      <c r="I31" s="474"/>
      <c r="J31" s="54"/>
      <c r="K31" s="54"/>
      <c r="L31" s="474"/>
      <c r="M31" s="54"/>
      <c r="N31" s="54"/>
      <c r="O31" s="474"/>
      <c r="P31" s="54"/>
      <c r="Q31" s="54"/>
      <c r="R31" s="1017"/>
      <c r="S31" s="474"/>
      <c r="T31" s="474"/>
      <c r="U31" s="54"/>
      <c r="V31" s="474"/>
      <c r="W31" s="474"/>
      <c r="X31" s="474"/>
      <c r="Y31" s="474"/>
      <c r="Z31" s="474"/>
      <c r="AA31" s="1018"/>
    </row>
    <row r="32" spans="1:27" ht="12.75" customHeight="1" x14ac:dyDescent="0.2">
      <c r="C32" s="1020"/>
      <c r="F32" s="1021"/>
      <c r="G32" s="1021"/>
    </row>
    <row r="33" spans="2:28" x14ac:dyDescent="0.2">
      <c r="B33" s="184" t="s">
        <v>643</v>
      </c>
    </row>
    <row r="34" spans="2:28" x14ac:dyDescent="0.2">
      <c r="B34" s="184" t="s">
        <v>644</v>
      </c>
      <c r="C34" s="184" t="s">
        <v>394</v>
      </c>
    </row>
    <row r="35" spans="2:28" x14ac:dyDescent="0.2">
      <c r="B35" s="184" t="s">
        <v>645</v>
      </c>
      <c r="C35" s="184" t="s">
        <v>410</v>
      </c>
      <c r="AB35" s="427"/>
    </row>
    <row r="36" spans="2:28" x14ac:dyDescent="0.2">
      <c r="B36" s="184" t="s">
        <v>676</v>
      </c>
      <c r="C36" s="184" t="s">
        <v>419</v>
      </c>
    </row>
    <row r="37" spans="2:28" ht="12.75" customHeight="1" x14ac:dyDescent="0.2">
      <c r="B37" s="184" t="s">
        <v>677</v>
      </c>
      <c r="C37" s="184" t="s">
        <v>425</v>
      </c>
    </row>
    <row r="40" spans="2:28" ht="12.75" customHeight="1" x14ac:dyDescent="0.2">
      <c r="C40" s="184" t="s">
        <v>813</v>
      </c>
    </row>
    <row r="41" spans="2:28" ht="12.75" customHeight="1" x14ac:dyDescent="0.2">
      <c r="C41" s="1630" t="s">
        <v>814</v>
      </c>
      <c r="D41" s="1631"/>
      <c r="E41" s="1631"/>
      <c r="F41" s="1632"/>
    </row>
    <row r="42" spans="2:28" ht="12.75" customHeight="1" x14ac:dyDescent="0.2">
      <c r="C42" s="1633"/>
      <c r="D42" s="1634"/>
      <c r="E42" s="1634"/>
      <c r="F42" s="1635"/>
    </row>
    <row r="43" spans="2:28" ht="12.75" customHeight="1" x14ac:dyDescent="0.2">
      <c r="C43" s="1633"/>
      <c r="D43" s="1634"/>
      <c r="E43" s="1634"/>
      <c r="F43" s="1635"/>
    </row>
    <row r="44" spans="2:28" ht="12.75" customHeight="1" x14ac:dyDescent="0.2">
      <c r="C44" s="1636"/>
      <c r="D44" s="1637"/>
      <c r="E44" s="1637"/>
      <c r="F44" s="1638"/>
    </row>
  </sheetData>
  <sheetProtection algorithmName="SHA-512" hashValue="z2kYQACCkTX6MnSRhLPdur9T4pN0gxhRmQZtCeQfI4DVtFC3q7UhUx0tonrNswRJq2NhLSMDB07BQaidDslhUA==" saltValue="uvTSRAWbdgXxVaquEipLIA=="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32">
    <mergeCell ref="C41:F44"/>
    <mergeCell ref="AA5:AA8"/>
    <mergeCell ref="H5:H8"/>
    <mergeCell ref="I5:K5"/>
    <mergeCell ref="I6:I8"/>
    <mergeCell ref="K6:K8"/>
    <mergeCell ref="L5:N5"/>
    <mergeCell ref="N6:N8"/>
    <mergeCell ref="M6:M8"/>
    <mergeCell ref="L6:L8"/>
    <mergeCell ref="O5:Q5"/>
    <mergeCell ref="Y5:Y8"/>
    <mergeCell ref="Z5:Z8"/>
    <mergeCell ref="U6:U8"/>
    <mergeCell ref="A9:C9"/>
    <mergeCell ref="U5:W5"/>
    <mergeCell ref="F2:G2"/>
    <mergeCell ref="F3:G3"/>
    <mergeCell ref="A5:C5"/>
    <mergeCell ref="F5:F8"/>
    <mergeCell ref="Q6:Q8"/>
    <mergeCell ref="G5:G8"/>
    <mergeCell ref="O6:O8"/>
    <mergeCell ref="A6:C6"/>
    <mergeCell ref="J6:J8"/>
    <mergeCell ref="X5:X8"/>
    <mergeCell ref="P6:P8"/>
    <mergeCell ref="D5:E8"/>
    <mergeCell ref="W6:W8"/>
    <mergeCell ref="A7:C7"/>
    <mergeCell ref="A8:C8"/>
    <mergeCell ref="V6:V8"/>
  </mergeCells>
  <pageMargins left="0.5" right="0.5" top="1" bottom="0.5" header="0.2" footer="0.1"/>
  <pageSetup paperSize="5" scale="46" fitToHeight="0" orientation="landscape" r:id="rId1"/>
  <headerFooter>
    <oddFooter>&amp;R&amp;"Arial,Bold"&amp;10Page 51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200-000000000000}">
          <x14:formula1>
            <xm:f>List!$N$2:$N$5</xm:f>
          </x14:formula1>
          <xm:sqref>G10:G25</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8">
    <tabColor theme="9" tint="0.39997558519241921"/>
    <pageSetUpPr fitToPage="1"/>
  </sheetPr>
  <dimension ref="A1:AL66"/>
  <sheetViews>
    <sheetView showGridLines="0" zoomScale="85" zoomScaleNormal="85" zoomScaleSheetLayoutView="80" zoomScalePageLayoutView="40" workbookViewId="0"/>
  </sheetViews>
  <sheetFormatPr defaultColWidth="8.85546875" defaultRowHeight="12.75" customHeight="1" x14ac:dyDescent="0.2"/>
  <cols>
    <col min="1" max="2" width="3" style="4" customWidth="1"/>
    <col min="3" max="3" width="53.7109375" style="4" customWidth="1"/>
    <col min="4" max="5" width="14.42578125" style="4" customWidth="1"/>
    <col min="6" max="6" width="17" style="4" customWidth="1"/>
    <col min="7" max="7" width="12.85546875" style="4" customWidth="1"/>
    <col min="8" max="8" width="17" style="4" customWidth="1"/>
    <col min="9" max="10" width="25.42578125" style="6" customWidth="1"/>
    <col min="11" max="11" width="16.28515625" style="4" customWidth="1"/>
    <col min="12" max="12" width="5.42578125" style="4" customWidth="1"/>
    <col min="13" max="13" width="32.42578125" style="4" customWidth="1"/>
    <col min="14" max="255" width="9.140625" style="4"/>
    <col min="256" max="257" width="3" style="4" customWidth="1"/>
    <col min="258" max="258" width="53.7109375" style="4" customWidth="1"/>
    <col min="259" max="260" width="14.42578125" style="4" customWidth="1"/>
    <col min="261" max="261" width="17" style="4" customWidth="1"/>
    <col min="262" max="262" width="12.85546875" style="4" customWidth="1"/>
    <col min="263" max="266" width="17" style="4" customWidth="1"/>
    <col min="267" max="267" width="16.28515625" style="4" customWidth="1"/>
    <col min="268" max="268" width="5.42578125" style="4" customWidth="1"/>
    <col min="269" max="269" width="32.42578125" style="4" customWidth="1"/>
    <col min="270" max="511" width="9.140625" style="4"/>
    <col min="512" max="513" width="3" style="4" customWidth="1"/>
    <col min="514" max="514" width="53.7109375" style="4" customWidth="1"/>
    <col min="515" max="516" width="14.42578125" style="4" customWidth="1"/>
    <col min="517" max="517" width="17" style="4" customWidth="1"/>
    <col min="518" max="518" width="12.85546875" style="4" customWidth="1"/>
    <col min="519" max="522" width="17" style="4" customWidth="1"/>
    <col min="523" max="523" width="16.28515625" style="4" customWidth="1"/>
    <col min="524" max="524" width="5.42578125" style="4" customWidth="1"/>
    <col min="525" max="525" width="32.42578125" style="4" customWidth="1"/>
    <col min="526" max="767" width="9.140625" style="4"/>
    <col min="768" max="769" width="3" style="4" customWidth="1"/>
    <col min="770" max="770" width="53.7109375" style="4" customWidth="1"/>
    <col min="771" max="772" width="14.42578125" style="4" customWidth="1"/>
    <col min="773" max="773" width="17" style="4" customWidth="1"/>
    <col min="774" max="774" width="12.85546875" style="4" customWidth="1"/>
    <col min="775" max="778" width="17" style="4" customWidth="1"/>
    <col min="779" max="779" width="16.28515625" style="4" customWidth="1"/>
    <col min="780" max="780" width="5.42578125" style="4" customWidth="1"/>
    <col min="781" max="781" width="32.42578125" style="4" customWidth="1"/>
    <col min="782" max="1023" width="9.140625" style="4"/>
    <col min="1024" max="1025" width="3" style="4" customWidth="1"/>
    <col min="1026" max="1026" width="53.7109375" style="4" customWidth="1"/>
    <col min="1027" max="1028" width="14.42578125" style="4" customWidth="1"/>
    <col min="1029" max="1029" width="17" style="4" customWidth="1"/>
    <col min="1030" max="1030" width="12.85546875" style="4" customWidth="1"/>
    <col min="1031" max="1034" width="17" style="4" customWidth="1"/>
    <col min="1035" max="1035" width="16.28515625" style="4" customWidth="1"/>
    <col min="1036" max="1036" width="5.42578125" style="4" customWidth="1"/>
    <col min="1037" max="1037" width="32.42578125" style="4" customWidth="1"/>
    <col min="1038" max="1279" width="9.140625" style="4"/>
    <col min="1280" max="1281" width="3" style="4" customWidth="1"/>
    <col min="1282" max="1282" width="53.7109375" style="4" customWidth="1"/>
    <col min="1283" max="1284" width="14.42578125" style="4" customWidth="1"/>
    <col min="1285" max="1285" width="17" style="4" customWidth="1"/>
    <col min="1286" max="1286" width="12.85546875" style="4" customWidth="1"/>
    <col min="1287" max="1290" width="17" style="4" customWidth="1"/>
    <col min="1291" max="1291" width="16.28515625" style="4" customWidth="1"/>
    <col min="1292" max="1292" width="5.42578125" style="4" customWidth="1"/>
    <col min="1293" max="1293" width="32.42578125" style="4" customWidth="1"/>
    <col min="1294" max="1535" width="9.140625" style="4"/>
    <col min="1536" max="1537" width="3" style="4" customWidth="1"/>
    <col min="1538" max="1538" width="53.7109375" style="4" customWidth="1"/>
    <col min="1539" max="1540" width="14.42578125" style="4" customWidth="1"/>
    <col min="1541" max="1541" width="17" style="4" customWidth="1"/>
    <col min="1542" max="1542" width="12.85546875" style="4" customWidth="1"/>
    <col min="1543" max="1546" width="17" style="4" customWidth="1"/>
    <col min="1547" max="1547" width="16.28515625" style="4" customWidth="1"/>
    <col min="1548" max="1548" width="5.42578125" style="4" customWidth="1"/>
    <col min="1549" max="1549" width="32.42578125" style="4" customWidth="1"/>
    <col min="1550" max="1791" width="9.140625" style="4"/>
    <col min="1792" max="1793" width="3" style="4" customWidth="1"/>
    <col min="1794" max="1794" width="53.7109375" style="4" customWidth="1"/>
    <col min="1795" max="1796" width="14.42578125" style="4" customWidth="1"/>
    <col min="1797" max="1797" width="17" style="4" customWidth="1"/>
    <col min="1798" max="1798" width="12.85546875" style="4" customWidth="1"/>
    <col min="1799" max="1802" width="17" style="4" customWidth="1"/>
    <col min="1803" max="1803" width="16.28515625" style="4" customWidth="1"/>
    <col min="1804" max="1804" width="5.42578125" style="4" customWidth="1"/>
    <col min="1805" max="1805" width="32.42578125" style="4" customWidth="1"/>
    <col min="1806" max="2047" width="9.140625" style="4"/>
    <col min="2048" max="2049" width="3" style="4" customWidth="1"/>
    <col min="2050" max="2050" width="53.7109375" style="4" customWidth="1"/>
    <col min="2051" max="2052" width="14.42578125" style="4" customWidth="1"/>
    <col min="2053" max="2053" width="17" style="4" customWidth="1"/>
    <col min="2054" max="2054" width="12.85546875" style="4" customWidth="1"/>
    <col min="2055" max="2058" width="17" style="4" customWidth="1"/>
    <col min="2059" max="2059" width="16.28515625" style="4" customWidth="1"/>
    <col min="2060" max="2060" width="5.42578125" style="4" customWidth="1"/>
    <col min="2061" max="2061" width="32.42578125" style="4" customWidth="1"/>
    <col min="2062" max="2303" width="9.140625" style="4"/>
    <col min="2304" max="2305" width="3" style="4" customWidth="1"/>
    <col min="2306" max="2306" width="53.7109375" style="4" customWidth="1"/>
    <col min="2307" max="2308" width="14.42578125" style="4" customWidth="1"/>
    <col min="2309" max="2309" width="17" style="4" customWidth="1"/>
    <col min="2310" max="2310" width="12.85546875" style="4" customWidth="1"/>
    <col min="2311" max="2314" width="17" style="4" customWidth="1"/>
    <col min="2315" max="2315" width="16.28515625" style="4" customWidth="1"/>
    <col min="2316" max="2316" width="5.42578125" style="4" customWidth="1"/>
    <col min="2317" max="2317" width="32.42578125" style="4" customWidth="1"/>
    <col min="2318" max="2559" width="9.140625" style="4"/>
    <col min="2560" max="2561" width="3" style="4" customWidth="1"/>
    <col min="2562" max="2562" width="53.7109375" style="4" customWidth="1"/>
    <col min="2563" max="2564" width="14.42578125" style="4" customWidth="1"/>
    <col min="2565" max="2565" width="17" style="4" customWidth="1"/>
    <col min="2566" max="2566" width="12.85546875" style="4" customWidth="1"/>
    <col min="2567" max="2570" width="17" style="4" customWidth="1"/>
    <col min="2571" max="2571" width="16.28515625" style="4" customWidth="1"/>
    <col min="2572" max="2572" width="5.42578125" style="4" customWidth="1"/>
    <col min="2573" max="2573" width="32.42578125" style="4" customWidth="1"/>
    <col min="2574" max="2815" width="9.140625" style="4"/>
    <col min="2816" max="2817" width="3" style="4" customWidth="1"/>
    <col min="2818" max="2818" width="53.7109375" style="4" customWidth="1"/>
    <col min="2819" max="2820" width="14.42578125" style="4" customWidth="1"/>
    <col min="2821" max="2821" width="17" style="4" customWidth="1"/>
    <col min="2822" max="2822" width="12.85546875" style="4" customWidth="1"/>
    <col min="2823" max="2826" width="17" style="4" customWidth="1"/>
    <col min="2827" max="2827" width="16.28515625" style="4" customWidth="1"/>
    <col min="2828" max="2828" width="5.42578125" style="4" customWidth="1"/>
    <col min="2829" max="2829" width="32.42578125" style="4" customWidth="1"/>
    <col min="2830" max="3071" width="9.140625" style="4"/>
    <col min="3072" max="3073" width="3" style="4" customWidth="1"/>
    <col min="3074" max="3074" width="53.7109375" style="4" customWidth="1"/>
    <col min="3075" max="3076" width="14.42578125" style="4" customWidth="1"/>
    <col min="3077" max="3077" width="17" style="4" customWidth="1"/>
    <col min="3078" max="3078" width="12.85546875" style="4" customWidth="1"/>
    <col min="3079" max="3082" width="17" style="4" customWidth="1"/>
    <col min="3083" max="3083" width="16.28515625" style="4" customWidth="1"/>
    <col min="3084" max="3084" width="5.42578125" style="4" customWidth="1"/>
    <col min="3085" max="3085" width="32.42578125" style="4" customWidth="1"/>
    <col min="3086" max="3327" width="9.140625" style="4"/>
    <col min="3328" max="3329" width="3" style="4" customWidth="1"/>
    <col min="3330" max="3330" width="53.7109375" style="4" customWidth="1"/>
    <col min="3331" max="3332" width="14.42578125" style="4" customWidth="1"/>
    <col min="3333" max="3333" width="17" style="4" customWidth="1"/>
    <col min="3334" max="3334" width="12.85546875" style="4" customWidth="1"/>
    <col min="3335" max="3338" width="17" style="4" customWidth="1"/>
    <col min="3339" max="3339" width="16.28515625" style="4" customWidth="1"/>
    <col min="3340" max="3340" width="5.42578125" style="4" customWidth="1"/>
    <col min="3341" max="3341" width="32.42578125" style="4" customWidth="1"/>
    <col min="3342" max="3583" width="9.140625" style="4"/>
    <col min="3584" max="3585" width="3" style="4" customWidth="1"/>
    <col min="3586" max="3586" width="53.7109375" style="4" customWidth="1"/>
    <col min="3587" max="3588" width="14.42578125" style="4" customWidth="1"/>
    <col min="3589" max="3589" width="17" style="4" customWidth="1"/>
    <col min="3590" max="3590" width="12.85546875" style="4" customWidth="1"/>
    <col min="3591" max="3594" width="17" style="4" customWidth="1"/>
    <col min="3595" max="3595" width="16.28515625" style="4" customWidth="1"/>
    <col min="3596" max="3596" width="5.42578125" style="4" customWidth="1"/>
    <col min="3597" max="3597" width="32.42578125" style="4" customWidth="1"/>
    <col min="3598" max="3839" width="9.140625" style="4"/>
    <col min="3840" max="3841" width="3" style="4" customWidth="1"/>
    <col min="3842" max="3842" width="53.7109375" style="4" customWidth="1"/>
    <col min="3843" max="3844" width="14.42578125" style="4" customWidth="1"/>
    <col min="3845" max="3845" width="17" style="4" customWidth="1"/>
    <col min="3846" max="3846" width="12.85546875" style="4" customWidth="1"/>
    <col min="3847" max="3850" width="17" style="4" customWidth="1"/>
    <col min="3851" max="3851" width="16.28515625" style="4" customWidth="1"/>
    <col min="3852" max="3852" width="5.42578125" style="4" customWidth="1"/>
    <col min="3853" max="3853" width="32.42578125" style="4" customWidth="1"/>
    <col min="3854" max="4095" width="9.140625" style="4"/>
    <col min="4096" max="4097" width="3" style="4" customWidth="1"/>
    <col min="4098" max="4098" width="53.7109375" style="4" customWidth="1"/>
    <col min="4099" max="4100" width="14.42578125" style="4" customWidth="1"/>
    <col min="4101" max="4101" width="17" style="4" customWidth="1"/>
    <col min="4102" max="4102" width="12.85546875" style="4" customWidth="1"/>
    <col min="4103" max="4106" width="17" style="4" customWidth="1"/>
    <col min="4107" max="4107" width="16.28515625" style="4" customWidth="1"/>
    <col min="4108" max="4108" width="5.42578125" style="4" customWidth="1"/>
    <col min="4109" max="4109" width="32.42578125" style="4" customWidth="1"/>
    <col min="4110" max="4351" width="9.140625" style="4"/>
    <col min="4352" max="4353" width="3" style="4" customWidth="1"/>
    <col min="4354" max="4354" width="53.7109375" style="4" customWidth="1"/>
    <col min="4355" max="4356" width="14.42578125" style="4" customWidth="1"/>
    <col min="4357" max="4357" width="17" style="4" customWidth="1"/>
    <col min="4358" max="4358" width="12.85546875" style="4" customWidth="1"/>
    <col min="4359" max="4362" width="17" style="4" customWidth="1"/>
    <col min="4363" max="4363" width="16.28515625" style="4" customWidth="1"/>
    <col min="4364" max="4364" width="5.42578125" style="4" customWidth="1"/>
    <col min="4365" max="4365" width="32.42578125" style="4" customWidth="1"/>
    <col min="4366" max="4607" width="9.140625" style="4"/>
    <col min="4608" max="4609" width="3" style="4" customWidth="1"/>
    <col min="4610" max="4610" width="53.7109375" style="4" customWidth="1"/>
    <col min="4611" max="4612" width="14.42578125" style="4" customWidth="1"/>
    <col min="4613" max="4613" width="17" style="4" customWidth="1"/>
    <col min="4614" max="4614" width="12.85546875" style="4" customWidth="1"/>
    <col min="4615" max="4618" width="17" style="4" customWidth="1"/>
    <col min="4619" max="4619" width="16.28515625" style="4" customWidth="1"/>
    <col min="4620" max="4620" width="5.42578125" style="4" customWidth="1"/>
    <col min="4621" max="4621" width="32.42578125" style="4" customWidth="1"/>
    <col min="4622" max="4863" width="9.140625" style="4"/>
    <col min="4864" max="4865" width="3" style="4" customWidth="1"/>
    <col min="4866" max="4866" width="53.7109375" style="4" customWidth="1"/>
    <col min="4867" max="4868" width="14.42578125" style="4" customWidth="1"/>
    <col min="4869" max="4869" width="17" style="4" customWidth="1"/>
    <col min="4870" max="4870" width="12.85546875" style="4" customWidth="1"/>
    <col min="4871" max="4874" width="17" style="4" customWidth="1"/>
    <col min="4875" max="4875" width="16.28515625" style="4" customWidth="1"/>
    <col min="4876" max="4876" width="5.42578125" style="4" customWidth="1"/>
    <col min="4877" max="4877" width="32.42578125" style="4" customWidth="1"/>
    <col min="4878" max="5119" width="9.140625" style="4"/>
    <col min="5120" max="5121" width="3" style="4" customWidth="1"/>
    <col min="5122" max="5122" width="53.7109375" style="4" customWidth="1"/>
    <col min="5123" max="5124" width="14.42578125" style="4" customWidth="1"/>
    <col min="5125" max="5125" width="17" style="4" customWidth="1"/>
    <col min="5126" max="5126" width="12.85546875" style="4" customWidth="1"/>
    <col min="5127" max="5130" width="17" style="4" customWidth="1"/>
    <col min="5131" max="5131" width="16.28515625" style="4" customWidth="1"/>
    <col min="5132" max="5132" width="5.42578125" style="4" customWidth="1"/>
    <col min="5133" max="5133" width="32.42578125" style="4" customWidth="1"/>
    <col min="5134" max="5375" width="9.140625" style="4"/>
    <col min="5376" max="5377" width="3" style="4" customWidth="1"/>
    <col min="5378" max="5378" width="53.7109375" style="4" customWidth="1"/>
    <col min="5379" max="5380" width="14.42578125" style="4" customWidth="1"/>
    <col min="5381" max="5381" width="17" style="4" customWidth="1"/>
    <col min="5382" max="5382" width="12.85546875" style="4" customWidth="1"/>
    <col min="5383" max="5386" width="17" style="4" customWidth="1"/>
    <col min="5387" max="5387" width="16.28515625" style="4" customWidth="1"/>
    <col min="5388" max="5388" width="5.42578125" style="4" customWidth="1"/>
    <col min="5389" max="5389" width="32.42578125" style="4" customWidth="1"/>
    <col min="5390" max="5631" width="9.140625" style="4"/>
    <col min="5632" max="5633" width="3" style="4" customWidth="1"/>
    <col min="5634" max="5634" width="53.7109375" style="4" customWidth="1"/>
    <col min="5635" max="5636" width="14.42578125" style="4" customWidth="1"/>
    <col min="5637" max="5637" width="17" style="4" customWidth="1"/>
    <col min="5638" max="5638" width="12.85546875" style="4" customWidth="1"/>
    <col min="5639" max="5642" width="17" style="4" customWidth="1"/>
    <col min="5643" max="5643" width="16.28515625" style="4" customWidth="1"/>
    <col min="5644" max="5644" width="5.42578125" style="4" customWidth="1"/>
    <col min="5645" max="5645" width="32.42578125" style="4" customWidth="1"/>
    <col min="5646" max="5887" width="9.140625" style="4"/>
    <col min="5888" max="5889" width="3" style="4" customWidth="1"/>
    <col min="5890" max="5890" width="53.7109375" style="4" customWidth="1"/>
    <col min="5891" max="5892" width="14.42578125" style="4" customWidth="1"/>
    <col min="5893" max="5893" width="17" style="4" customWidth="1"/>
    <col min="5894" max="5894" width="12.85546875" style="4" customWidth="1"/>
    <col min="5895" max="5898" width="17" style="4" customWidth="1"/>
    <col min="5899" max="5899" width="16.28515625" style="4" customWidth="1"/>
    <col min="5900" max="5900" width="5.42578125" style="4" customWidth="1"/>
    <col min="5901" max="5901" width="32.42578125" style="4" customWidth="1"/>
    <col min="5902" max="6143" width="9.140625" style="4"/>
    <col min="6144" max="6145" width="3" style="4" customWidth="1"/>
    <col min="6146" max="6146" width="53.7109375" style="4" customWidth="1"/>
    <col min="6147" max="6148" width="14.42578125" style="4" customWidth="1"/>
    <col min="6149" max="6149" width="17" style="4" customWidth="1"/>
    <col min="6150" max="6150" width="12.85546875" style="4" customWidth="1"/>
    <col min="6151" max="6154" width="17" style="4" customWidth="1"/>
    <col min="6155" max="6155" width="16.28515625" style="4" customWidth="1"/>
    <col min="6156" max="6156" width="5.42578125" style="4" customWidth="1"/>
    <col min="6157" max="6157" width="32.42578125" style="4" customWidth="1"/>
    <col min="6158" max="6399" width="9.140625" style="4"/>
    <col min="6400" max="6401" width="3" style="4" customWidth="1"/>
    <col min="6402" max="6402" width="53.7109375" style="4" customWidth="1"/>
    <col min="6403" max="6404" width="14.42578125" style="4" customWidth="1"/>
    <col min="6405" max="6405" width="17" style="4" customWidth="1"/>
    <col min="6406" max="6406" width="12.85546875" style="4" customWidth="1"/>
    <col min="6407" max="6410" width="17" style="4" customWidth="1"/>
    <col min="6411" max="6411" width="16.28515625" style="4" customWidth="1"/>
    <col min="6412" max="6412" width="5.42578125" style="4" customWidth="1"/>
    <col min="6413" max="6413" width="32.42578125" style="4" customWidth="1"/>
    <col min="6414" max="6655" width="9.140625" style="4"/>
    <col min="6656" max="6657" width="3" style="4" customWidth="1"/>
    <col min="6658" max="6658" width="53.7109375" style="4" customWidth="1"/>
    <col min="6659" max="6660" width="14.42578125" style="4" customWidth="1"/>
    <col min="6661" max="6661" width="17" style="4" customWidth="1"/>
    <col min="6662" max="6662" width="12.85546875" style="4" customWidth="1"/>
    <col min="6663" max="6666" width="17" style="4" customWidth="1"/>
    <col min="6667" max="6667" width="16.28515625" style="4" customWidth="1"/>
    <col min="6668" max="6668" width="5.42578125" style="4" customWidth="1"/>
    <col min="6669" max="6669" width="32.42578125" style="4" customWidth="1"/>
    <col min="6670" max="6911" width="9.140625" style="4"/>
    <col min="6912" max="6913" width="3" style="4" customWidth="1"/>
    <col min="6914" max="6914" width="53.7109375" style="4" customWidth="1"/>
    <col min="6915" max="6916" width="14.42578125" style="4" customWidth="1"/>
    <col min="6917" max="6917" width="17" style="4" customWidth="1"/>
    <col min="6918" max="6918" width="12.85546875" style="4" customWidth="1"/>
    <col min="6919" max="6922" width="17" style="4" customWidth="1"/>
    <col min="6923" max="6923" width="16.28515625" style="4" customWidth="1"/>
    <col min="6924" max="6924" width="5.42578125" style="4" customWidth="1"/>
    <col min="6925" max="6925" width="32.42578125" style="4" customWidth="1"/>
    <col min="6926" max="7167" width="9.140625" style="4"/>
    <col min="7168" max="7169" width="3" style="4" customWidth="1"/>
    <col min="7170" max="7170" width="53.7109375" style="4" customWidth="1"/>
    <col min="7171" max="7172" width="14.42578125" style="4" customWidth="1"/>
    <col min="7173" max="7173" width="17" style="4" customWidth="1"/>
    <col min="7174" max="7174" width="12.85546875" style="4" customWidth="1"/>
    <col min="7175" max="7178" width="17" style="4" customWidth="1"/>
    <col min="7179" max="7179" width="16.28515625" style="4" customWidth="1"/>
    <col min="7180" max="7180" width="5.42578125" style="4" customWidth="1"/>
    <col min="7181" max="7181" width="32.42578125" style="4" customWidth="1"/>
    <col min="7182" max="7423" width="9.140625" style="4"/>
    <col min="7424" max="7425" width="3" style="4" customWidth="1"/>
    <col min="7426" max="7426" width="53.7109375" style="4" customWidth="1"/>
    <col min="7427" max="7428" width="14.42578125" style="4" customWidth="1"/>
    <col min="7429" max="7429" width="17" style="4" customWidth="1"/>
    <col min="7430" max="7430" width="12.85546875" style="4" customWidth="1"/>
    <col min="7431" max="7434" width="17" style="4" customWidth="1"/>
    <col min="7435" max="7435" width="16.28515625" style="4" customWidth="1"/>
    <col min="7436" max="7436" width="5.42578125" style="4" customWidth="1"/>
    <col min="7437" max="7437" width="32.42578125" style="4" customWidth="1"/>
    <col min="7438" max="7679" width="9.140625" style="4"/>
    <col min="7680" max="7681" width="3" style="4" customWidth="1"/>
    <col min="7682" max="7682" width="53.7109375" style="4" customWidth="1"/>
    <col min="7683" max="7684" width="14.42578125" style="4" customWidth="1"/>
    <col min="7685" max="7685" width="17" style="4" customWidth="1"/>
    <col min="7686" max="7686" width="12.85546875" style="4" customWidth="1"/>
    <col min="7687" max="7690" width="17" style="4" customWidth="1"/>
    <col min="7691" max="7691" width="16.28515625" style="4" customWidth="1"/>
    <col min="7692" max="7692" width="5.42578125" style="4" customWidth="1"/>
    <col min="7693" max="7693" width="32.42578125" style="4" customWidth="1"/>
    <col min="7694" max="7935" width="9.140625" style="4"/>
    <col min="7936" max="7937" width="3" style="4" customWidth="1"/>
    <col min="7938" max="7938" width="53.7109375" style="4" customWidth="1"/>
    <col min="7939" max="7940" width="14.42578125" style="4" customWidth="1"/>
    <col min="7941" max="7941" width="17" style="4" customWidth="1"/>
    <col min="7942" max="7942" width="12.85546875" style="4" customWidth="1"/>
    <col min="7943" max="7946" width="17" style="4" customWidth="1"/>
    <col min="7947" max="7947" width="16.28515625" style="4" customWidth="1"/>
    <col min="7948" max="7948" width="5.42578125" style="4" customWidth="1"/>
    <col min="7949" max="7949" width="32.42578125" style="4" customWidth="1"/>
    <col min="7950" max="8191" width="9.140625" style="4"/>
    <col min="8192" max="8193" width="3" style="4" customWidth="1"/>
    <col min="8194" max="8194" width="53.7109375" style="4" customWidth="1"/>
    <col min="8195" max="8196" width="14.42578125" style="4" customWidth="1"/>
    <col min="8197" max="8197" width="17" style="4" customWidth="1"/>
    <col min="8198" max="8198" width="12.85546875" style="4" customWidth="1"/>
    <col min="8199" max="8202" width="17" style="4" customWidth="1"/>
    <col min="8203" max="8203" width="16.28515625" style="4" customWidth="1"/>
    <col min="8204" max="8204" width="5.42578125" style="4" customWidth="1"/>
    <col min="8205" max="8205" width="32.42578125" style="4" customWidth="1"/>
    <col min="8206" max="8447" width="9.140625" style="4"/>
    <col min="8448" max="8449" width="3" style="4" customWidth="1"/>
    <col min="8450" max="8450" width="53.7109375" style="4" customWidth="1"/>
    <col min="8451" max="8452" width="14.42578125" style="4" customWidth="1"/>
    <col min="8453" max="8453" width="17" style="4" customWidth="1"/>
    <col min="8454" max="8454" width="12.85546875" style="4" customWidth="1"/>
    <col min="8455" max="8458" width="17" style="4" customWidth="1"/>
    <col min="8459" max="8459" width="16.28515625" style="4" customWidth="1"/>
    <col min="8460" max="8460" width="5.42578125" style="4" customWidth="1"/>
    <col min="8461" max="8461" width="32.42578125" style="4" customWidth="1"/>
    <col min="8462" max="8703" width="9.140625" style="4"/>
    <col min="8704" max="8705" width="3" style="4" customWidth="1"/>
    <col min="8706" max="8706" width="53.7109375" style="4" customWidth="1"/>
    <col min="8707" max="8708" width="14.42578125" style="4" customWidth="1"/>
    <col min="8709" max="8709" width="17" style="4" customWidth="1"/>
    <col min="8710" max="8710" width="12.85546875" style="4" customWidth="1"/>
    <col min="8711" max="8714" width="17" style="4" customWidth="1"/>
    <col min="8715" max="8715" width="16.28515625" style="4" customWidth="1"/>
    <col min="8716" max="8716" width="5.42578125" style="4" customWidth="1"/>
    <col min="8717" max="8717" width="32.42578125" style="4" customWidth="1"/>
    <col min="8718" max="8959" width="9.140625" style="4"/>
    <col min="8960" max="8961" width="3" style="4" customWidth="1"/>
    <col min="8962" max="8962" width="53.7109375" style="4" customWidth="1"/>
    <col min="8963" max="8964" width="14.42578125" style="4" customWidth="1"/>
    <col min="8965" max="8965" width="17" style="4" customWidth="1"/>
    <col min="8966" max="8966" width="12.85546875" style="4" customWidth="1"/>
    <col min="8967" max="8970" width="17" style="4" customWidth="1"/>
    <col min="8971" max="8971" width="16.28515625" style="4" customWidth="1"/>
    <col min="8972" max="8972" width="5.42578125" style="4" customWidth="1"/>
    <col min="8973" max="8973" width="32.42578125" style="4" customWidth="1"/>
    <col min="8974" max="9215" width="9.140625" style="4"/>
    <col min="9216" max="9217" width="3" style="4" customWidth="1"/>
    <col min="9218" max="9218" width="53.7109375" style="4" customWidth="1"/>
    <col min="9219" max="9220" width="14.42578125" style="4" customWidth="1"/>
    <col min="9221" max="9221" width="17" style="4" customWidth="1"/>
    <col min="9222" max="9222" width="12.85546875" style="4" customWidth="1"/>
    <col min="9223" max="9226" width="17" style="4" customWidth="1"/>
    <col min="9227" max="9227" width="16.28515625" style="4" customWidth="1"/>
    <col min="9228" max="9228" width="5.42578125" style="4" customWidth="1"/>
    <col min="9229" max="9229" width="32.42578125" style="4" customWidth="1"/>
    <col min="9230" max="9471" width="9.140625" style="4"/>
    <col min="9472" max="9473" width="3" style="4" customWidth="1"/>
    <col min="9474" max="9474" width="53.7109375" style="4" customWidth="1"/>
    <col min="9475" max="9476" width="14.42578125" style="4" customWidth="1"/>
    <col min="9477" max="9477" width="17" style="4" customWidth="1"/>
    <col min="9478" max="9478" width="12.85546875" style="4" customWidth="1"/>
    <col min="9479" max="9482" width="17" style="4" customWidth="1"/>
    <col min="9483" max="9483" width="16.28515625" style="4" customWidth="1"/>
    <col min="9484" max="9484" width="5.42578125" style="4" customWidth="1"/>
    <col min="9485" max="9485" width="32.42578125" style="4" customWidth="1"/>
    <col min="9486" max="9727" width="9.140625" style="4"/>
    <col min="9728" max="9729" width="3" style="4" customWidth="1"/>
    <col min="9730" max="9730" width="53.7109375" style="4" customWidth="1"/>
    <col min="9731" max="9732" width="14.42578125" style="4" customWidth="1"/>
    <col min="9733" max="9733" width="17" style="4" customWidth="1"/>
    <col min="9734" max="9734" width="12.85546875" style="4" customWidth="1"/>
    <col min="9735" max="9738" width="17" style="4" customWidth="1"/>
    <col min="9739" max="9739" width="16.28515625" style="4" customWidth="1"/>
    <col min="9740" max="9740" width="5.42578125" style="4" customWidth="1"/>
    <col min="9741" max="9741" width="32.42578125" style="4" customWidth="1"/>
    <col min="9742" max="9983" width="9.140625" style="4"/>
    <col min="9984" max="9985" width="3" style="4" customWidth="1"/>
    <col min="9986" max="9986" width="53.7109375" style="4" customWidth="1"/>
    <col min="9987" max="9988" width="14.42578125" style="4" customWidth="1"/>
    <col min="9989" max="9989" width="17" style="4" customWidth="1"/>
    <col min="9990" max="9990" width="12.85546875" style="4" customWidth="1"/>
    <col min="9991" max="9994" width="17" style="4" customWidth="1"/>
    <col min="9995" max="9995" width="16.28515625" style="4" customWidth="1"/>
    <col min="9996" max="9996" width="5.42578125" style="4" customWidth="1"/>
    <col min="9997" max="9997" width="32.42578125" style="4" customWidth="1"/>
    <col min="9998" max="10239" width="9.140625" style="4"/>
    <col min="10240" max="10241" width="3" style="4" customWidth="1"/>
    <col min="10242" max="10242" width="53.7109375" style="4" customWidth="1"/>
    <col min="10243" max="10244" width="14.42578125" style="4" customWidth="1"/>
    <col min="10245" max="10245" width="17" style="4" customWidth="1"/>
    <col min="10246" max="10246" width="12.85546875" style="4" customWidth="1"/>
    <col min="10247" max="10250" width="17" style="4" customWidth="1"/>
    <col min="10251" max="10251" width="16.28515625" style="4" customWidth="1"/>
    <col min="10252" max="10252" width="5.42578125" style="4" customWidth="1"/>
    <col min="10253" max="10253" width="32.42578125" style="4" customWidth="1"/>
    <col min="10254" max="10495" width="9.140625" style="4"/>
    <col min="10496" max="10497" width="3" style="4" customWidth="1"/>
    <col min="10498" max="10498" width="53.7109375" style="4" customWidth="1"/>
    <col min="10499" max="10500" width="14.42578125" style="4" customWidth="1"/>
    <col min="10501" max="10501" width="17" style="4" customWidth="1"/>
    <col min="10502" max="10502" width="12.85546875" style="4" customWidth="1"/>
    <col min="10503" max="10506" width="17" style="4" customWidth="1"/>
    <col min="10507" max="10507" width="16.28515625" style="4" customWidth="1"/>
    <col min="10508" max="10508" width="5.42578125" style="4" customWidth="1"/>
    <col min="10509" max="10509" width="32.42578125" style="4" customWidth="1"/>
    <col min="10510" max="10751" width="9.140625" style="4"/>
    <col min="10752" max="10753" width="3" style="4" customWidth="1"/>
    <col min="10754" max="10754" width="53.7109375" style="4" customWidth="1"/>
    <col min="10755" max="10756" width="14.42578125" style="4" customWidth="1"/>
    <col min="10757" max="10757" width="17" style="4" customWidth="1"/>
    <col min="10758" max="10758" width="12.85546875" style="4" customWidth="1"/>
    <col min="10759" max="10762" width="17" style="4" customWidth="1"/>
    <col min="10763" max="10763" width="16.28515625" style="4" customWidth="1"/>
    <col min="10764" max="10764" width="5.42578125" style="4" customWidth="1"/>
    <col min="10765" max="10765" width="32.42578125" style="4" customWidth="1"/>
    <col min="10766" max="11007" width="9.140625" style="4"/>
    <col min="11008" max="11009" width="3" style="4" customWidth="1"/>
    <col min="11010" max="11010" width="53.7109375" style="4" customWidth="1"/>
    <col min="11011" max="11012" width="14.42578125" style="4" customWidth="1"/>
    <col min="11013" max="11013" width="17" style="4" customWidth="1"/>
    <col min="11014" max="11014" width="12.85546875" style="4" customWidth="1"/>
    <col min="11015" max="11018" width="17" style="4" customWidth="1"/>
    <col min="11019" max="11019" width="16.28515625" style="4" customWidth="1"/>
    <col min="11020" max="11020" width="5.42578125" style="4" customWidth="1"/>
    <col min="11021" max="11021" width="32.42578125" style="4" customWidth="1"/>
    <col min="11022" max="11263" width="9.140625" style="4"/>
    <col min="11264" max="11265" width="3" style="4" customWidth="1"/>
    <col min="11266" max="11266" width="53.7109375" style="4" customWidth="1"/>
    <col min="11267" max="11268" width="14.42578125" style="4" customWidth="1"/>
    <col min="11269" max="11269" width="17" style="4" customWidth="1"/>
    <col min="11270" max="11270" width="12.85546875" style="4" customWidth="1"/>
    <col min="11271" max="11274" width="17" style="4" customWidth="1"/>
    <col min="11275" max="11275" width="16.28515625" style="4" customWidth="1"/>
    <col min="11276" max="11276" width="5.42578125" style="4" customWidth="1"/>
    <col min="11277" max="11277" width="32.42578125" style="4" customWidth="1"/>
    <col min="11278" max="11519" width="9.140625" style="4"/>
    <col min="11520" max="11521" width="3" style="4" customWidth="1"/>
    <col min="11522" max="11522" width="53.7109375" style="4" customWidth="1"/>
    <col min="11523" max="11524" width="14.42578125" style="4" customWidth="1"/>
    <col min="11525" max="11525" width="17" style="4" customWidth="1"/>
    <col min="11526" max="11526" width="12.85546875" style="4" customWidth="1"/>
    <col min="11527" max="11530" width="17" style="4" customWidth="1"/>
    <col min="11531" max="11531" width="16.28515625" style="4" customWidth="1"/>
    <col min="11532" max="11532" width="5.42578125" style="4" customWidth="1"/>
    <col min="11533" max="11533" width="32.42578125" style="4" customWidth="1"/>
    <col min="11534" max="11775" width="9.140625" style="4"/>
    <col min="11776" max="11777" width="3" style="4" customWidth="1"/>
    <col min="11778" max="11778" width="53.7109375" style="4" customWidth="1"/>
    <col min="11779" max="11780" width="14.42578125" style="4" customWidth="1"/>
    <col min="11781" max="11781" width="17" style="4" customWidth="1"/>
    <col min="11782" max="11782" width="12.85546875" style="4" customWidth="1"/>
    <col min="11783" max="11786" width="17" style="4" customWidth="1"/>
    <col min="11787" max="11787" width="16.28515625" style="4" customWidth="1"/>
    <col min="11788" max="11788" width="5.42578125" style="4" customWidth="1"/>
    <col min="11789" max="11789" width="32.42578125" style="4" customWidth="1"/>
    <col min="11790" max="12031" width="9.140625" style="4"/>
    <col min="12032" max="12033" width="3" style="4" customWidth="1"/>
    <col min="12034" max="12034" width="53.7109375" style="4" customWidth="1"/>
    <col min="12035" max="12036" width="14.42578125" style="4" customWidth="1"/>
    <col min="12037" max="12037" width="17" style="4" customWidth="1"/>
    <col min="12038" max="12038" width="12.85546875" style="4" customWidth="1"/>
    <col min="12039" max="12042" width="17" style="4" customWidth="1"/>
    <col min="12043" max="12043" width="16.28515625" style="4" customWidth="1"/>
    <col min="12044" max="12044" width="5.42578125" style="4" customWidth="1"/>
    <col min="12045" max="12045" width="32.42578125" style="4" customWidth="1"/>
    <col min="12046" max="12287" width="9.140625" style="4"/>
    <col min="12288" max="12289" width="3" style="4" customWidth="1"/>
    <col min="12290" max="12290" width="53.7109375" style="4" customWidth="1"/>
    <col min="12291" max="12292" width="14.42578125" style="4" customWidth="1"/>
    <col min="12293" max="12293" width="17" style="4" customWidth="1"/>
    <col min="12294" max="12294" width="12.85546875" style="4" customWidth="1"/>
    <col min="12295" max="12298" width="17" style="4" customWidth="1"/>
    <col min="12299" max="12299" width="16.28515625" style="4" customWidth="1"/>
    <col min="12300" max="12300" width="5.42578125" style="4" customWidth="1"/>
    <col min="12301" max="12301" width="32.42578125" style="4" customWidth="1"/>
    <col min="12302" max="12543" width="9.140625" style="4"/>
    <col min="12544" max="12545" width="3" style="4" customWidth="1"/>
    <col min="12546" max="12546" width="53.7109375" style="4" customWidth="1"/>
    <col min="12547" max="12548" width="14.42578125" style="4" customWidth="1"/>
    <col min="12549" max="12549" width="17" style="4" customWidth="1"/>
    <col min="12550" max="12550" width="12.85546875" style="4" customWidth="1"/>
    <col min="12551" max="12554" width="17" style="4" customWidth="1"/>
    <col min="12555" max="12555" width="16.28515625" style="4" customWidth="1"/>
    <col min="12556" max="12556" width="5.42578125" style="4" customWidth="1"/>
    <col min="12557" max="12557" width="32.42578125" style="4" customWidth="1"/>
    <col min="12558" max="12799" width="9.140625" style="4"/>
    <col min="12800" max="12801" width="3" style="4" customWidth="1"/>
    <col min="12802" max="12802" width="53.7109375" style="4" customWidth="1"/>
    <col min="12803" max="12804" width="14.42578125" style="4" customWidth="1"/>
    <col min="12805" max="12805" width="17" style="4" customWidth="1"/>
    <col min="12806" max="12806" width="12.85546875" style="4" customWidth="1"/>
    <col min="12807" max="12810" width="17" style="4" customWidth="1"/>
    <col min="12811" max="12811" width="16.28515625" style="4" customWidth="1"/>
    <col min="12812" max="12812" width="5.42578125" style="4" customWidth="1"/>
    <col min="12813" max="12813" width="32.42578125" style="4" customWidth="1"/>
    <col min="12814" max="13055" width="9.140625" style="4"/>
    <col min="13056" max="13057" width="3" style="4" customWidth="1"/>
    <col min="13058" max="13058" width="53.7109375" style="4" customWidth="1"/>
    <col min="13059" max="13060" width="14.42578125" style="4" customWidth="1"/>
    <col min="13061" max="13061" width="17" style="4" customWidth="1"/>
    <col min="13062" max="13062" width="12.85546875" style="4" customWidth="1"/>
    <col min="13063" max="13066" width="17" style="4" customWidth="1"/>
    <col min="13067" max="13067" width="16.28515625" style="4" customWidth="1"/>
    <col min="13068" max="13068" width="5.42578125" style="4" customWidth="1"/>
    <col min="13069" max="13069" width="32.42578125" style="4" customWidth="1"/>
    <col min="13070" max="13311" width="9.140625" style="4"/>
    <col min="13312" max="13313" width="3" style="4" customWidth="1"/>
    <col min="13314" max="13314" width="53.7109375" style="4" customWidth="1"/>
    <col min="13315" max="13316" width="14.42578125" style="4" customWidth="1"/>
    <col min="13317" max="13317" width="17" style="4" customWidth="1"/>
    <col min="13318" max="13318" width="12.85546875" style="4" customWidth="1"/>
    <col min="13319" max="13322" width="17" style="4" customWidth="1"/>
    <col min="13323" max="13323" width="16.28515625" style="4" customWidth="1"/>
    <col min="13324" max="13324" width="5.42578125" style="4" customWidth="1"/>
    <col min="13325" max="13325" width="32.42578125" style="4" customWidth="1"/>
    <col min="13326" max="13567" width="9.140625" style="4"/>
    <col min="13568" max="13569" width="3" style="4" customWidth="1"/>
    <col min="13570" max="13570" width="53.7109375" style="4" customWidth="1"/>
    <col min="13571" max="13572" width="14.42578125" style="4" customWidth="1"/>
    <col min="13573" max="13573" width="17" style="4" customWidth="1"/>
    <col min="13574" max="13574" width="12.85546875" style="4" customWidth="1"/>
    <col min="13575" max="13578" width="17" style="4" customWidth="1"/>
    <col min="13579" max="13579" width="16.28515625" style="4" customWidth="1"/>
    <col min="13580" max="13580" width="5.42578125" style="4" customWidth="1"/>
    <col min="13581" max="13581" width="32.42578125" style="4" customWidth="1"/>
    <col min="13582" max="13823" width="9.140625" style="4"/>
    <col min="13824" max="13825" width="3" style="4" customWidth="1"/>
    <col min="13826" max="13826" width="53.7109375" style="4" customWidth="1"/>
    <col min="13827" max="13828" width="14.42578125" style="4" customWidth="1"/>
    <col min="13829" max="13829" width="17" style="4" customWidth="1"/>
    <col min="13830" max="13830" width="12.85546875" style="4" customWidth="1"/>
    <col min="13831" max="13834" width="17" style="4" customWidth="1"/>
    <col min="13835" max="13835" width="16.28515625" style="4" customWidth="1"/>
    <col min="13836" max="13836" width="5.42578125" style="4" customWidth="1"/>
    <col min="13837" max="13837" width="32.42578125" style="4" customWidth="1"/>
    <col min="13838" max="14079" width="9.140625" style="4"/>
    <col min="14080" max="14081" width="3" style="4" customWidth="1"/>
    <col min="14082" max="14082" width="53.7109375" style="4" customWidth="1"/>
    <col min="14083" max="14084" width="14.42578125" style="4" customWidth="1"/>
    <col min="14085" max="14085" width="17" style="4" customWidth="1"/>
    <col min="14086" max="14086" width="12.85546875" style="4" customWidth="1"/>
    <col min="14087" max="14090" width="17" style="4" customWidth="1"/>
    <col min="14091" max="14091" width="16.28515625" style="4" customWidth="1"/>
    <col min="14092" max="14092" width="5.42578125" style="4" customWidth="1"/>
    <col min="14093" max="14093" width="32.42578125" style="4" customWidth="1"/>
    <col min="14094" max="14335" width="9.140625" style="4"/>
    <col min="14336" max="14337" width="3" style="4" customWidth="1"/>
    <col min="14338" max="14338" width="53.7109375" style="4" customWidth="1"/>
    <col min="14339" max="14340" width="14.42578125" style="4" customWidth="1"/>
    <col min="14341" max="14341" width="17" style="4" customWidth="1"/>
    <col min="14342" max="14342" width="12.85546875" style="4" customWidth="1"/>
    <col min="14343" max="14346" width="17" style="4" customWidth="1"/>
    <col min="14347" max="14347" width="16.28515625" style="4" customWidth="1"/>
    <col min="14348" max="14348" width="5.42578125" style="4" customWidth="1"/>
    <col min="14349" max="14349" width="32.42578125" style="4" customWidth="1"/>
    <col min="14350" max="14591" width="9.140625" style="4"/>
    <col min="14592" max="14593" width="3" style="4" customWidth="1"/>
    <col min="14594" max="14594" width="53.7109375" style="4" customWidth="1"/>
    <col min="14595" max="14596" width="14.42578125" style="4" customWidth="1"/>
    <col min="14597" max="14597" width="17" style="4" customWidth="1"/>
    <col min="14598" max="14598" width="12.85546875" style="4" customWidth="1"/>
    <col min="14599" max="14602" width="17" style="4" customWidth="1"/>
    <col min="14603" max="14603" width="16.28515625" style="4" customWidth="1"/>
    <col min="14604" max="14604" width="5.42578125" style="4" customWidth="1"/>
    <col min="14605" max="14605" width="32.42578125" style="4" customWidth="1"/>
    <col min="14606" max="14847" width="9.140625" style="4"/>
    <col min="14848" max="14849" width="3" style="4" customWidth="1"/>
    <col min="14850" max="14850" width="53.7109375" style="4" customWidth="1"/>
    <col min="14851" max="14852" width="14.42578125" style="4" customWidth="1"/>
    <col min="14853" max="14853" width="17" style="4" customWidth="1"/>
    <col min="14854" max="14854" width="12.85546875" style="4" customWidth="1"/>
    <col min="14855" max="14858" width="17" style="4" customWidth="1"/>
    <col min="14859" max="14859" width="16.28515625" style="4" customWidth="1"/>
    <col min="14860" max="14860" width="5.42578125" style="4" customWidth="1"/>
    <col min="14861" max="14861" width="32.42578125" style="4" customWidth="1"/>
    <col min="14862" max="15103" width="9.140625" style="4"/>
    <col min="15104" max="15105" width="3" style="4" customWidth="1"/>
    <col min="15106" max="15106" width="53.7109375" style="4" customWidth="1"/>
    <col min="15107" max="15108" width="14.42578125" style="4" customWidth="1"/>
    <col min="15109" max="15109" width="17" style="4" customWidth="1"/>
    <col min="15110" max="15110" width="12.85546875" style="4" customWidth="1"/>
    <col min="15111" max="15114" width="17" style="4" customWidth="1"/>
    <col min="15115" max="15115" width="16.28515625" style="4" customWidth="1"/>
    <col min="15116" max="15116" width="5.42578125" style="4" customWidth="1"/>
    <col min="15117" max="15117" width="32.42578125" style="4" customWidth="1"/>
    <col min="15118" max="15359" width="9.140625" style="4"/>
    <col min="15360" max="15361" width="3" style="4" customWidth="1"/>
    <col min="15362" max="15362" width="53.7109375" style="4" customWidth="1"/>
    <col min="15363" max="15364" width="14.42578125" style="4" customWidth="1"/>
    <col min="15365" max="15365" width="17" style="4" customWidth="1"/>
    <col min="15366" max="15366" width="12.85546875" style="4" customWidth="1"/>
    <col min="15367" max="15370" width="17" style="4" customWidth="1"/>
    <col min="15371" max="15371" width="16.28515625" style="4" customWidth="1"/>
    <col min="15372" max="15372" width="5.42578125" style="4" customWidth="1"/>
    <col min="15373" max="15373" width="32.42578125" style="4" customWidth="1"/>
    <col min="15374" max="15615" width="9.140625" style="4"/>
    <col min="15616" max="15617" width="3" style="4" customWidth="1"/>
    <col min="15618" max="15618" width="53.7109375" style="4" customWidth="1"/>
    <col min="15619" max="15620" width="14.42578125" style="4" customWidth="1"/>
    <col min="15621" max="15621" width="17" style="4" customWidth="1"/>
    <col min="15622" max="15622" width="12.85546875" style="4" customWidth="1"/>
    <col min="15623" max="15626" width="17" style="4" customWidth="1"/>
    <col min="15627" max="15627" width="16.28515625" style="4" customWidth="1"/>
    <col min="15628" max="15628" width="5.42578125" style="4" customWidth="1"/>
    <col min="15629" max="15629" width="32.42578125" style="4" customWidth="1"/>
    <col min="15630" max="15871" width="9.140625" style="4"/>
    <col min="15872" max="15873" width="3" style="4" customWidth="1"/>
    <col min="15874" max="15874" width="53.7109375" style="4" customWidth="1"/>
    <col min="15875" max="15876" width="14.42578125" style="4" customWidth="1"/>
    <col min="15877" max="15877" width="17" style="4" customWidth="1"/>
    <col min="15878" max="15878" width="12.85546875" style="4" customWidth="1"/>
    <col min="15879" max="15882" width="17" style="4" customWidth="1"/>
    <col min="15883" max="15883" width="16.28515625" style="4" customWidth="1"/>
    <col min="15884" max="15884" width="5.42578125" style="4" customWidth="1"/>
    <col min="15885" max="15885" width="32.42578125" style="4" customWidth="1"/>
    <col min="15886" max="16127" width="9.140625" style="4"/>
    <col min="16128" max="16129" width="3" style="4" customWidth="1"/>
    <col min="16130" max="16130" width="53.7109375" style="4" customWidth="1"/>
    <col min="16131" max="16132" width="14.42578125" style="4" customWidth="1"/>
    <col min="16133" max="16133" width="17" style="4" customWidth="1"/>
    <col min="16134" max="16134" width="12.85546875" style="4" customWidth="1"/>
    <col min="16135" max="16138" width="17" style="4" customWidth="1"/>
    <col min="16139" max="16139" width="16.28515625" style="4" customWidth="1"/>
    <col min="16140" max="16140" width="5.42578125" style="4" customWidth="1"/>
    <col min="16141" max="16141" width="32.42578125" style="4" customWidth="1"/>
    <col min="16142" max="16384" width="9.140625" style="4"/>
  </cols>
  <sheetData>
    <row r="1" spans="1:38" s="421" customFormat="1" ht="14.1" customHeight="1" x14ac:dyDescent="0.25">
      <c r="A1" s="184"/>
      <c r="B1" s="417" t="s">
        <v>330</v>
      </c>
      <c r="C1" s="418"/>
      <c r="D1" s="419"/>
      <c r="E1" s="184"/>
      <c r="F1" s="184"/>
      <c r="G1" s="184"/>
      <c r="H1" s="184"/>
      <c r="I1" s="184"/>
      <c r="J1" s="184"/>
      <c r="K1" s="184"/>
      <c r="L1" s="184"/>
      <c r="M1" s="184"/>
      <c r="N1" s="184"/>
    </row>
    <row r="2" spans="1:38" s="574" customFormat="1" ht="14.1" customHeight="1" x14ac:dyDescent="0.25">
      <c r="A2" s="184"/>
      <c r="B2" s="420" t="s">
        <v>11</v>
      </c>
      <c r="C2" s="4"/>
      <c r="D2" s="4"/>
      <c r="E2" s="4"/>
      <c r="F2" s="1397">
        <f>'II. Invested Assets'!B2</f>
        <v>0</v>
      </c>
      <c r="G2" s="1397"/>
      <c r="H2" s="184"/>
      <c r="I2" s="184"/>
      <c r="J2" s="184"/>
      <c r="K2" s="184"/>
      <c r="L2" s="184"/>
      <c r="M2" s="184"/>
      <c r="N2" s="184"/>
    </row>
    <row r="3" spans="1:38" s="574" customFormat="1" ht="14.1" customHeight="1" x14ac:dyDescent="0.25">
      <c r="A3" s="911"/>
      <c r="B3" s="424" t="str">
        <f>SPUCRI!$B$3</f>
        <v>AS OF DATE _______</v>
      </c>
      <c r="C3" s="4"/>
      <c r="D3" s="4"/>
      <c r="E3" s="4"/>
      <c r="F3" s="1398">
        <f>'I. Financial Condition'!$C$3</f>
        <v>0</v>
      </c>
      <c r="G3" s="1398"/>
      <c r="H3" s="911"/>
      <c r="I3" s="911"/>
      <c r="J3" s="911"/>
      <c r="K3" s="911"/>
      <c r="L3" s="184"/>
      <c r="M3" s="184"/>
      <c r="N3" s="184"/>
    </row>
    <row r="4" spans="1:38" ht="12.75" customHeight="1" thickBot="1" x14ac:dyDescent="0.25">
      <c r="E4" s="1022"/>
      <c r="F4" s="1022"/>
      <c r="I4" s="685"/>
      <c r="J4" s="685"/>
    </row>
    <row r="5" spans="1:38" s="101" customFormat="1" ht="18.75" customHeight="1" x14ac:dyDescent="0.25">
      <c r="A5" s="1421" t="s">
        <v>815</v>
      </c>
      <c r="B5" s="1422"/>
      <c r="C5" s="1411"/>
      <c r="D5" s="362" t="s">
        <v>649</v>
      </c>
      <c r="E5" s="362" t="s">
        <v>649</v>
      </c>
      <c r="F5" s="362" t="s">
        <v>816</v>
      </c>
      <c r="G5" s="362" t="s">
        <v>817</v>
      </c>
      <c r="H5" s="362" t="s">
        <v>818</v>
      </c>
      <c r="I5" s="1429" t="s">
        <v>819</v>
      </c>
      <c r="J5" s="1429" t="s">
        <v>820</v>
      </c>
      <c r="K5" s="1416" t="s">
        <v>616</v>
      </c>
    </row>
    <row r="6" spans="1:38" s="101" customFormat="1" ht="18.75" customHeight="1" x14ac:dyDescent="0.25">
      <c r="A6" s="1423"/>
      <c r="B6" s="1424"/>
      <c r="C6" s="1413"/>
      <c r="D6" s="363" t="s">
        <v>821</v>
      </c>
      <c r="E6" s="363" t="s">
        <v>822</v>
      </c>
      <c r="F6" s="363" t="s">
        <v>810</v>
      </c>
      <c r="G6" s="363" t="s">
        <v>823</v>
      </c>
      <c r="H6" s="363" t="s">
        <v>824</v>
      </c>
      <c r="I6" s="1431"/>
      <c r="J6" s="1431"/>
      <c r="K6" s="1418"/>
    </row>
    <row r="7" spans="1:38" ht="12.75" customHeight="1" thickBot="1" x14ac:dyDescent="0.25">
      <c r="A7" s="1023"/>
      <c r="B7" s="1024"/>
      <c r="C7" s="768"/>
      <c r="D7" s="768"/>
      <c r="E7" s="768"/>
      <c r="F7" s="768"/>
      <c r="G7" s="768"/>
      <c r="H7" s="768"/>
      <c r="I7" s="769"/>
      <c r="J7" s="770"/>
      <c r="K7" s="952"/>
    </row>
    <row r="8" spans="1:38" ht="12.75" customHeight="1" x14ac:dyDescent="0.2">
      <c r="A8" s="783"/>
      <c r="B8" s="790"/>
      <c r="C8" s="780"/>
      <c r="D8" s="955"/>
      <c r="E8" s="780"/>
      <c r="F8" s="919"/>
      <c r="G8" s="955"/>
      <c r="H8" s="835"/>
      <c r="I8" s="781"/>
      <c r="J8" s="781"/>
      <c r="K8" s="782"/>
    </row>
    <row r="9" spans="1:38" ht="12.75" customHeight="1" x14ac:dyDescent="0.2">
      <c r="A9" s="1025" t="s">
        <v>644</v>
      </c>
      <c r="B9" s="1026" t="s">
        <v>825</v>
      </c>
      <c r="C9" s="1026"/>
      <c r="D9" s="775"/>
      <c r="E9" s="775"/>
      <c r="F9" s="775"/>
      <c r="G9" s="775"/>
      <c r="H9" s="775"/>
      <c r="I9" s="776"/>
      <c r="J9" s="776"/>
      <c r="K9" s="777"/>
    </row>
    <row r="10" spans="1:38" s="184" customFormat="1" ht="12.75" customHeight="1" x14ac:dyDescent="0.2">
      <c r="A10" s="792"/>
      <c r="B10" s="793"/>
      <c r="C10" s="808" t="s">
        <v>826</v>
      </c>
      <c r="D10" s="1027"/>
      <c r="E10" s="808"/>
      <c r="F10" s="1028"/>
      <c r="G10" s="1027"/>
      <c r="H10" s="1029"/>
      <c r="I10" s="1030"/>
      <c r="J10" s="1030"/>
      <c r="K10" s="1031"/>
      <c r="L10" s="1032"/>
      <c r="M10" s="1032"/>
      <c r="N10" s="1032"/>
      <c r="O10" s="1032"/>
      <c r="P10" s="1032"/>
      <c r="Q10" s="1032"/>
      <c r="R10" s="1032"/>
      <c r="S10" s="1032"/>
      <c r="T10" s="1032"/>
      <c r="U10" s="1032"/>
      <c r="V10" s="1032"/>
      <c r="W10" s="1032"/>
      <c r="X10" s="1032"/>
      <c r="Y10" s="1032"/>
      <c r="Z10" s="1032"/>
      <c r="AA10" s="1032"/>
      <c r="AB10" s="1032"/>
      <c r="AC10" s="1032"/>
      <c r="AD10" s="1032"/>
      <c r="AE10" s="1032"/>
      <c r="AF10" s="1032"/>
      <c r="AG10" s="1032"/>
      <c r="AH10" s="1032"/>
      <c r="AI10" s="1032"/>
      <c r="AJ10" s="1032"/>
      <c r="AK10" s="1032"/>
      <c r="AL10" s="1032"/>
    </row>
    <row r="11" spans="1:38" s="184" customFormat="1" ht="12.75" customHeight="1" x14ac:dyDescent="0.2">
      <c r="A11" s="792"/>
      <c r="B11" s="793"/>
      <c r="C11" s="808" t="s">
        <v>827</v>
      </c>
      <c r="D11" s="808"/>
      <c r="E11" s="1027"/>
      <c r="F11" s="1028"/>
      <c r="G11" s="1033"/>
      <c r="H11" s="1034"/>
      <c r="I11" s="1035"/>
      <c r="J11" s="1035"/>
      <c r="K11" s="1031"/>
      <c r="L11" s="1032"/>
      <c r="M11" s="1032"/>
      <c r="N11" s="1032"/>
      <c r="O11" s="1032"/>
      <c r="P11" s="1032"/>
      <c r="Q11" s="1032"/>
      <c r="R11" s="1032"/>
      <c r="S11" s="1032"/>
      <c r="T11" s="1032"/>
      <c r="U11" s="1032"/>
      <c r="V11" s="1032"/>
      <c r="W11" s="1032"/>
      <c r="X11" s="1032"/>
      <c r="Y11" s="1032"/>
      <c r="Z11" s="1032"/>
      <c r="AA11" s="1032"/>
      <c r="AB11" s="1032"/>
      <c r="AC11" s="1032"/>
      <c r="AD11" s="1032"/>
      <c r="AE11" s="1032"/>
      <c r="AF11" s="1032"/>
      <c r="AG11" s="1032"/>
      <c r="AH11" s="1032"/>
      <c r="AI11" s="1032"/>
      <c r="AJ11" s="1032"/>
      <c r="AK11" s="1032"/>
      <c r="AL11" s="1032"/>
    </row>
    <row r="12" spans="1:38" s="184" customFormat="1" ht="12.75" customHeight="1" x14ac:dyDescent="0.2">
      <c r="A12" s="792"/>
      <c r="B12" s="793"/>
      <c r="C12" s="808" t="s">
        <v>828</v>
      </c>
      <c r="D12" s="1027"/>
      <c r="E12" s="808"/>
      <c r="F12" s="1028"/>
      <c r="G12" s="1027"/>
      <c r="H12" s="1036"/>
      <c r="I12" s="1037"/>
      <c r="J12" s="1037"/>
      <c r="K12" s="1031"/>
      <c r="L12" s="1032"/>
      <c r="M12" s="1032"/>
      <c r="N12" s="1032"/>
      <c r="O12" s="1032"/>
      <c r="P12" s="1032"/>
      <c r="Q12" s="1032"/>
      <c r="R12" s="1032"/>
      <c r="S12" s="1032"/>
      <c r="T12" s="1032"/>
      <c r="U12" s="1032"/>
      <c r="V12" s="1032"/>
      <c r="W12" s="1032"/>
      <c r="X12" s="1032"/>
      <c r="Y12" s="1032"/>
      <c r="Z12" s="1032"/>
      <c r="AA12" s="1032"/>
      <c r="AB12" s="1032"/>
      <c r="AC12" s="1032"/>
      <c r="AD12" s="1032"/>
      <c r="AE12" s="1032"/>
      <c r="AF12" s="1032"/>
      <c r="AG12" s="1032"/>
      <c r="AH12" s="1032"/>
      <c r="AI12" s="1032"/>
      <c r="AJ12" s="1032"/>
      <c r="AK12" s="1032"/>
      <c r="AL12" s="1032"/>
    </row>
    <row r="13" spans="1:38" ht="12.75" customHeight="1" x14ac:dyDescent="0.2">
      <c r="A13" s="783"/>
      <c r="B13" s="790">
        <v>1</v>
      </c>
      <c r="C13" s="784"/>
      <c r="D13" s="784"/>
      <c r="E13" s="784"/>
      <c r="F13" s="838"/>
      <c r="G13" s="1038"/>
      <c r="H13" s="838"/>
      <c r="I13" s="785"/>
      <c r="J13" s="785"/>
      <c r="K13" s="1039"/>
      <c r="L13" s="1040"/>
      <c r="M13" s="1040"/>
      <c r="N13" s="1040"/>
      <c r="O13" s="1040"/>
      <c r="P13" s="1040"/>
      <c r="Q13" s="1040"/>
      <c r="R13" s="1040"/>
      <c r="S13" s="1040"/>
      <c r="T13" s="1040"/>
      <c r="U13" s="1040"/>
      <c r="V13" s="1040"/>
      <c r="W13" s="1040"/>
      <c r="X13" s="1040"/>
      <c r="Y13" s="1040"/>
      <c r="Z13" s="1040"/>
      <c r="AA13" s="1040"/>
      <c r="AB13" s="1040"/>
      <c r="AC13" s="1040"/>
      <c r="AD13" s="1040"/>
      <c r="AE13" s="1040"/>
      <c r="AF13" s="1040"/>
      <c r="AG13" s="1040"/>
      <c r="AH13" s="1040"/>
      <c r="AI13" s="1040"/>
      <c r="AJ13" s="1040"/>
      <c r="AK13" s="1040"/>
      <c r="AL13" s="1040"/>
    </row>
    <row r="14" spans="1:38" ht="12.75" customHeight="1" x14ac:dyDescent="0.2">
      <c r="A14" s="783"/>
      <c r="B14" s="790">
        <v>2</v>
      </c>
      <c r="C14" s="787"/>
      <c r="D14" s="1041"/>
      <c r="E14" s="787"/>
      <c r="F14" s="923"/>
      <c r="G14" s="1041"/>
      <c r="H14" s="840"/>
      <c r="I14" s="788"/>
      <c r="J14" s="788"/>
      <c r="K14" s="789"/>
    </row>
    <row r="15" spans="1:38" ht="12.75" customHeight="1" x14ac:dyDescent="0.2">
      <c r="A15" s="783"/>
      <c r="B15" s="790">
        <v>3</v>
      </c>
      <c r="C15" s="787"/>
      <c r="D15" s="787"/>
      <c r="E15" s="787"/>
      <c r="F15" s="787"/>
      <c r="G15" s="1041"/>
      <c r="H15" s="787"/>
      <c r="I15" s="788"/>
      <c r="J15" s="788"/>
      <c r="K15" s="789"/>
    </row>
    <row r="16" spans="1:38" ht="12.75" customHeight="1" thickBot="1" x14ac:dyDescent="0.25">
      <c r="A16" s="783"/>
      <c r="B16" s="790">
        <v>4</v>
      </c>
      <c r="C16" s="787"/>
      <c r="D16" s="787"/>
      <c r="E16" s="787"/>
      <c r="F16" s="787"/>
      <c r="G16" s="1041"/>
      <c r="H16" s="787"/>
      <c r="I16" s="788"/>
      <c r="J16" s="788"/>
      <c r="K16" s="789"/>
    </row>
    <row r="17" spans="1:38" ht="12.75" customHeight="1" thickBot="1" x14ac:dyDescent="0.25">
      <c r="A17" s="783"/>
      <c r="B17" s="793" t="s">
        <v>829</v>
      </c>
      <c r="C17" s="1026"/>
      <c r="D17" s="1026"/>
      <c r="E17" s="1026"/>
      <c r="F17" s="1061">
        <f>SUM(F13:F16)</f>
        <v>0</v>
      </c>
      <c r="G17" s="1042"/>
      <c r="H17" s="1061">
        <f t="shared" ref="H17:J17" si="0">SUM(H13:H16)</f>
        <v>0</v>
      </c>
      <c r="I17" s="1061">
        <f t="shared" si="0"/>
        <v>0</v>
      </c>
      <c r="J17" s="1061">
        <f t="shared" si="0"/>
        <v>0</v>
      </c>
      <c r="K17" s="777"/>
    </row>
    <row r="18" spans="1:38" ht="12.75" customHeight="1" x14ac:dyDescent="0.2">
      <c r="A18" s="783"/>
      <c r="B18" s="790"/>
      <c r="C18" s="780"/>
      <c r="D18" s="780"/>
      <c r="E18" s="780"/>
      <c r="F18" s="775"/>
      <c r="G18" s="955"/>
      <c r="H18" s="775"/>
      <c r="I18" s="776"/>
      <c r="J18" s="776"/>
      <c r="K18" s="782"/>
    </row>
    <row r="19" spans="1:38" ht="12.75" customHeight="1" x14ac:dyDescent="0.2">
      <c r="A19" s="1043" t="s">
        <v>645</v>
      </c>
      <c r="B19" s="1044" t="s">
        <v>830</v>
      </c>
      <c r="C19" s="808"/>
      <c r="D19" s="780"/>
      <c r="E19" s="780"/>
      <c r="F19" s="780"/>
      <c r="G19" s="780"/>
      <c r="H19" s="1045"/>
      <c r="I19" s="1046"/>
      <c r="J19" s="1046"/>
      <c r="K19" s="782"/>
    </row>
    <row r="20" spans="1:38" s="184" customFormat="1" ht="12.75" customHeight="1" x14ac:dyDescent="0.2">
      <c r="A20" s="792"/>
      <c r="B20" s="793"/>
      <c r="C20" s="808" t="s">
        <v>826</v>
      </c>
      <c r="D20" s="1027"/>
      <c r="E20" s="808"/>
      <c r="F20" s="1028"/>
      <c r="G20" s="1027"/>
      <c r="H20" s="1034"/>
      <c r="I20" s="1035"/>
      <c r="J20" s="1035"/>
      <c r="K20" s="1031"/>
      <c r="L20" s="1032"/>
      <c r="M20" s="1032"/>
      <c r="N20" s="1032"/>
      <c r="O20" s="1032"/>
      <c r="P20" s="1032"/>
      <c r="Q20" s="1032"/>
      <c r="R20" s="1032"/>
      <c r="S20" s="1032"/>
      <c r="T20" s="1032"/>
      <c r="U20" s="1032"/>
      <c r="V20" s="1032"/>
      <c r="W20" s="1032"/>
      <c r="X20" s="1032"/>
      <c r="Y20" s="1032"/>
      <c r="Z20" s="1032"/>
      <c r="AA20" s="1032"/>
      <c r="AB20" s="1032"/>
      <c r="AC20" s="1032"/>
      <c r="AD20" s="1032"/>
      <c r="AE20" s="1032"/>
      <c r="AF20" s="1032"/>
      <c r="AG20" s="1032"/>
      <c r="AH20" s="1032"/>
      <c r="AI20" s="1032"/>
      <c r="AJ20" s="1032"/>
      <c r="AK20" s="1032"/>
      <c r="AL20" s="1032"/>
    </row>
    <row r="21" spans="1:38" s="184" customFormat="1" ht="12.75" customHeight="1" x14ac:dyDescent="0.2">
      <c r="A21" s="792"/>
      <c r="B21" s="793"/>
      <c r="C21" s="808" t="s">
        <v>827</v>
      </c>
      <c r="D21" s="808"/>
      <c r="E21" s="1027"/>
      <c r="F21" s="1028"/>
      <c r="G21" s="1033"/>
      <c r="H21" s="1047"/>
      <c r="I21" s="1048"/>
      <c r="J21" s="1048"/>
      <c r="K21" s="1031"/>
      <c r="L21" s="1032"/>
      <c r="M21" s="1032"/>
      <c r="N21" s="1032"/>
      <c r="O21" s="1032"/>
      <c r="P21" s="1032"/>
      <c r="Q21" s="1032"/>
      <c r="R21" s="1032"/>
      <c r="S21" s="1032"/>
      <c r="T21" s="1032"/>
      <c r="U21" s="1032"/>
      <c r="V21" s="1032"/>
      <c r="W21" s="1032"/>
      <c r="X21" s="1032"/>
      <c r="Y21" s="1032"/>
      <c r="Z21" s="1032"/>
      <c r="AA21" s="1032"/>
      <c r="AB21" s="1032"/>
      <c r="AC21" s="1032"/>
      <c r="AD21" s="1032"/>
      <c r="AE21" s="1032"/>
      <c r="AF21" s="1032"/>
      <c r="AG21" s="1032"/>
      <c r="AH21" s="1032"/>
      <c r="AI21" s="1032"/>
      <c r="AJ21" s="1032"/>
      <c r="AK21" s="1032"/>
      <c r="AL21" s="1032"/>
    </row>
    <row r="22" spans="1:38" ht="12.75" customHeight="1" x14ac:dyDescent="0.2">
      <c r="A22" s="783"/>
      <c r="B22" s="790">
        <v>1</v>
      </c>
      <c r="C22" s="784"/>
      <c r="D22" s="784"/>
      <c r="E22" s="784"/>
      <c r="F22" s="838"/>
      <c r="G22" s="1038"/>
      <c r="H22" s="838"/>
      <c r="I22" s="785"/>
      <c r="J22" s="785"/>
      <c r="K22" s="1039"/>
      <c r="L22" s="1040"/>
      <c r="M22" s="1040"/>
      <c r="N22" s="1040"/>
      <c r="O22" s="1040"/>
      <c r="P22" s="1040"/>
      <c r="Q22" s="1040"/>
      <c r="R22" s="1040"/>
      <c r="S22" s="1040"/>
      <c r="T22" s="1040"/>
      <c r="U22" s="1040"/>
      <c r="V22" s="1040"/>
      <c r="W22" s="1040"/>
      <c r="X22" s="1040"/>
      <c r="Y22" s="1040"/>
      <c r="Z22" s="1040"/>
      <c r="AA22" s="1040"/>
      <c r="AB22" s="1040"/>
      <c r="AC22" s="1040"/>
      <c r="AD22" s="1040"/>
      <c r="AE22" s="1040"/>
      <c r="AF22" s="1040"/>
      <c r="AG22" s="1040"/>
      <c r="AH22" s="1040"/>
      <c r="AI22" s="1040"/>
      <c r="AJ22" s="1040"/>
      <c r="AK22" s="1040"/>
      <c r="AL22" s="1040"/>
    </row>
    <row r="23" spans="1:38" ht="12.75" customHeight="1" x14ac:dyDescent="0.2">
      <c r="A23" s="783"/>
      <c r="B23" s="790">
        <v>2</v>
      </c>
      <c r="C23" s="787"/>
      <c r="D23" s="1041"/>
      <c r="E23" s="787"/>
      <c r="F23" s="923"/>
      <c r="G23" s="1041"/>
      <c r="H23" s="840"/>
      <c r="I23" s="788"/>
      <c r="J23" s="788"/>
      <c r="K23" s="789"/>
    </row>
    <row r="24" spans="1:38" ht="12.75" customHeight="1" x14ac:dyDescent="0.2">
      <c r="A24" s="783"/>
      <c r="B24" s="790">
        <v>3</v>
      </c>
      <c r="C24" s="787"/>
      <c r="D24" s="787"/>
      <c r="E24" s="787"/>
      <c r="F24" s="787"/>
      <c r="G24" s="1041"/>
      <c r="H24" s="787"/>
      <c r="I24" s="788"/>
      <c r="J24" s="788"/>
      <c r="K24" s="789"/>
    </row>
    <row r="25" spans="1:38" ht="12.75" customHeight="1" thickBot="1" x14ac:dyDescent="0.25">
      <c r="A25" s="783"/>
      <c r="B25" s="790">
        <v>4</v>
      </c>
      <c r="C25" s="787"/>
      <c r="D25" s="787"/>
      <c r="E25" s="787"/>
      <c r="F25" s="787"/>
      <c r="G25" s="1041"/>
      <c r="H25" s="787"/>
      <c r="I25" s="788"/>
      <c r="J25" s="788"/>
      <c r="K25" s="789"/>
    </row>
    <row r="26" spans="1:38" ht="12.75" customHeight="1" thickBot="1" x14ac:dyDescent="0.25">
      <c r="A26" s="783"/>
      <c r="B26" s="793" t="s">
        <v>831</v>
      </c>
      <c r="C26" s="808"/>
      <c r="D26" s="808"/>
      <c r="E26" s="808"/>
      <c r="F26" s="1061">
        <f>SUM(F22:F25)</f>
        <v>0</v>
      </c>
      <c r="G26" s="1049"/>
      <c r="H26" s="1061">
        <f t="shared" ref="H26:J26" si="1">SUM(H22:H25)</f>
        <v>0</v>
      </c>
      <c r="I26" s="1061">
        <f t="shared" si="1"/>
        <v>0</v>
      </c>
      <c r="J26" s="1061">
        <f t="shared" si="1"/>
        <v>0</v>
      </c>
      <c r="K26" s="782"/>
    </row>
    <row r="27" spans="1:38" ht="12.75" customHeight="1" x14ac:dyDescent="0.2">
      <c r="A27" s="783"/>
      <c r="B27" s="790"/>
      <c r="C27" s="780"/>
      <c r="D27" s="780"/>
      <c r="E27" s="780"/>
      <c r="F27" s="780"/>
      <c r="G27" s="955"/>
      <c r="H27" s="780"/>
      <c r="I27" s="781"/>
      <c r="J27" s="781"/>
      <c r="K27" s="948"/>
      <c r="L27" s="1040"/>
      <c r="M27" s="1040"/>
    </row>
    <row r="28" spans="1:38" ht="12.75" customHeight="1" x14ac:dyDescent="0.2">
      <c r="A28" s="1043" t="s">
        <v>676</v>
      </c>
      <c r="B28" s="1044" t="s">
        <v>832</v>
      </c>
      <c r="C28" s="808"/>
      <c r="D28" s="780"/>
      <c r="E28" s="780"/>
      <c r="F28" s="780"/>
      <c r="G28" s="780"/>
      <c r="H28" s="1045"/>
      <c r="I28" s="1046"/>
      <c r="J28" s="1046"/>
      <c r="K28" s="782"/>
    </row>
    <row r="29" spans="1:38" s="184" customFormat="1" ht="12.75" customHeight="1" x14ac:dyDescent="0.2">
      <c r="A29" s="792"/>
      <c r="B29" s="793"/>
      <c r="C29" s="808" t="s">
        <v>826</v>
      </c>
      <c r="D29" s="1027"/>
      <c r="E29" s="808"/>
      <c r="F29" s="1028"/>
      <c r="G29" s="1027"/>
      <c r="H29" s="1034"/>
      <c r="I29" s="1035"/>
      <c r="J29" s="1035"/>
      <c r="K29" s="1031"/>
      <c r="L29" s="1032"/>
      <c r="M29" s="1032"/>
      <c r="N29" s="1032"/>
      <c r="O29" s="1032"/>
      <c r="P29" s="1032"/>
      <c r="Q29" s="1032"/>
      <c r="R29" s="1032"/>
      <c r="S29" s="1032"/>
      <c r="T29" s="1032"/>
      <c r="U29" s="1032"/>
      <c r="V29" s="1032"/>
      <c r="W29" s="1032"/>
      <c r="X29" s="1032"/>
      <c r="Y29" s="1032"/>
      <c r="Z29" s="1032"/>
      <c r="AA29" s="1032"/>
      <c r="AB29" s="1032"/>
      <c r="AC29" s="1032"/>
      <c r="AD29" s="1032"/>
      <c r="AE29" s="1032"/>
      <c r="AF29" s="1032"/>
      <c r="AG29" s="1032"/>
      <c r="AH29" s="1032"/>
      <c r="AI29" s="1032"/>
      <c r="AJ29" s="1032"/>
      <c r="AK29" s="1032"/>
      <c r="AL29" s="1032"/>
    </row>
    <row r="30" spans="1:38" s="184" customFormat="1" ht="12.75" customHeight="1" x14ac:dyDescent="0.2">
      <c r="A30" s="792"/>
      <c r="B30" s="793"/>
      <c r="C30" s="808" t="s">
        <v>827</v>
      </c>
      <c r="D30" s="808"/>
      <c r="E30" s="1027"/>
      <c r="F30" s="1028"/>
      <c r="G30" s="1033"/>
      <c r="H30" s="1047"/>
      <c r="I30" s="1048"/>
      <c r="J30" s="1048"/>
      <c r="K30" s="1031"/>
      <c r="L30" s="1032"/>
      <c r="M30" s="1032"/>
      <c r="N30" s="1032"/>
      <c r="O30" s="1032"/>
      <c r="P30" s="1032"/>
      <c r="Q30" s="1032"/>
      <c r="R30" s="1032"/>
      <c r="S30" s="1032"/>
      <c r="T30" s="1032"/>
      <c r="U30" s="1032"/>
      <c r="V30" s="1032"/>
      <c r="W30" s="1032"/>
      <c r="X30" s="1032"/>
      <c r="Y30" s="1032"/>
      <c r="Z30" s="1032"/>
      <c r="AA30" s="1032"/>
      <c r="AB30" s="1032"/>
      <c r="AC30" s="1032"/>
      <c r="AD30" s="1032"/>
      <c r="AE30" s="1032"/>
      <c r="AF30" s="1032"/>
      <c r="AG30" s="1032"/>
      <c r="AH30" s="1032"/>
      <c r="AI30" s="1032"/>
      <c r="AJ30" s="1032"/>
      <c r="AK30" s="1032"/>
      <c r="AL30" s="1032"/>
    </row>
    <row r="31" spans="1:38" ht="12.75" customHeight="1" x14ac:dyDescent="0.2">
      <c r="A31" s="783"/>
      <c r="B31" s="790">
        <v>1</v>
      </c>
      <c r="C31" s="784"/>
      <c r="D31" s="784"/>
      <c r="E31" s="784"/>
      <c r="F31" s="838"/>
      <c r="G31" s="1038"/>
      <c r="H31" s="838"/>
      <c r="I31" s="785"/>
      <c r="J31" s="785"/>
      <c r="K31" s="1039"/>
      <c r="L31" s="1040"/>
      <c r="M31" s="1040"/>
      <c r="N31" s="1040"/>
      <c r="O31" s="1040"/>
      <c r="P31" s="1040"/>
      <c r="Q31" s="1040"/>
      <c r="R31" s="1040"/>
      <c r="S31" s="1040"/>
      <c r="T31" s="1040"/>
      <c r="U31" s="1040"/>
      <c r="V31" s="1040"/>
      <c r="W31" s="1040"/>
      <c r="X31" s="1040"/>
      <c r="Y31" s="1040"/>
      <c r="Z31" s="1040"/>
      <c r="AA31" s="1040"/>
      <c r="AB31" s="1040"/>
      <c r="AC31" s="1040"/>
      <c r="AD31" s="1040"/>
      <c r="AE31" s="1040"/>
      <c r="AF31" s="1040"/>
      <c r="AG31" s="1040"/>
      <c r="AH31" s="1040"/>
      <c r="AI31" s="1040"/>
      <c r="AJ31" s="1040"/>
      <c r="AK31" s="1040"/>
      <c r="AL31" s="1040"/>
    </row>
    <row r="32" spans="1:38" ht="12.75" customHeight="1" x14ac:dyDescent="0.2">
      <c r="A32" s="783"/>
      <c r="B32" s="790">
        <v>2</v>
      </c>
      <c r="C32" s="787"/>
      <c r="D32" s="1041"/>
      <c r="E32" s="787"/>
      <c r="F32" s="923"/>
      <c r="G32" s="1041"/>
      <c r="H32" s="840"/>
      <c r="I32" s="788"/>
      <c r="J32" s="788"/>
      <c r="K32" s="789"/>
    </row>
    <row r="33" spans="1:38" ht="12.75" customHeight="1" x14ac:dyDescent="0.2">
      <c r="A33" s="783"/>
      <c r="B33" s="790">
        <v>3</v>
      </c>
      <c r="C33" s="787"/>
      <c r="D33" s="787"/>
      <c r="E33" s="787"/>
      <c r="F33" s="787"/>
      <c r="G33" s="1041"/>
      <c r="H33" s="787"/>
      <c r="I33" s="788"/>
      <c r="J33" s="788"/>
      <c r="K33" s="789"/>
    </row>
    <row r="34" spans="1:38" ht="12.75" customHeight="1" thickBot="1" x14ac:dyDescent="0.25">
      <c r="A34" s="783"/>
      <c r="B34" s="790">
        <v>4</v>
      </c>
      <c r="C34" s="787"/>
      <c r="D34" s="787"/>
      <c r="E34" s="787"/>
      <c r="F34" s="787"/>
      <c r="G34" s="1041"/>
      <c r="H34" s="787"/>
      <c r="I34" s="788"/>
      <c r="J34" s="788"/>
      <c r="K34" s="789"/>
    </row>
    <row r="35" spans="1:38" ht="12.75" customHeight="1" thickBot="1" x14ac:dyDescent="0.25">
      <c r="A35" s="783"/>
      <c r="B35" s="793" t="s">
        <v>833</v>
      </c>
      <c r="C35" s="808"/>
      <c r="D35" s="808"/>
      <c r="E35" s="808"/>
      <c r="F35" s="1061">
        <f>SUM(F31:F34)</f>
        <v>0</v>
      </c>
      <c r="G35" s="1049"/>
      <c r="H35" s="1061">
        <f t="shared" ref="H35:J35" si="2">SUM(H31:H34)</f>
        <v>0</v>
      </c>
      <c r="I35" s="1061">
        <f t="shared" si="2"/>
        <v>0</v>
      </c>
      <c r="J35" s="1061">
        <f t="shared" si="2"/>
        <v>0</v>
      </c>
      <c r="K35" s="782"/>
    </row>
    <row r="36" spans="1:38" ht="12.75" customHeight="1" x14ac:dyDescent="0.2">
      <c r="A36" s="783"/>
      <c r="B36" s="790"/>
      <c r="C36" s="780"/>
      <c r="D36" s="780"/>
      <c r="E36" s="780"/>
      <c r="F36" s="780"/>
      <c r="G36" s="955"/>
      <c r="H36" s="780"/>
      <c r="I36" s="781"/>
      <c r="J36" s="781"/>
      <c r="K36" s="948"/>
      <c r="L36" s="1040"/>
      <c r="M36" s="1040"/>
    </row>
    <row r="37" spans="1:38" ht="12.75" customHeight="1" x14ac:dyDescent="0.2">
      <c r="A37" s="1043" t="s">
        <v>677</v>
      </c>
      <c r="B37" s="1044" t="s">
        <v>834</v>
      </c>
      <c r="C37" s="808"/>
      <c r="D37" s="780"/>
      <c r="E37" s="780"/>
      <c r="F37" s="780"/>
      <c r="G37" s="780"/>
      <c r="H37" s="780"/>
      <c r="I37" s="781"/>
      <c r="J37" s="781"/>
      <c r="K37" s="782"/>
    </row>
    <row r="38" spans="1:38" s="184" customFormat="1" ht="12.75" customHeight="1" x14ac:dyDescent="0.2">
      <c r="A38" s="792"/>
      <c r="B38" s="793"/>
      <c r="C38" s="808" t="s">
        <v>826</v>
      </c>
      <c r="D38" s="1027"/>
      <c r="E38" s="808"/>
      <c r="F38" s="1028"/>
      <c r="G38" s="1027"/>
      <c r="H38" s="1029"/>
      <c r="I38" s="1030"/>
      <c r="J38" s="1030"/>
      <c r="K38" s="1031"/>
      <c r="L38" s="1032"/>
      <c r="M38" s="1032"/>
      <c r="N38" s="1032"/>
      <c r="O38" s="1032"/>
      <c r="P38" s="1032"/>
      <c r="Q38" s="1032"/>
      <c r="R38" s="1032"/>
      <c r="S38" s="1032"/>
      <c r="T38" s="1032"/>
      <c r="U38" s="1032"/>
      <c r="V38" s="1032"/>
      <c r="W38" s="1032"/>
      <c r="X38" s="1032"/>
      <c r="Y38" s="1032"/>
      <c r="Z38" s="1032"/>
      <c r="AA38" s="1032"/>
      <c r="AB38" s="1032"/>
      <c r="AC38" s="1032"/>
      <c r="AD38" s="1032"/>
      <c r="AE38" s="1032"/>
      <c r="AF38" s="1032"/>
      <c r="AG38" s="1032"/>
      <c r="AH38" s="1032"/>
      <c r="AI38" s="1032"/>
      <c r="AJ38" s="1032"/>
      <c r="AK38" s="1032"/>
      <c r="AL38" s="1032"/>
    </row>
    <row r="39" spans="1:38" s="184" customFormat="1" ht="12.75" customHeight="1" x14ac:dyDescent="0.2">
      <c r="A39" s="792"/>
      <c r="B39" s="793"/>
      <c r="C39" s="808" t="s">
        <v>827</v>
      </c>
      <c r="D39" s="808"/>
      <c r="E39" s="1027"/>
      <c r="F39" s="1028"/>
      <c r="G39" s="1033"/>
      <c r="H39" s="1034"/>
      <c r="I39" s="1035"/>
      <c r="J39" s="1035"/>
      <c r="K39" s="1031"/>
      <c r="L39" s="1032"/>
      <c r="M39" s="1032"/>
      <c r="N39" s="1032"/>
      <c r="O39" s="1032"/>
      <c r="P39" s="1032"/>
      <c r="Q39" s="1032"/>
      <c r="R39" s="1032"/>
      <c r="S39" s="1032"/>
      <c r="T39" s="1032"/>
      <c r="U39" s="1032"/>
      <c r="V39" s="1032"/>
      <c r="W39" s="1032"/>
      <c r="X39" s="1032"/>
      <c r="Y39" s="1032"/>
      <c r="Z39" s="1032"/>
      <c r="AA39" s="1032"/>
      <c r="AB39" s="1032"/>
      <c r="AC39" s="1032"/>
      <c r="AD39" s="1032"/>
      <c r="AE39" s="1032"/>
      <c r="AF39" s="1032"/>
      <c r="AG39" s="1032"/>
      <c r="AH39" s="1032"/>
      <c r="AI39" s="1032"/>
      <c r="AJ39" s="1032"/>
      <c r="AK39" s="1032"/>
      <c r="AL39" s="1032"/>
    </row>
    <row r="40" spans="1:38" ht="12.75" customHeight="1" x14ac:dyDescent="0.2">
      <c r="A40" s="783"/>
      <c r="B40" s="790">
        <v>1</v>
      </c>
      <c r="C40" s="784"/>
      <c r="D40" s="784"/>
      <c r="E40" s="784"/>
      <c r="F40" s="838"/>
      <c r="G40" s="1038"/>
      <c r="H40" s="838"/>
      <c r="I40" s="785"/>
      <c r="J40" s="785"/>
      <c r="K40" s="1039"/>
      <c r="L40" s="1040"/>
      <c r="M40" s="1040"/>
      <c r="N40" s="1040"/>
      <c r="O40" s="1040"/>
      <c r="P40" s="1040"/>
      <c r="Q40" s="1040"/>
      <c r="R40" s="1040"/>
      <c r="S40" s="1040"/>
      <c r="T40" s="1040"/>
      <c r="U40" s="1040"/>
      <c r="V40" s="1040"/>
      <c r="W40" s="1040"/>
      <c r="X40" s="1040"/>
      <c r="Y40" s="1040"/>
      <c r="Z40" s="1040"/>
      <c r="AA40" s="1040"/>
      <c r="AB40" s="1040"/>
      <c r="AC40" s="1040"/>
      <c r="AD40" s="1040"/>
      <c r="AE40" s="1040"/>
      <c r="AF40" s="1040"/>
      <c r="AG40" s="1040"/>
      <c r="AH40" s="1040"/>
      <c r="AI40" s="1040"/>
      <c r="AJ40" s="1040"/>
      <c r="AK40" s="1040"/>
      <c r="AL40" s="1040"/>
    </row>
    <row r="41" spans="1:38" ht="12.75" customHeight="1" x14ac:dyDescent="0.2">
      <c r="A41" s="783"/>
      <c r="B41" s="790">
        <v>2</v>
      </c>
      <c r="C41" s="787"/>
      <c r="D41" s="1041"/>
      <c r="E41" s="787"/>
      <c r="F41" s="923"/>
      <c r="G41" s="1041"/>
      <c r="H41" s="840"/>
      <c r="I41" s="788"/>
      <c r="J41" s="788"/>
      <c r="K41" s="789"/>
    </row>
    <row r="42" spans="1:38" ht="12.75" customHeight="1" x14ac:dyDescent="0.2">
      <c r="A42" s="783"/>
      <c r="B42" s="790">
        <v>3</v>
      </c>
      <c r="C42" s="787"/>
      <c r="D42" s="787"/>
      <c r="E42" s="787"/>
      <c r="F42" s="787"/>
      <c r="G42" s="1041"/>
      <c r="H42" s="787"/>
      <c r="I42" s="788"/>
      <c r="J42" s="788"/>
      <c r="K42" s="789"/>
    </row>
    <row r="43" spans="1:38" ht="12.75" customHeight="1" thickBot="1" x14ac:dyDescent="0.25">
      <c r="A43" s="783"/>
      <c r="B43" s="790">
        <v>4</v>
      </c>
      <c r="C43" s="787"/>
      <c r="D43" s="787"/>
      <c r="E43" s="787"/>
      <c r="F43" s="787"/>
      <c r="G43" s="1041"/>
      <c r="H43" s="787"/>
      <c r="I43" s="788"/>
      <c r="J43" s="788"/>
      <c r="K43" s="789"/>
    </row>
    <row r="44" spans="1:38" ht="12.75" customHeight="1" thickBot="1" x14ac:dyDescent="0.25">
      <c r="A44" s="1050"/>
      <c r="B44" s="1051" t="s">
        <v>834</v>
      </c>
      <c r="C44" s="1052"/>
      <c r="D44" s="1052"/>
      <c r="E44" s="1052"/>
      <c r="F44" s="1061">
        <f>SUM(F40:F43)</f>
        <v>0</v>
      </c>
      <c r="G44" s="1053"/>
      <c r="H44" s="1061">
        <f t="shared" ref="H44:J44" si="3">SUM(H40:H43)</f>
        <v>0</v>
      </c>
      <c r="I44" s="1061">
        <f t="shared" si="3"/>
        <v>0</v>
      </c>
      <c r="J44" s="1061">
        <f t="shared" si="3"/>
        <v>0</v>
      </c>
      <c r="K44" s="1054"/>
    </row>
    <row r="45" spans="1:38" ht="12.75" customHeight="1" thickBot="1" x14ac:dyDescent="0.25">
      <c r="A45" s="1050"/>
      <c r="B45" s="1051"/>
      <c r="C45" s="1052"/>
      <c r="D45" s="1052"/>
      <c r="E45" s="1052"/>
      <c r="F45" s="1055"/>
      <c r="G45" s="1053"/>
      <c r="H45" s="1055"/>
      <c r="I45" s="1055"/>
      <c r="J45" s="1055"/>
      <c r="K45" s="1054"/>
    </row>
    <row r="46" spans="1:38" ht="12.75" customHeight="1" thickBot="1" x14ac:dyDescent="0.25">
      <c r="A46" s="1056"/>
      <c r="B46" s="1057" t="s">
        <v>226</v>
      </c>
      <c r="C46" s="1058"/>
      <c r="D46" s="1058"/>
      <c r="E46" s="1058"/>
      <c r="F46" s="1061">
        <f>F44+F35+F26+F17</f>
        <v>0</v>
      </c>
      <c r="G46" s="1059"/>
      <c r="H46" s="1061">
        <f t="shared" ref="H46:J46" si="4">H44+H35+H26+H17</f>
        <v>0</v>
      </c>
      <c r="I46" s="1061">
        <f t="shared" si="4"/>
        <v>0</v>
      </c>
      <c r="J46" s="1061">
        <f t="shared" si="4"/>
        <v>0</v>
      </c>
      <c r="K46" s="1060"/>
    </row>
    <row r="47" spans="1:38" ht="12.75" customHeight="1" x14ac:dyDescent="0.2">
      <c r="F47" s="1040"/>
      <c r="G47" s="1040"/>
      <c r="H47" s="1040"/>
      <c r="K47" s="1040"/>
      <c r="L47" s="1040"/>
      <c r="M47" s="1040"/>
    </row>
    <row r="48" spans="1:38" ht="12.75" customHeight="1" x14ac:dyDescent="0.2">
      <c r="C48" s="996"/>
      <c r="F48" s="1040"/>
      <c r="G48" s="1040"/>
      <c r="H48" s="1040"/>
    </row>
    <row r="49" spans="6:8" ht="12.75" customHeight="1" x14ac:dyDescent="0.2">
      <c r="F49" s="1040"/>
      <c r="G49" s="1040"/>
      <c r="H49" s="1040"/>
    </row>
    <row r="50" spans="6:8" ht="12.75" customHeight="1" x14ac:dyDescent="0.2">
      <c r="F50" s="1040"/>
      <c r="G50" s="1040"/>
      <c r="H50" s="1040"/>
    </row>
    <row r="51" spans="6:8" ht="12.75" customHeight="1" x14ac:dyDescent="0.2">
      <c r="F51" s="1040"/>
      <c r="G51" s="1040"/>
      <c r="H51" s="1040"/>
    </row>
    <row r="52" spans="6:8" ht="12.75" customHeight="1" x14ac:dyDescent="0.2">
      <c r="F52" s="1040"/>
      <c r="G52" s="1040"/>
      <c r="H52" s="1040"/>
    </row>
    <row r="53" spans="6:8" ht="12.75" customHeight="1" x14ac:dyDescent="0.2">
      <c r="F53" s="1040"/>
      <c r="G53" s="1040"/>
      <c r="H53" s="1040"/>
    </row>
    <row r="54" spans="6:8" ht="12.75" customHeight="1" x14ac:dyDescent="0.2">
      <c r="F54" s="1040"/>
      <c r="G54" s="1040"/>
      <c r="H54" s="1040"/>
    </row>
    <row r="55" spans="6:8" ht="12.75" customHeight="1" x14ac:dyDescent="0.2">
      <c r="F55" s="1040"/>
      <c r="G55" s="1040"/>
      <c r="H55" s="1040"/>
    </row>
    <row r="56" spans="6:8" ht="12.75" customHeight="1" x14ac:dyDescent="0.2">
      <c r="F56" s="1040"/>
      <c r="G56" s="1040"/>
      <c r="H56" s="1040"/>
    </row>
    <row r="57" spans="6:8" ht="12.75" customHeight="1" x14ac:dyDescent="0.2">
      <c r="F57" s="1040"/>
      <c r="G57" s="1040"/>
      <c r="H57" s="1040"/>
    </row>
    <row r="58" spans="6:8" ht="12.75" customHeight="1" x14ac:dyDescent="0.2">
      <c r="F58" s="1040"/>
      <c r="G58" s="1040"/>
      <c r="H58" s="1040"/>
    </row>
    <row r="59" spans="6:8" ht="12.75" customHeight="1" x14ac:dyDescent="0.2">
      <c r="F59" s="1040"/>
      <c r="G59" s="1040"/>
      <c r="H59" s="1040"/>
    </row>
    <row r="60" spans="6:8" ht="12.75" customHeight="1" x14ac:dyDescent="0.2">
      <c r="F60" s="1040"/>
      <c r="G60" s="1040"/>
      <c r="H60" s="1040"/>
    </row>
    <row r="61" spans="6:8" ht="12.75" customHeight="1" x14ac:dyDescent="0.2">
      <c r="F61" s="1040"/>
      <c r="G61" s="1040"/>
      <c r="H61" s="1040"/>
    </row>
    <row r="62" spans="6:8" ht="12.75" customHeight="1" x14ac:dyDescent="0.2">
      <c r="F62" s="1040"/>
      <c r="G62" s="1040"/>
      <c r="H62" s="1040"/>
    </row>
    <row r="63" spans="6:8" ht="12.75" customHeight="1" x14ac:dyDescent="0.2">
      <c r="F63" s="1040"/>
      <c r="G63" s="1040"/>
      <c r="H63" s="1040"/>
    </row>
    <row r="64" spans="6:8" ht="12.75" customHeight="1" x14ac:dyDescent="0.2">
      <c r="F64" s="1040"/>
      <c r="G64" s="1040"/>
      <c r="H64" s="1040"/>
    </row>
    <row r="65" spans="6:8" ht="12.75" customHeight="1" x14ac:dyDescent="0.2">
      <c r="F65" s="1040"/>
      <c r="G65" s="1040"/>
      <c r="H65" s="1040"/>
    </row>
    <row r="66" spans="6:8" ht="12.75" customHeight="1" x14ac:dyDescent="0.2">
      <c r="F66" s="1040"/>
      <c r="G66" s="1040"/>
      <c r="H66" s="1040"/>
    </row>
  </sheetData>
  <sheetProtection algorithmName="SHA-512" hashValue="hkgm9po/dtb+BET4GMHIVd3St6KnOfC6IcMpbHeJwQXR8+AD1UH4pV7NqN/OrvKW1OofGZXvVrnnvgk6DMtmCA==" saltValue="fLL4b8g4CDhUaMWA8i3ITA=="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6">
    <mergeCell ref="A5:C6"/>
    <mergeCell ref="K5:K6"/>
    <mergeCell ref="J5:J6"/>
    <mergeCell ref="I5:I6"/>
    <mergeCell ref="F2:G2"/>
    <mergeCell ref="F3:G3"/>
  </mergeCells>
  <pageMargins left="0.5" right="0.5" top="1" bottom="0.5" header="0.2" footer="0.1"/>
  <pageSetup paperSize="5" scale="81" fitToHeight="0" orientation="landscape" r:id="rId1"/>
  <headerFooter>
    <oddFooter>&amp;R&amp;"Arial,Bold"&amp;10Page 52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9">
    <tabColor theme="9" tint="0.39997558519241921"/>
    <pageSetUpPr fitToPage="1"/>
  </sheetPr>
  <dimension ref="A1:DI64"/>
  <sheetViews>
    <sheetView showGridLines="0" zoomScale="90" zoomScaleNormal="90" zoomScaleSheetLayoutView="85" zoomScalePageLayoutView="40" workbookViewId="0"/>
  </sheetViews>
  <sheetFormatPr defaultColWidth="8.85546875" defaultRowHeight="12.75" customHeight="1" x14ac:dyDescent="0.2"/>
  <cols>
    <col min="1" max="1" width="4.7109375" style="184" customWidth="1"/>
    <col min="2" max="2" width="4.7109375" style="1090" customWidth="1"/>
    <col min="3" max="3" width="43.28515625" style="184" customWidth="1"/>
    <col min="4" max="5" width="19.140625" style="560" customWidth="1"/>
    <col min="6" max="6" width="21" style="184" customWidth="1"/>
    <col min="7" max="7" width="15.42578125" style="184" customWidth="1"/>
    <col min="8" max="8" width="18.140625" style="184" customWidth="1"/>
    <col min="9" max="9" width="12.42578125" style="184" customWidth="1"/>
    <col min="10" max="10" width="11.42578125" style="560" customWidth="1"/>
    <col min="11" max="12" width="11.42578125" style="999" customWidth="1"/>
    <col min="13" max="13" width="11.42578125" style="559" customWidth="1"/>
    <col min="14" max="14" width="15.140625" style="560" customWidth="1"/>
    <col min="15" max="16" width="11.42578125" style="999" customWidth="1"/>
    <col min="17" max="17" width="16.85546875" style="560" customWidth="1"/>
    <col min="18" max="19" width="11.42578125" style="999" customWidth="1"/>
    <col min="20" max="20" width="21.42578125" style="184" customWidth="1"/>
    <col min="21" max="21" width="16.42578125" style="560" customWidth="1"/>
    <col min="22" max="22" width="14" style="560" customWidth="1"/>
    <col min="23" max="23" width="14" style="999" customWidth="1"/>
    <col min="24" max="24" width="15.85546875" style="184" customWidth="1"/>
    <col min="25" max="25" width="14" style="560" customWidth="1"/>
    <col min="26" max="27" width="24.42578125" style="560" customWidth="1"/>
    <col min="28" max="28" width="16" style="184" customWidth="1"/>
    <col min="29" max="29" width="6.42578125" style="184" customWidth="1"/>
    <col min="30" max="264" width="9.140625" style="184"/>
    <col min="265" max="266" width="4.7109375" style="184" customWidth="1"/>
    <col min="267" max="267" width="39.28515625" style="184" customWidth="1"/>
    <col min="268" max="268" width="15.42578125" style="184" customWidth="1"/>
    <col min="269" max="269" width="12.42578125" style="184" customWidth="1"/>
    <col min="270" max="271" width="11.42578125" style="184" customWidth="1"/>
    <col min="272" max="272" width="21.42578125" style="184" customWidth="1"/>
    <col min="273" max="273" width="16.42578125" style="184" customWidth="1"/>
    <col min="274" max="279" width="14" style="184" customWidth="1"/>
    <col min="280" max="283" width="13.85546875" style="184" customWidth="1"/>
    <col min="284" max="284" width="16" style="184" customWidth="1"/>
    <col min="285" max="285" width="6.42578125" style="184" customWidth="1"/>
    <col min="286" max="520" width="9.140625" style="184"/>
    <col min="521" max="522" width="4.7109375" style="184" customWidth="1"/>
    <col min="523" max="523" width="39.28515625" style="184" customWidth="1"/>
    <col min="524" max="524" width="15.42578125" style="184" customWidth="1"/>
    <col min="525" max="525" width="12.42578125" style="184" customWidth="1"/>
    <col min="526" max="527" width="11.42578125" style="184" customWidth="1"/>
    <col min="528" max="528" width="21.42578125" style="184" customWidth="1"/>
    <col min="529" max="529" width="16.42578125" style="184" customWidth="1"/>
    <col min="530" max="535" width="14" style="184" customWidth="1"/>
    <col min="536" max="539" width="13.85546875" style="184" customWidth="1"/>
    <col min="540" max="540" width="16" style="184" customWidth="1"/>
    <col min="541" max="541" width="6.42578125" style="184" customWidth="1"/>
    <col min="542" max="776" width="9.140625" style="184"/>
    <col min="777" max="778" width="4.7109375" style="184" customWidth="1"/>
    <col min="779" max="779" width="39.28515625" style="184" customWidth="1"/>
    <col min="780" max="780" width="15.42578125" style="184" customWidth="1"/>
    <col min="781" max="781" width="12.42578125" style="184" customWidth="1"/>
    <col min="782" max="783" width="11.42578125" style="184" customWidth="1"/>
    <col min="784" max="784" width="21.42578125" style="184" customWidth="1"/>
    <col min="785" max="785" width="16.42578125" style="184" customWidth="1"/>
    <col min="786" max="791" width="14" style="184" customWidth="1"/>
    <col min="792" max="795" width="13.85546875" style="184" customWidth="1"/>
    <col min="796" max="796" width="16" style="184" customWidth="1"/>
    <col min="797" max="797" width="6.42578125" style="184" customWidth="1"/>
    <col min="798" max="1032" width="9.140625" style="184"/>
    <col min="1033" max="1034" width="4.7109375" style="184" customWidth="1"/>
    <col min="1035" max="1035" width="39.28515625" style="184" customWidth="1"/>
    <col min="1036" max="1036" width="15.42578125" style="184" customWidth="1"/>
    <col min="1037" max="1037" width="12.42578125" style="184" customWidth="1"/>
    <col min="1038" max="1039" width="11.42578125" style="184" customWidth="1"/>
    <col min="1040" max="1040" width="21.42578125" style="184" customWidth="1"/>
    <col min="1041" max="1041" width="16.42578125" style="184" customWidth="1"/>
    <col min="1042" max="1047" width="14" style="184" customWidth="1"/>
    <col min="1048" max="1051" width="13.85546875" style="184" customWidth="1"/>
    <col min="1052" max="1052" width="16" style="184" customWidth="1"/>
    <col min="1053" max="1053" width="6.42578125" style="184" customWidth="1"/>
    <col min="1054" max="1288" width="9.140625" style="184"/>
    <col min="1289" max="1290" width="4.7109375" style="184" customWidth="1"/>
    <col min="1291" max="1291" width="39.28515625" style="184" customWidth="1"/>
    <col min="1292" max="1292" width="15.42578125" style="184" customWidth="1"/>
    <col min="1293" max="1293" width="12.42578125" style="184" customWidth="1"/>
    <col min="1294" max="1295" width="11.42578125" style="184" customWidth="1"/>
    <col min="1296" max="1296" width="21.42578125" style="184" customWidth="1"/>
    <col min="1297" max="1297" width="16.42578125" style="184" customWidth="1"/>
    <col min="1298" max="1303" width="14" style="184" customWidth="1"/>
    <col min="1304" max="1307" width="13.85546875" style="184" customWidth="1"/>
    <col min="1308" max="1308" width="16" style="184" customWidth="1"/>
    <col min="1309" max="1309" width="6.42578125" style="184" customWidth="1"/>
    <col min="1310" max="1544" width="9.140625" style="184"/>
    <col min="1545" max="1546" width="4.7109375" style="184" customWidth="1"/>
    <col min="1547" max="1547" width="39.28515625" style="184" customWidth="1"/>
    <col min="1548" max="1548" width="15.42578125" style="184" customWidth="1"/>
    <col min="1549" max="1549" width="12.42578125" style="184" customWidth="1"/>
    <col min="1550" max="1551" width="11.42578125" style="184" customWidth="1"/>
    <col min="1552" max="1552" width="21.42578125" style="184" customWidth="1"/>
    <col min="1553" max="1553" width="16.42578125" style="184" customWidth="1"/>
    <col min="1554" max="1559" width="14" style="184" customWidth="1"/>
    <col min="1560" max="1563" width="13.85546875" style="184" customWidth="1"/>
    <col min="1564" max="1564" width="16" style="184" customWidth="1"/>
    <col min="1565" max="1565" width="6.42578125" style="184" customWidth="1"/>
    <col min="1566" max="1800" width="9.140625" style="184"/>
    <col min="1801" max="1802" width="4.7109375" style="184" customWidth="1"/>
    <col min="1803" max="1803" width="39.28515625" style="184" customWidth="1"/>
    <col min="1804" max="1804" width="15.42578125" style="184" customWidth="1"/>
    <col min="1805" max="1805" width="12.42578125" style="184" customWidth="1"/>
    <col min="1806" max="1807" width="11.42578125" style="184" customWidth="1"/>
    <col min="1808" max="1808" width="21.42578125" style="184" customWidth="1"/>
    <col min="1809" max="1809" width="16.42578125" style="184" customWidth="1"/>
    <col min="1810" max="1815" width="14" style="184" customWidth="1"/>
    <col min="1816" max="1819" width="13.85546875" style="184" customWidth="1"/>
    <col min="1820" max="1820" width="16" style="184" customWidth="1"/>
    <col min="1821" max="1821" width="6.42578125" style="184" customWidth="1"/>
    <col min="1822" max="2056" width="9.140625" style="184"/>
    <col min="2057" max="2058" width="4.7109375" style="184" customWidth="1"/>
    <col min="2059" max="2059" width="39.28515625" style="184" customWidth="1"/>
    <col min="2060" max="2060" width="15.42578125" style="184" customWidth="1"/>
    <col min="2061" max="2061" width="12.42578125" style="184" customWidth="1"/>
    <col min="2062" max="2063" width="11.42578125" style="184" customWidth="1"/>
    <col min="2064" max="2064" width="21.42578125" style="184" customWidth="1"/>
    <col min="2065" max="2065" width="16.42578125" style="184" customWidth="1"/>
    <col min="2066" max="2071" width="14" style="184" customWidth="1"/>
    <col min="2072" max="2075" width="13.85546875" style="184" customWidth="1"/>
    <col min="2076" max="2076" width="16" style="184" customWidth="1"/>
    <col min="2077" max="2077" width="6.42578125" style="184" customWidth="1"/>
    <col min="2078" max="2312" width="9.140625" style="184"/>
    <col min="2313" max="2314" width="4.7109375" style="184" customWidth="1"/>
    <col min="2315" max="2315" width="39.28515625" style="184" customWidth="1"/>
    <col min="2316" max="2316" width="15.42578125" style="184" customWidth="1"/>
    <col min="2317" max="2317" width="12.42578125" style="184" customWidth="1"/>
    <col min="2318" max="2319" width="11.42578125" style="184" customWidth="1"/>
    <col min="2320" max="2320" width="21.42578125" style="184" customWidth="1"/>
    <col min="2321" max="2321" width="16.42578125" style="184" customWidth="1"/>
    <col min="2322" max="2327" width="14" style="184" customWidth="1"/>
    <col min="2328" max="2331" width="13.85546875" style="184" customWidth="1"/>
    <col min="2332" max="2332" width="16" style="184" customWidth="1"/>
    <col min="2333" max="2333" width="6.42578125" style="184" customWidth="1"/>
    <col min="2334" max="2568" width="9.140625" style="184"/>
    <col min="2569" max="2570" width="4.7109375" style="184" customWidth="1"/>
    <col min="2571" max="2571" width="39.28515625" style="184" customWidth="1"/>
    <col min="2572" max="2572" width="15.42578125" style="184" customWidth="1"/>
    <col min="2573" max="2573" width="12.42578125" style="184" customWidth="1"/>
    <col min="2574" max="2575" width="11.42578125" style="184" customWidth="1"/>
    <col min="2576" max="2576" width="21.42578125" style="184" customWidth="1"/>
    <col min="2577" max="2577" width="16.42578125" style="184" customWidth="1"/>
    <col min="2578" max="2583" width="14" style="184" customWidth="1"/>
    <col min="2584" max="2587" width="13.85546875" style="184" customWidth="1"/>
    <col min="2588" max="2588" width="16" style="184" customWidth="1"/>
    <col min="2589" max="2589" width="6.42578125" style="184" customWidth="1"/>
    <col min="2590" max="2824" width="9.140625" style="184"/>
    <col min="2825" max="2826" width="4.7109375" style="184" customWidth="1"/>
    <col min="2827" max="2827" width="39.28515625" style="184" customWidth="1"/>
    <col min="2828" max="2828" width="15.42578125" style="184" customWidth="1"/>
    <col min="2829" max="2829" width="12.42578125" style="184" customWidth="1"/>
    <col min="2830" max="2831" width="11.42578125" style="184" customWidth="1"/>
    <col min="2832" max="2832" width="21.42578125" style="184" customWidth="1"/>
    <col min="2833" max="2833" width="16.42578125" style="184" customWidth="1"/>
    <col min="2834" max="2839" width="14" style="184" customWidth="1"/>
    <col min="2840" max="2843" width="13.85546875" style="184" customWidth="1"/>
    <col min="2844" max="2844" width="16" style="184" customWidth="1"/>
    <col min="2845" max="2845" width="6.42578125" style="184" customWidth="1"/>
    <col min="2846" max="3080" width="9.140625" style="184"/>
    <col min="3081" max="3082" width="4.7109375" style="184" customWidth="1"/>
    <col min="3083" max="3083" width="39.28515625" style="184" customWidth="1"/>
    <col min="3084" max="3084" width="15.42578125" style="184" customWidth="1"/>
    <col min="3085" max="3085" width="12.42578125" style="184" customWidth="1"/>
    <col min="3086" max="3087" width="11.42578125" style="184" customWidth="1"/>
    <col min="3088" max="3088" width="21.42578125" style="184" customWidth="1"/>
    <col min="3089" max="3089" width="16.42578125" style="184" customWidth="1"/>
    <col min="3090" max="3095" width="14" style="184" customWidth="1"/>
    <col min="3096" max="3099" width="13.85546875" style="184" customWidth="1"/>
    <col min="3100" max="3100" width="16" style="184" customWidth="1"/>
    <col min="3101" max="3101" width="6.42578125" style="184" customWidth="1"/>
    <col min="3102" max="3336" width="9.140625" style="184"/>
    <col min="3337" max="3338" width="4.7109375" style="184" customWidth="1"/>
    <col min="3339" max="3339" width="39.28515625" style="184" customWidth="1"/>
    <col min="3340" max="3340" width="15.42578125" style="184" customWidth="1"/>
    <col min="3341" max="3341" width="12.42578125" style="184" customWidth="1"/>
    <col min="3342" max="3343" width="11.42578125" style="184" customWidth="1"/>
    <col min="3344" max="3344" width="21.42578125" style="184" customWidth="1"/>
    <col min="3345" max="3345" width="16.42578125" style="184" customWidth="1"/>
    <col min="3346" max="3351" width="14" style="184" customWidth="1"/>
    <col min="3352" max="3355" width="13.85546875" style="184" customWidth="1"/>
    <col min="3356" max="3356" width="16" style="184" customWidth="1"/>
    <col min="3357" max="3357" width="6.42578125" style="184" customWidth="1"/>
    <col min="3358" max="3592" width="9.140625" style="184"/>
    <col min="3593" max="3594" width="4.7109375" style="184" customWidth="1"/>
    <col min="3595" max="3595" width="39.28515625" style="184" customWidth="1"/>
    <col min="3596" max="3596" width="15.42578125" style="184" customWidth="1"/>
    <col min="3597" max="3597" width="12.42578125" style="184" customWidth="1"/>
    <col min="3598" max="3599" width="11.42578125" style="184" customWidth="1"/>
    <col min="3600" max="3600" width="21.42578125" style="184" customWidth="1"/>
    <col min="3601" max="3601" width="16.42578125" style="184" customWidth="1"/>
    <col min="3602" max="3607" width="14" style="184" customWidth="1"/>
    <col min="3608" max="3611" width="13.85546875" style="184" customWidth="1"/>
    <col min="3612" max="3612" width="16" style="184" customWidth="1"/>
    <col min="3613" max="3613" width="6.42578125" style="184" customWidth="1"/>
    <col min="3614" max="3848" width="9.140625" style="184"/>
    <col min="3849" max="3850" width="4.7109375" style="184" customWidth="1"/>
    <col min="3851" max="3851" width="39.28515625" style="184" customWidth="1"/>
    <col min="3852" max="3852" width="15.42578125" style="184" customWidth="1"/>
    <col min="3853" max="3853" width="12.42578125" style="184" customWidth="1"/>
    <col min="3854" max="3855" width="11.42578125" style="184" customWidth="1"/>
    <col min="3856" max="3856" width="21.42578125" style="184" customWidth="1"/>
    <col min="3857" max="3857" width="16.42578125" style="184" customWidth="1"/>
    <col min="3858" max="3863" width="14" style="184" customWidth="1"/>
    <col min="3864" max="3867" width="13.85546875" style="184" customWidth="1"/>
    <col min="3868" max="3868" width="16" style="184" customWidth="1"/>
    <col min="3869" max="3869" width="6.42578125" style="184" customWidth="1"/>
    <col min="3870" max="4104" width="9.140625" style="184"/>
    <col min="4105" max="4106" width="4.7109375" style="184" customWidth="1"/>
    <col min="4107" max="4107" width="39.28515625" style="184" customWidth="1"/>
    <col min="4108" max="4108" width="15.42578125" style="184" customWidth="1"/>
    <col min="4109" max="4109" width="12.42578125" style="184" customWidth="1"/>
    <col min="4110" max="4111" width="11.42578125" style="184" customWidth="1"/>
    <col min="4112" max="4112" width="21.42578125" style="184" customWidth="1"/>
    <col min="4113" max="4113" width="16.42578125" style="184" customWidth="1"/>
    <col min="4114" max="4119" width="14" style="184" customWidth="1"/>
    <col min="4120" max="4123" width="13.85546875" style="184" customWidth="1"/>
    <col min="4124" max="4124" width="16" style="184" customWidth="1"/>
    <col min="4125" max="4125" width="6.42578125" style="184" customWidth="1"/>
    <col min="4126" max="4360" width="9.140625" style="184"/>
    <col min="4361" max="4362" width="4.7109375" style="184" customWidth="1"/>
    <col min="4363" max="4363" width="39.28515625" style="184" customWidth="1"/>
    <col min="4364" max="4364" width="15.42578125" style="184" customWidth="1"/>
    <col min="4365" max="4365" width="12.42578125" style="184" customWidth="1"/>
    <col min="4366" max="4367" width="11.42578125" style="184" customWidth="1"/>
    <col min="4368" max="4368" width="21.42578125" style="184" customWidth="1"/>
    <col min="4369" max="4369" width="16.42578125" style="184" customWidth="1"/>
    <col min="4370" max="4375" width="14" style="184" customWidth="1"/>
    <col min="4376" max="4379" width="13.85546875" style="184" customWidth="1"/>
    <col min="4380" max="4380" width="16" style="184" customWidth="1"/>
    <col min="4381" max="4381" width="6.42578125" style="184" customWidth="1"/>
    <col min="4382" max="4616" width="9.140625" style="184"/>
    <col min="4617" max="4618" width="4.7109375" style="184" customWidth="1"/>
    <col min="4619" max="4619" width="39.28515625" style="184" customWidth="1"/>
    <col min="4620" max="4620" width="15.42578125" style="184" customWidth="1"/>
    <col min="4621" max="4621" width="12.42578125" style="184" customWidth="1"/>
    <col min="4622" max="4623" width="11.42578125" style="184" customWidth="1"/>
    <col min="4624" max="4624" width="21.42578125" style="184" customWidth="1"/>
    <col min="4625" max="4625" width="16.42578125" style="184" customWidth="1"/>
    <col min="4626" max="4631" width="14" style="184" customWidth="1"/>
    <col min="4632" max="4635" width="13.85546875" style="184" customWidth="1"/>
    <col min="4636" max="4636" width="16" style="184" customWidth="1"/>
    <col min="4637" max="4637" width="6.42578125" style="184" customWidth="1"/>
    <col min="4638" max="4872" width="9.140625" style="184"/>
    <col min="4873" max="4874" width="4.7109375" style="184" customWidth="1"/>
    <col min="4875" max="4875" width="39.28515625" style="184" customWidth="1"/>
    <col min="4876" max="4876" width="15.42578125" style="184" customWidth="1"/>
    <col min="4877" max="4877" width="12.42578125" style="184" customWidth="1"/>
    <col min="4878" max="4879" width="11.42578125" style="184" customWidth="1"/>
    <col min="4880" max="4880" width="21.42578125" style="184" customWidth="1"/>
    <col min="4881" max="4881" width="16.42578125" style="184" customWidth="1"/>
    <col min="4882" max="4887" width="14" style="184" customWidth="1"/>
    <col min="4888" max="4891" width="13.85546875" style="184" customWidth="1"/>
    <col min="4892" max="4892" width="16" style="184" customWidth="1"/>
    <col min="4893" max="4893" width="6.42578125" style="184" customWidth="1"/>
    <col min="4894" max="5128" width="9.140625" style="184"/>
    <col min="5129" max="5130" width="4.7109375" style="184" customWidth="1"/>
    <col min="5131" max="5131" width="39.28515625" style="184" customWidth="1"/>
    <col min="5132" max="5132" width="15.42578125" style="184" customWidth="1"/>
    <col min="5133" max="5133" width="12.42578125" style="184" customWidth="1"/>
    <col min="5134" max="5135" width="11.42578125" style="184" customWidth="1"/>
    <col min="5136" max="5136" width="21.42578125" style="184" customWidth="1"/>
    <col min="5137" max="5137" width="16.42578125" style="184" customWidth="1"/>
    <col min="5138" max="5143" width="14" style="184" customWidth="1"/>
    <col min="5144" max="5147" width="13.85546875" style="184" customWidth="1"/>
    <col min="5148" max="5148" width="16" style="184" customWidth="1"/>
    <col min="5149" max="5149" width="6.42578125" style="184" customWidth="1"/>
    <col min="5150" max="5384" width="9.140625" style="184"/>
    <col min="5385" max="5386" width="4.7109375" style="184" customWidth="1"/>
    <col min="5387" max="5387" width="39.28515625" style="184" customWidth="1"/>
    <col min="5388" max="5388" width="15.42578125" style="184" customWidth="1"/>
    <col min="5389" max="5389" width="12.42578125" style="184" customWidth="1"/>
    <col min="5390" max="5391" width="11.42578125" style="184" customWidth="1"/>
    <col min="5392" max="5392" width="21.42578125" style="184" customWidth="1"/>
    <col min="5393" max="5393" width="16.42578125" style="184" customWidth="1"/>
    <col min="5394" max="5399" width="14" style="184" customWidth="1"/>
    <col min="5400" max="5403" width="13.85546875" style="184" customWidth="1"/>
    <col min="5404" max="5404" width="16" style="184" customWidth="1"/>
    <col min="5405" max="5405" width="6.42578125" style="184" customWidth="1"/>
    <col min="5406" max="5640" width="9.140625" style="184"/>
    <col min="5641" max="5642" width="4.7109375" style="184" customWidth="1"/>
    <col min="5643" max="5643" width="39.28515625" style="184" customWidth="1"/>
    <col min="5644" max="5644" width="15.42578125" style="184" customWidth="1"/>
    <col min="5645" max="5645" width="12.42578125" style="184" customWidth="1"/>
    <col min="5646" max="5647" width="11.42578125" style="184" customWidth="1"/>
    <col min="5648" max="5648" width="21.42578125" style="184" customWidth="1"/>
    <col min="5649" max="5649" width="16.42578125" style="184" customWidth="1"/>
    <col min="5650" max="5655" width="14" style="184" customWidth="1"/>
    <col min="5656" max="5659" width="13.85546875" style="184" customWidth="1"/>
    <col min="5660" max="5660" width="16" style="184" customWidth="1"/>
    <col min="5661" max="5661" width="6.42578125" style="184" customWidth="1"/>
    <col min="5662" max="5896" width="9.140625" style="184"/>
    <col min="5897" max="5898" width="4.7109375" style="184" customWidth="1"/>
    <col min="5899" max="5899" width="39.28515625" style="184" customWidth="1"/>
    <col min="5900" max="5900" width="15.42578125" style="184" customWidth="1"/>
    <col min="5901" max="5901" width="12.42578125" style="184" customWidth="1"/>
    <col min="5902" max="5903" width="11.42578125" style="184" customWidth="1"/>
    <col min="5904" max="5904" width="21.42578125" style="184" customWidth="1"/>
    <col min="5905" max="5905" width="16.42578125" style="184" customWidth="1"/>
    <col min="5906" max="5911" width="14" style="184" customWidth="1"/>
    <col min="5912" max="5915" width="13.85546875" style="184" customWidth="1"/>
    <col min="5916" max="5916" width="16" style="184" customWidth="1"/>
    <col min="5917" max="5917" width="6.42578125" style="184" customWidth="1"/>
    <col min="5918" max="6152" width="9.140625" style="184"/>
    <col min="6153" max="6154" width="4.7109375" style="184" customWidth="1"/>
    <col min="6155" max="6155" width="39.28515625" style="184" customWidth="1"/>
    <col min="6156" max="6156" width="15.42578125" style="184" customWidth="1"/>
    <col min="6157" max="6157" width="12.42578125" style="184" customWidth="1"/>
    <col min="6158" max="6159" width="11.42578125" style="184" customWidth="1"/>
    <col min="6160" max="6160" width="21.42578125" style="184" customWidth="1"/>
    <col min="6161" max="6161" width="16.42578125" style="184" customWidth="1"/>
    <col min="6162" max="6167" width="14" style="184" customWidth="1"/>
    <col min="6168" max="6171" width="13.85546875" style="184" customWidth="1"/>
    <col min="6172" max="6172" width="16" style="184" customWidth="1"/>
    <col min="6173" max="6173" width="6.42578125" style="184" customWidth="1"/>
    <col min="6174" max="6408" width="9.140625" style="184"/>
    <col min="6409" max="6410" width="4.7109375" style="184" customWidth="1"/>
    <col min="6411" max="6411" width="39.28515625" style="184" customWidth="1"/>
    <col min="6412" max="6412" width="15.42578125" style="184" customWidth="1"/>
    <col min="6413" max="6413" width="12.42578125" style="184" customWidth="1"/>
    <col min="6414" max="6415" width="11.42578125" style="184" customWidth="1"/>
    <col min="6416" max="6416" width="21.42578125" style="184" customWidth="1"/>
    <col min="6417" max="6417" width="16.42578125" style="184" customWidth="1"/>
    <col min="6418" max="6423" width="14" style="184" customWidth="1"/>
    <col min="6424" max="6427" width="13.85546875" style="184" customWidth="1"/>
    <col min="6428" max="6428" width="16" style="184" customWidth="1"/>
    <col min="6429" max="6429" width="6.42578125" style="184" customWidth="1"/>
    <col min="6430" max="6664" width="9.140625" style="184"/>
    <col min="6665" max="6666" width="4.7109375" style="184" customWidth="1"/>
    <col min="6667" max="6667" width="39.28515625" style="184" customWidth="1"/>
    <col min="6668" max="6668" width="15.42578125" style="184" customWidth="1"/>
    <col min="6669" max="6669" width="12.42578125" style="184" customWidth="1"/>
    <col min="6670" max="6671" width="11.42578125" style="184" customWidth="1"/>
    <col min="6672" max="6672" width="21.42578125" style="184" customWidth="1"/>
    <col min="6673" max="6673" width="16.42578125" style="184" customWidth="1"/>
    <col min="6674" max="6679" width="14" style="184" customWidth="1"/>
    <col min="6680" max="6683" width="13.85546875" style="184" customWidth="1"/>
    <col min="6684" max="6684" width="16" style="184" customWidth="1"/>
    <col min="6685" max="6685" width="6.42578125" style="184" customWidth="1"/>
    <col min="6686" max="6920" width="9.140625" style="184"/>
    <col min="6921" max="6922" width="4.7109375" style="184" customWidth="1"/>
    <col min="6923" max="6923" width="39.28515625" style="184" customWidth="1"/>
    <col min="6924" max="6924" width="15.42578125" style="184" customWidth="1"/>
    <col min="6925" max="6925" width="12.42578125" style="184" customWidth="1"/>
    <col min="6926" max="6927" width="11.42578125" style="184" customWidth="1"/>
    <col min="6928" max="6928" width="21.42578125" style="184" customWidth="1"/>
    <col min="6929" max="6929" width="16.42578125" style="184" customWidth="1"/>
    <col min="6930" max="6935" width="14" style="184" customWidth="1"/>
    <col min="6936" max="6939" width="13.85546875" style="184" customWidth="1"/>
    <col min="6940" max="6940" width="16" style="184" customWidth="1"/>
    <col min="6941" max="6941" width="6.42578125" style="184" customWidth="1"/>
    <col min="6942" max="7176" width="9.140625" style="184"/>
    <col min="7177" max="7178" width="4.7109375" style="184" customWidth="1"/>
    <col min="7179" max="7179" width="39.28515625" style="184" customWidth="1"/>
    <col min="7180" max="7180" width="15.42578125" style="184" customWidth="1"/>
    <col min="7181" max="7181" width="12.42578125" style="184" customWidth="1"/>
    <col min="7182" max="7183" width="11.42578125" style="184" customWidth="1"/>
    <col min="7184" max="7184" width="21.42578125" style="184" customWidth="1"/>
    <col min="7185" max="7185" width="16.42578125" style="184" customWidth="1"/>
    <col min="7186" max="7191" width="14" style="184" customWidth="1"/>
    <col min="7192" max="7195" width="13.85546875" style="184" customWidth="1"/>
    <col min="7196" max="7196" width="16" style="184" customWidth="1"/>
    <col min="7197" max="7197" width="6.42578125" style="184" customWidth="1"/>
    <col min="7198" max="7432" width="9.140625" style="184"/>
    <col min="7433" max="7434" width="4.7109375" style="184" customWidth="1"/>
    <col min="7435" max="7435" width="39.28515625" style="184" customWidth="1"/>
    <col min="7436" max="7436" width="15.42578125" style="184" customWidth="1"/>
    <col min="7437" max="7437" width="12.42578125" style="184" customWidth="1"/>
    <col min="7438" max="7439" width="11.42578125" style="184" customWidth="1"/>
    <col min="7440" max="7440" width="21.42578125" style="184" customWidth="1"/>
    <col min="7441" max="7441" width="16.42578125" style="184" customWidth="1"/>
    <col min="7442" max="7447" width="14" style="184" customWidth="1"/>
    <col min="7448" max="7451" width="13.85546875" style="184" customWidth="1"/>
    <col min="7452" max="7452" width="16" style="184" customWidth="1"/>
    <col min="7453" max="7453" width="6.42578125" style="184" customWidth="1"/>
    <col min="7454" max="7688" width="9.140625" style="184"/>
    <col min="7689" max="7690" width="4.7109375" style="184" customWidth="1"/>
    <col min="7691" max="7691" width="39.28515625" style="184" customWidth="1"/>
    <col min="7692" max="7692" width="15.42578125" style="184" customWidth="1"/>
    <col min="7693" max="7693" width="12.42578125" style="184" customWidth="1"/>
    <col min="7694" max="7695" width="11.42578125" style="184" customWidth="1"/>
    <col min="7696" max="7696" width="21.42578125" style="184" customWidth="1"/>
    <col min="7697" max="7697" width="16.42578125" style="184" customWidth="1"/>
    <col min="7698" max="7703" width="14" style="184" customWidth="1"/>
    <col min="7704" max="7707" width="13.85546875" style="184" customWidth="1"/>
    <col min="7708" max="7708" width="16" style="184" customWidth="1"/>
    <col min="7709" max="7709" width="6.42578125" style="184" customWidth="1"/>
    <col min="7710" max="7944" width="9.140625" style="184"/>
    <col min="7945" max="7946" width="4.7109375" style="184" customWidth="1"/>
    <col min="7947" max="7947" width="39.28515625" style="184" customWidth="1"/>
    <col min="7948" max="7948" width="15.42578125" style="184" customWidth="1"/>
    <col min="7949" max="7949" width="12.42578125" style="184" customWidth="1"/>
    <col min="7950" max="7951" width="11.42578125" style="184" customWidth="1"/>
    <col min="7952" max="7952" width="21.42578125" style="184" customWidth="1"/>
    <col min="7953" max="7953" width="16.42578125" style="184" customWidth="1"/>
    <col min="7954" max="7959" width="14" style="184" customWidth="1"/>
    <col min="7960" max="7963" width="13.85546875" style="184" customWidth="1"/>
    <col min="7964" max="7964" width="16" style="184" customWidth="1"/>
    <col min="7965" max="7965" width="6.42578125" style="184" customWidth="1"/>
    <col min="7966" max="8200" width="9.140625" style="184"/>
    <col min="8201" max="8202" width="4.7109375" style="184" customWidth="1"/>
    <col min="8203" max="8203" width="39.28515625" style="184" customWidth="1"/>
    <col min="8204" max="8204" width="15.42578125" style="184" customWidth="1"/>
    <col min="8205" max="8205" width="12.42578125" style="184" customWidth="1"/>
    <col min="8206" max="8207" width="11.42578125" style="184" customWidth="1"/>
    <col min="8208" max="8208" width="21.42578125" style="184" customWidth="1"/>
    <col min="8209" max="8209" width="16.42578125" style="184" customWidth="1"/>
    <col min="8210" max="8215" width="14" style="184" customWidth="1"/>
    <col min="8216" max="8219" width="13.85546875" style="184" customWidth="1"/>
    <col min="8220" max="8220" width="16" style="184" customWidth="1"/>
    <col min="8221" max="8221" width="6.42578125" style="184" customWidth="1"/>
    <col min="8222" max="8456" width="9.140625" style="184"/>
    <col min="8457" max="8458" width="4.7109375" style="184" customWidth="1"/>
    <col min="8459" max="8459" width="39.28515625" style="184" customWidth="1"/>
    <col min="8460" max="8460" width="15.42578125" style="184" customWidth="1"/>
    <col min="8461" max="8461" width="12.42578125" style="184" customWidth="1"/>
    <col min="8462" max="8463" width="11.42578125" style="184" customWidth="1"/>
    <col min="8464" max="8464" width="21.42578125" style="184" customWidth="1"/>
    <col min="8465" max="8465" width="16.42578125" style="184" customWidth="1"/>
    <col min="8466" max="8471" width="14" style="184" customWidth="1"/>
    <col min="8472" max="8475" width="13.85546875" style="184" customWidth="1"/>
    <col min="8476" max="8476" width="16" style="184" customWidth="1"/>
    <col min="8477" max="8477" width="6.42578125" style="184" customWidth="1"/>
    <col min="8478" max="8712" width="9.140625" style="184"/>
    <col min="8713" max="8714" width="4.7109375" style="184" customWidth="1"/>
    <col min="8715" max="8715" width="39.28515625" style="184" customWidth="1"/>
    <col min="8716" max="8716" width="15.42578125" style="184" customWidth="1"/>
    <col min="8717" max="8717" width="12.42578125" style="184" customWidth="1"/>
    <col min="8718" max="8719" width="11.42578125" style="184" customWidth="1"/>
    <col min="8720" max="8720" width="21.42578125" style="184" customWidth="1"/>
    <col min="8721" max="8721" width="16.42578125" style="184" customWidth="1"/>
    <col min="8722" max="8727" width="14" style="184" customWidth="1"/>
    <col min="8728" max="8731" width="13.85546875" style="184" customWidth="1"/>
    <col min="8732" max="8732" width="16" style="184" customWidth="1"/>
    <col min="8733" max="8733" width="6.42578125" style="184" customWidth="1"/>
    <col min="8734" max="8968" width="9.140625" style="184"/>
    <col min="8969" max="8970" width="4.7109375" style="184" customWidth="1"/>
    <col min="8971" max="8971" width="39.28515625" style="184" customWidth="1"/>
    <col min="8972" max="8972" width="15.42578125" style="184" customWidth="1"/>
    <col min="8973" max="8973" width="12.42578125" style="184" customWidth="1"/>
    <col min="8974" max="8975" width="11.42578125" style="184" customWidth="1"/>
    <col min="8976" max="8976" width="21.42578125" style="184" customWidth="1"/>
    <col min="8977" max="8977" width="16.42578125" style="184" customWidth="1"/>
    <col min="8978" max="8983" width="14" style="184" customWidth="1"/>
    <col min="8984" max="8987" width="13.85546875" style="184" customWidth="1"/>
    <col min="8988" max="8988" width="16" style="184" customWidth="1"/>
    <col min="8989" max="8989" width="6.42578125" style="184" customWidth="1"/>
    <col min="8990" max="9224" width="9.140625" style="184"/>
    <col min="9225" max="9226" width="4.7109375" style="184" customWidth="1"/>
    <col min="9227" max="9227" width="39.28515625" style="184" customWidth="1"/>
    <col min="9228" max="9228" width="15.42578125" style="184" customWidth="1"/>
    <col min="9229" max="9229" width="12.42578125" style="184" customWidth="1"/>
    <col min="9230" max="9231" width="11.42578125" style="184" customWidth="1"/>
    <col min="9232" max="9232" width="21.42578125" style="184" customWidth="1"/>
    <col min="9233" max="9233" width="16.42578125" style="184" customWidth="1"/>
    <col min="9234" max="9239" width="14" style="184" customWidth="1"/>
    <col min="9240" max="9243" width="13.85546875" style="184" customWidth="1"/>
    <col min="9244" max="9244" width="16" style="184" customWidth="1"/>
    <col min="9245" max="9245" width="6.42578125" style="184" customWidth="1"/>
    <col min="9246" max="9480" width="9.140625" style="184"/>
    <col min="9481" max="9482" width="4.7109375" style="184" customWidth="1"/>
    <col min="9483" max="9483" width="39.28515625" style="184" customWidth="1"/>
    <col min="9484" max="9484" width="15.42578125" style="184" customWidth="1"/>
    <col min="9485" max="9485" width="12.42578125" style="184" customWidth="1"/>
    <col min="9486" max="9487" width="11.42578125" style="184" customWidth="1"/>
    <col min="9488" max="9488" width="21.42578125" style="184" customWidth="1"/>
    <col min="9489" max="9489" width="16.42578125" style="184" customWidth="1"/>
    <col min="9490" max="9495" width="14" style="184" customWidth="1"/>
    <col min="9496" max="9499" width="13.85546875" style="184" customWidth="1"/>
    <col min="9500" max="9500" width="16" style="184" customWidth="1"/>
    <col min="9501" max="9501" width="6.42578125" style="184" customWidth="1"/>
    <col min="9502" max="9736" width="9.140625" style="184"/>
    <col min="9737" max="9738" width="4.7109375" style="184" customWidth="1"/>
    <col min="9739" max="9739" width="39.28515625" style="184" customWidth="1"/>
    <col min="9740" max="9740" width="15.42578125" style="184" customWidth="1"/>
    <col min="9741" max="9741" width="12.42578125" style="184" customWidth="1"/>
    <col min="9742" max="9743" width="11.42578125" style="184" customWidth="1"/>
    <col min="9744" max="9744" width="21.42578125" style="184" customWidth="1"/>
    <col min="9745" max="9745" width="16.42578125" style="184" customWidth="1"/>
    <col min="9746" max="9751" width="14" style="184" customWidth="1"/>
    <col min="9752" max="9755" width="13.85546875" style="184" customWidth="1"/>
    <col min="9756" max="9756" width="16" style="184" customWidth="1"/>
    <col min="9757" max="9757" width="6.42578125" style="184" customWidth="1"/>
    <col min="9758" max="9992" width="9.140625" style="184"/>
    <col min="9993" max="9994" width="4.7109375" style="184" customWidth="1"/>
    <col min="9995" max="9995" width="39.28515625" style="184" customWidth="1"/>
    <col min="9996" max="9996" width="15.42578125" style="184" customWidth="1"/>
    <col min="9997" max="9997" width="12.42578125" style="184" customWidth="1"/>
    <col min="9998" max="9999" width="11.42578125" style="184" customWidth="1"/>
    <col min="10000" max="10000" width="21.42578125" style="184" customWidth="1"/>
    <col min="10001" max="10001" width="16.42578125" style="184" customWidth="1"/>
    <col min="10002" max="10007" width="14" style="184" customWidth="1"/>
    <col min="10008" max="10011" width="13.85546875" style="184" customWidth="1"/>
    <col min="10012" max="10012" width="16" style="184" customWidth="1"/>
    <col min="10013" max="10013" width="6.42578125" style="184" customWidth="1"/>
    <col min="10014" max="10248" width="9.140625" style="184"/>
    <col min="10249" max="10250" width="4.7109375" style="184" customWidth="1"/>
    <col min="10251" max="10251" width="39.28515625" style="184" customWidth="1"/>
    <col min="10252" max="10252" width="15.42578125" style="184" customWidth="1"/>
    <col min="10253" max="10253" width="12.42578125" style="184" customWidth="1"/>
    <col min="10254" max="10255" width="11.42578125" style="184" customWidth="1"/>
    <col min="10256" max="10256" width="21.42578125" style="184" customWidth="1"/>
    <col min="10257" max="10257" width="16.42578125" style="184" customWidth="1"/>
    <col min="10258" max="10263" width="14" style="184" customWidth="1"/>
    <col min="10264" max="10267" width="13.85546875" style="184" customWidth="1"/>
    <col min="10268" max="10268" width="16" style="184" customWidth="1"/>
    <col min="10269" max="10269" width="6.42578125" style="184" customWidth="1"/>
    <col min="10270" max="10504" width="9.140625" style="184"/>
    <col min="10505" max="10506" width="4.7109375" style="184" customWidth="1"/>
    <col min="10507" max="10507" width="39.28515625" style="184" customWidth="1"/>
    <col min="10508" max="10508" width="15.42578125" style="184" customWidth="1"/>
    <col min="10509" max="10509" width="12.42578125" style="184" customWidth="1"/>
    <col min="10510" max="10511" width="11.42578125" style="184" customWidth="1"/>
    <col min="10512" max="10512" width="21.42578125" style="184" customWidth="1"/>
    <col min="10513" max="10513" width="16.42578125" style="184" customWidth="1"/>
    <col min="10514" max="10519" width="14" style="184" customWidth="1"/>
    <col min="10520" max="10523" width="13.85546875" style="184" customWidth="1"/>
    <col min="10524" max="10524" width="16" style="184" customWidth="1"/>
    <col min="10525" max="10525" width="6.42578125" style="184" customWidth="1"/>
    <col min="10526" max="10760" width="9.140625" style="184"/>
    <col min="10761" max="10762" width="4.7109375" style="184" customWidth="1"/>
    <col min="10763" max="10763" width="39.28515625" style="184" customWidth="1"/>
    <col min="10764" max="10764" width="15.42578125" style="184" customWidth="1"/>
    <col min="10765" max="10765" width="12.42578125" style="184" customWidth="1"/>
    <col min="10766" max="10767" width="11.42578125" style="184" customWidth="1"/>
    <col min="10768" max="10768" width="21.42578125" style="184" customWidth="1"/>
    <col min="10769" max="10769" width="16.42578125" style="184" customWidth="1"/>
    <col min="10770" max="10775" width="14" style="184" customWidth="1"/>
    <col min="10776" max="10779" width="13.85546875" style="184" customWidth="1"/>
    <col min="10780" max="10780" width="16" style="184" customWidth="1"/>
    <col min="10781" max="10781" width="6.42578125" style="184" customWidth="1"/>
    <col min="10782" max="11016" width="9.140625" style="184"/>
    <col min="11017" max="11018" width="4.7109375" style="184" customWidth="1"/>
    <col min="11019" max="11019" width="39.28515625" style="184" customWidth="1"/>
    <col min="11020" max="11020" width="15.42578125" style="184" customWidth="1"/>
    <col min="11021" max="11021" width="12.42578125" style="184" customWidth="1"/>
    <col min="11022" max="11023" width="11.42578125" style="184" customWidth="1"/>
    <col min="11024" max="11024" width="21.42578125" style="184" customWidth="1"/>
    <col min="11025" max="11025" width="16.42578125" style="184" customWidth="1"/>
    <col min="11026" max="11031" width="14" style="184" customWidth="1"/>
    <col min="11032" max="11035" width="13.85546875" style="184" customWidth="1"/>
    <col min="11036" max="11036" width="16" style="184" customWidth="1"/>
    <col min="11037" max="11037" width="6.42578125" style="184" customWidth="1"/>
    <col min="11038" max="11272" width="9.140625" style="184"/>
    <col min="11273" max="11274" width="4.7109375" style="184" customWidth="1"/>
    <col min="11275" max="11275" width="39.28515625" style="184" customWidth="1"/>
    <col min="11276" max="11276" width="15.42578125" style="184" customWidth="1"/>
    <col min="11277" max="11277" width="12.42578125" style="184" customWidth="1"/>
    <col min="11278" max="11279" width="11.42578125" style="184" customWidth="1"/>
    <col min="11280" max="11280" width="21.42578125" style="184" customWidth="1"/>
    <col min="11281" max="11281" width="16.42578125" style="184" customWidth="1"/>
    <col min="11282" max="11287" width="14" style="184" customWidth="1"/>
    <col min="11288" max="11291" width="13.85546875" style="184" customWidth="1"/>
    <col min="11292" max="11292" width="16" style="184" customWidth="1"/>
    <col min="11293" max="11293" width="6.42578125" style="184" customWidth="1"/>
    <col min="11294" max="11528" width="9.140625" style="184"/>
    <col min="11529" max="11530" width="4.7109375" style="184" customWidth="1"/>
    <col min="11531" max="11531" width="39.28515625" style="184" customWidth="1"/>
    <col min="11532" max="11532" width="15.42578125" style="184" customWidth="1"/>
    <col min="11533" max="11533" width="12.42578125" style="184" customWidth="1"/>
    <col min="11534" max="11535" width="11.42578125" style="184" customWidth="1"/>
    <col min="11536" max="11536" width="21.42578125" style="184" customWidth="1"/>
    <col min="11537" max="11537" width="16.42578125" style="184" customWidth="1"/>
    <col min="11538" max="11543" width="14" style="184" customWidth="1"/>
    <col min="11544" max="11547" width="13.85546875" style="184" customWidth="1"/>
    <col min="11548" max="11548" width="16" style="184" customWidth="1"/>
    <col min="11549" max="11549" width="6.42578125" style="184" customWidth="1"/>
    <col min="11550" max="11784" width="9.140625" style="184"/>
    <col min="11785" max="11786" width="4.7109375" style="184" customWidth="1"/>
    <col min="11787" max="11787" width="39.28515625" style="184" customWidth="1"/>
    <col min="11788" max="11788" width="15.42578125" style="184" customWidth="1"/>
    <col min="11789" max="11789" width="12.42578125" style="184" customWidth="1"/>
    <col min="11790" max="11791" width="11.42578125" style="184" customWidth="1"/>
    <col min="11792" max="11792" width="21.42578125" style="184" customWidth="1"/>
    <col min="11793" max="11793" width="16.42578125" style="184" customWidth="1"/>
    <col min="11794" max="11799" width="14" style="184" customWidth="1"/>
    <col min="11800" max="11803" width="13.85546875" style="184" customWidth="1"/>
    <col min="11804" max="11804" width="16" style="184" customWidth="1"/>
    <col min="11805" max="11805" width="6.42578125" style="184" customWidth="1"/>
    <col min="11806" max="12040" width="9.140625" style="184"/>
    <col min="12041" max="12042" width="4.7109375" style="184" customWidth="1"/>
    <col min="12043" max="12043" width="39.28515625" style="184" customWidth="1"/>
    <col min="12044" max="12044" width="15.42578125" style="184" customWidth="1"/>
    <col min="12045" max="12045" width="12.42578125" style="184" customWidth="1"/>
    <col min="12046" max="12047" width="11.42578125" style="184" customWidth="1"/>
    <col min="12048" max="12048" width="21.42578125" style="184" customWidth="1"/>
    <col min="12049" max="12049" width="16.42578125" style="184" customWidth="1"/>
    <col min="12050" max="12055" width="14" style="184" customWidth="1"/>
    <col min="12056" max="12059" width="13.85546875" style="184" customWidth="1"/>
    <col min="12060" max="12060" width="16" style="184" customWidth="1"/>
    <col min="12061" max="12061" width="6.42578125" style="184" customWidth="1"/>
    <col min="12062" max="12296" width="9.140625" style="184"/>
    <col min="12297" max="12298" width="4.7109375" style="184" customWidth="1"/>
    <col min="12299" max="12299" width="39.28515625" style="184" customWidth="1"/>
    <col min="12300" max="12300" width="15.42578125" style="184" customWidth="1"/>
    <col min="12301" max="12301" width="12.42578125" style="184" customWidth="1"/>
    <col min="12302" max="12303" width="11.42578125" style="184" customWidth="1"/>
    <col min="12304" max="12304" width="21.42578125" style="184" customWidth="1"/>
    <col min="12305" max="12305" width="16.42578125" style="184" customWidth="1"/>
    <col min="12306" max="12311" width="14" style="184" customWidth="1"/>
    <col min="12312" max="12315" width="13.85546875" style="184" customWidth="1"/>
    <col min="12316" max="12316" width="16" style="184" customWidth="1"/>
    <col min="12317" max="12317" width="6.42578125" style="184" customWidth="1"/>
    <col min="12318" max="12552" width="9.140625" style="184"/>
    <col min="12553" max="12554" width="4.7109375" style="184" customWidth="1"/>
    <col min="12555" max="12555" width="39.28515625" style="184" customWidth="1"/>
    <col min="12556" max="12556" width="15.42578125" style="184" customWidth="1"/>
    <col min="12557" max="12557" width="12.42578125" style="184" customWidth="1"/>
    <col min="12558" max="12559" width="11.42578125" style="184" customWidth="1"/>
    <col min="12560" max="12560" width="21.42578125" style="184" customWidth="1"/>
    <col min="12561" max="12561" width="16.42578125" style="184" customWidth="1"/>
    <col min="12562" max="12567" width="14" style="184" customWidth="1"/>
    <col min="12568" max="12571" width="13.85546875" style="184" customWidth="1"/>
    <col min="12572" max="12572" width="16" style="184" customWidth="1"/>
    <col min="12573" max="12573" width="6.42578125" style="184" customWidth="1"/>
    <col min="12574" max="12808" width="9.140625" style="184"/>
    <col min="12809" max="12810" width="4.7109375" style="184" customWidth="1"/>
    <col min="12811" max="12811" width="39.28515625" style="184" customWidth="1"/>
    <col min="12812" max="12812" width="15.42578125" style="184" customWidth="1"/>
    <col min="12813" max="12813" width="12.42578125" style="184" customWidth="1"/>
    <col min="12814" max="12815" width="11.42578125" style="184" customWidth="1"/>
    <col min="12816" max="12816" width="21.42578125" style="184" customWidth="1"/>
    <col min="12817" max="12817" width="16.42578125" style="184" customWidth="1"/>
    <col min="12818" max="12823" width="14" style="184" customWidth="1"/>
    <col min="12824" max="12827" width="13.85546875" style="184" customWidth="1"/>
    <col min="12828" max="12828" width="16" style="184" customWidth="1"/>
    <col min="12829" max="12829" width="6.42578125" style="184" customWidth="1"/>
    <col min="12830" max="13064" width="9.140625" style="184"/>
    <col min="13065" max="13066" width="4.7109375" style="184" customWidth="1"/>
    <col min="13067" max="13067" width="39.28515625" style="184" customWidth="1"/>
    <col min="13068" max="13068" width="15.42578125" style="184" customWidth="1"/>
    <col min="13069" max="13069" width="12.42578125" style="184" customWidth="1"/>
    <col min="13070" max="13071" width="11.42578125" style="184" customWidth="1"/>
    <col min="13072" max="13072" width="21.42578125" style="184" customWidth="1"/>
    <col min="13073" max="13073" width="16.42578125" style="184" customWidth="1"/>
    <col min="13074" max="13079" width="14" style="184" customWidth="1"/>
    <col min="13080" max="13083" width="13.85546875" style="184" customWidth="1"/>
    <col min="13084" max="13084" width="16" style="184" customWidth="1"/>
    <col min="13085" max="13085" width="6.42578125" style="184" customWidth="1"/>
    <col min="13086" max="13320" width="9.140625" style="184"/>
    <col min="13321" max="13322" width="4.7109375" style="184" customWidth="1"/>
    <col min="13323" max="13323" width="39.28515625" style="184" customWidth="1"/>
    <col min="13324" max="13324" width="15.42578125" style="184" customWidth="1"/>
    <col min="13325" max="13325" width="12.42578125" style="184" customWidth="1"/>
    <col min="13326" max="13327" width="11.42578125" style="184" customWidth="1"/>
    <col min="13328" max="13328" width="21.42578125" style="184" customWidth="1"/>
    <col min="13329" max="13329" width="16.42578125" style="184" customWidth="1"/>
    <col min="13330" max="13335" width="14" style="184" customWidth="1"/>
    <col min="13336" max="13339" width="13.85546875" style="184" customWidth="1"/>
    <col min="13340" max="13340" width="16" style="184" customWidth="1"/>
    <col min="13341" max="13341" width="6.42578125" style="184" customWidth="1"/>
    <col min="13342" max="13576" width="9.140625" style="184"/>
    <col min="13577" max="13578" width="4.7109375" style="184" customWidth="1"/>
    <col min="13579" max="13579" width="39.28515625" style="184" customWidth="1"/>
    <col min="13580" max="13580" width="15.42578125" style="184" customWidth="1"/>
    <col min="13581" max="13581" width="12.42578125" style="184" customWidth="1"/>
    <col min="13582" max="13583" width="11.42578125" style="184" customWidth="1"/>
    <col min="13584" max="13584" width="21.42578125" style="184" customWidth="1"/>
    <col min="13585" max="13585" width="16.42578125" style="184" customWidth="1"/>
    <col min="13586" max="13591" width="14" style="184" customWidth="1"/>
    <col min="13592" max="13595" width="13.85546875" style="184" customWidth="1"/>
    <col min="13596" max="13596" width="16" style="184" customWidth="1"/>
    <col min="13597" max="13597" width="6.42578125" style="184" customWidth="1"/>
    <col min="13598" max="13832" width="9.140625" style="184"/>
    <col min="13833" max="13834" width="4.7109375" style="184" customWidth="1"/>
    <col min="13835" max="13835" width="39.28515625" style="184" customWidth="1"/>
    <col min="13836" max="13836" width="15.42578125" style="184" customWidth="1"/>
    <col min="13837" max="13837" width="12.42578125" style="184" customWidth="1"/>
    <col min="13838" max="13839" width="11.42578125" style="184" customWidth="1"/>
    <col min="13840" max="13840" width="21.42578125" style="184" customWidth="1"/>
    <col min="13841" max="13841" width="16.42578125" style="184" customWidth="1"/>
    <col min="13842" max="13847" width="14" style="184" customWidth="1"/>
    <col min="13848" max="13851" width="13.85546875" style="184" customWidth="1"/>
    <col min="13852" max="13852" width="16" style="184" customWidth="1"/>
    <col min="13853" max="13853" width="6.42578125" style="184" customWidth="1"/>
    <col min="13854" max="14088" width="9.140625" style="184"/>
    <col min="14089" max="14090" width="4.7109375" style="184" customWidth="1"/>
    <col min="14091" max="14091" width="39.28515625" style="184" customWidth="1"/>
    <col min="14092" max="14092" width="15.42578125" style="184" customWidth="1"/>
    <col min="14093" max="14093" width="12.42578125" style="184" customWidth="1"/>
    <col min="14094" max="14095" width="11.42578125" style="184" customWidth="1"/>
    <col min="14096" max="14096" width="21.42578125" style="184" customWidth="1"/>
    <col min="14097" max="14097" width="16.42578125" style="184" customWidth="1"/>
    <col min="14098" max="14103" width="14" style="184" customWidth="1"/>
    <col min="14104" max="14107" width="13.85546875" style="184" customWidth="1"/>
    <col min="14108" max="14108" width="16" style="184" customWidth="1"/>
    <col min="14109" max="14109" width="6.42578125" style="184" customWidth="1"/>
    <col min="14110" max="14344" width="9.140625" style="184"/>
    <col min="14345" max="14346" width="4.7109375" style="184" customWidth="1"/>
    <col min="14347" max="14347" width="39.28515625" style="184" customWidth="1"/>
    <col min="14348" max="14348" width="15.42578125" style="184" customWidth="1"/>
    <col min="14349" max="14349" width="12.42578125" style="184" customWidth="1"/>
    <col min="14350" max="14351" width="11.42578125" style="184" customWidth="1"/>
    <col min="14352" max="14352" width="21.42578125" style="184" customWidth="1"/>
    <col min="14353" max="14353" width="16.42578125" style="184" customWidth="1"/>
    <col min="14354" max="14359" width="14" style="184" customWidth="1"/>
    <col min="14360" max="14363" width="13.85546875" style="184" customWidth="1"/>
    <col min="14364" max="14364" width="16" style="184" customWidth="1"/>
    <col min="14365" max="14365" width="6.42578125" style="184" customWidth="1"/>
    <col min="14366" max="14600" width="9.140625" style="184"/>
    <col min="14601" max="14602" width="4.7109375" style="184" customWidth="1"/>
    <col min="14603" max="14603" width="39.28515625" style="184" customWidth="1"/>
    <col min="14604" max="14604" width="15.42578125" style="184" customWidth="1"/>
    <col min="14605" max="14605" width="12.42578125" style="184" customWidth="1"/>
    <col min="14606" max="14607" width="11.42578125" style="184" customWidth="1"/>
    <col min="14608" max="14608" width="21.42578125" style="184" customWidth="1"/>
    <col min="14609" max="14609" width="16.42578125" style="184" customWidth="1"/>
    <col min="14610" max="14615" width="14" style="184" customWidth="1"/>
    <col min="14616" max="14619" width="13.85546875" style="184" customWidth="1"/>
    <col min="14620" max="14620" width="16" style="184" customWidth="1"/>
    <col min="14621" max="14621" width="6.42578125" style="184" customWidth="1"/>
    <col min="14622" max="14856" width="9.140625" style="184"/>
    <col min="14857" max="14858" width="4.7109375" style="184" customWidth="1"/>
    <col min="14859" max="14859" width="39.28515625" style="184" customWidth="1"/>
    <col min="14860" max="14860" width="15.42578125" style="184" customWidth="1"/>
    <col min="14861" max="14861" width="12.42578125" style="184" customWidth="1"/>
    <col min="14862" max="14863" width="11.42578125" style="184" customWidth="1"/>
    <col min="14864" max="14864" width="21.42578125" style="184" customWidth="1"/>
    <col min="14865" max="14865" width="16.42578125" style="184" customWidth="1"/>
    <col min="14866" max="14871" width="14" style="184" customWidth="1"/>
    <col min="14872" max="14875" width="13.85546875" style="184" customWidth="1"/>
    <col min="14876" max="14876" width="16" style="184" customWidth="1"/>
    <col min="14877" max="14877" width="6.42578125" style="184" customWidth="1"/>
    <col min="14878" max="15112" width="9.140625" style="184"/>
    <col min="15113" max="15114" width="4.7109375" style="184" customWidth="1"/>
    <col min="15115" max="15115" width="39.28515625" style="184" customWidth="1"/>
    <col min="15116" max="15116" width="15.42578125" style="184" customWidth="1"/>
    <col min="15117" max="15117" width="12.42578125" style="184" customWidth="1"/>
    <col min="15118" max="15119" width="11.42578125" style="184" customWidth="1"/>
    <col min="15120" max="15120" width="21.42578125" style="184" customWidth="1"/>
    <col min="15121" max="15121" width="16.42578125" style="184" customWidth="1"/>
    <col min="15122" max="15127" width="14" style="184" customWidth="1"/>
    <col min="15128" max="15131" width="13.85546875" style="184" customWidth="1"/>
    <col min="15132" max="15132" width="16" style="184" customWidth="1"/>
    <col min="15133" max="15133" width="6.42578125" style="184" customWidth="1"/>
    <col min="15134" max="15368" width="9.140625" style="184"/>
    <col min="15369" max="15370" width="4.7109375" style="184" customWidth="1"/>
    <col min="15371" max="15371" width="39.28515625" style="184" customWidth="1"/>
    <col min="15372" max="15372" width="15.42578125" style="184" customWidth="1"/>
    <col min="15373" max="15373" width="12.42578125" style="184" customWidth="1"/>
    <col min="15374" max="15375" width="11.42578125" style="184" customWidth="1"/>
    <col min="15376" max="15376" width="21.42578125" style="184" customWidth="1"/>
    <col min="15377" max="15377" width="16.42578125" style="184" customWidth="1"/>
    <col min="15378" max="15383" width="14" style="184" customWidth="1"/>
    <col min="15384" max="15387" width="13.85546875" style="184" customWidth="1"/>
    <col min="15388" max="15388" width="16" style="184" customWidth="1"/>
    <col min="15389" max="15389" width="6.42578125" style="184" customWidth="1"/>
    <col min="15390" max="15624" width="9.140625" style="184"/>
    <col min="15625" max="15626" width="4.7109375" style="184" customWidth="1"/>
    <col min="15627" max="15627" width="39.28515625" style="184" customWidth="1"/>
    <col min="15628" max="15628" width="15.42578125" style="184" customWidth="1"/>
    <col min="15629" max="15629" width="12.42578125" style="184" customWidth="1"/>
    <col min="15630" max="15631" width="11.42578125" style="184" customWidth="1"/>
    <col min="15632" max="15632" width="21.42578125" style="184" customWidth="1"/>
    <col min="15633" max="15633" width="16.42578125" style="184" customWidth="1"/>
    <col min="15634" max="15639" width="14" style="184" customWidth="1"/>
    <col min="15640" max="15643" width="13.85546875" style="184" customWidth="1"/>
    <col min="15644" max="15644" width="16" style="184" customWidth="1"/>
    <col min="15645" max="15645" width="6.42578125" style="184" customWidth="1"/>
    <col min="15646" max="15880" width="9.140625" style="184"/>
    <col min="15881" max="15882" width="4.7109375" style="184" customWidth="1"/>
    <col min="15883" max="15883" width="39.28515625" style="184" customWidth="1"/>
    <col min="15884" max="15884" width="15.42578125" style="184" customWidth="1"/>
    <col min="15885" max="15885" width="12.42578125" style="184" customWidth="1"/>
    <col min="15886" max="15887" width="11.42578125" style="184" customWidth="1"/>
    <col min="15888" max="15888" width="21.42578125" style="184" customWidth="1"/>
    <col min="15889" max="15889" width="16.42578125" style="184" customWidth="1"/>
    <col min="15890" max="15895" width="14" style="184" customWidth="1"/>
    <col min="15896" max="15899" width="13.85546875" style="184" customWidth="1"/>
    <col min="15900" max="15900" width="16" style="184" customWidth="1"/>
    <col min="15901" max="15901" width="6.42578125" style="184" customWidth="1"/>
    <col min="15902" max="16136" width="9.140625" style="184"/>
    <col min="16137" max="16138" width="4.7109375" style="184" customWidth="1"/>
    <col min="16139" max="16139" width="39.28515625" style="184" customWidth="1"/>
    <col min="16140" max="16140" width="15.42578125" style="184" customWidth="1"/>
    <col min="16141" max="16141" width="12.42578125" style="184" customWidth="1"/>
    <col min="16142" max="16143" width="11.42578125" style="184" customWidth="1"/>
    <col min="16144" max="16144" width="21.42578125" style="184" customWidth="1"/>
    <col min="16145" max="16145" width="16.42578125" style="184" customWidth="1"/>
    <col min="16146" max="16151" width="14" style="184" customWidth="1"/>
    <col min="16152" max="16155" width="13.85546875" style="184" customWidth="1"/>
    <col min="16156" max="16156" width="16" style="184" customWidth="1"/>
    <col min="16157" max="16157" width="6.42578125" style="184" customWidth="1"/>
    <col min="16158" max="16384" width="9.140625" style="184"/>
  </cols>
  <sheetData>
    <row r="1" spans="1:113" s="574" customFormat="1" ht="14.1" customHeight="1" x14ac:dyDescent="0.25">
      <c r="A1" s="184"/>
      <c r="B1" s="417" t="s">
        <v>330</v>
      </c>
      <c r="C1" s="418"/>
      <c r="D1" s="419"/>
      <c r="E1" s="184"/>
      <c r="F1" s="184"/>
      <c r="G1" s="184"/>
      <c r="H1" s="184"/>
      <c r="I1" s="184"/>
      <c r="J1" s="184"/>
      <c r="K1" s="184"/>
      <c r="L1" s="184"/>
      <c r="M1" s="202"/>
      <c r="N1" s="184"/>
      <c r="O1" s="184"/>
      <c r="P1" s="975"/>
      <c r="Q1" s="975"/>
      <c r="R1" s="975"/>
      <c r="S1" s="975"/>
      <c r="T1" s="975"/>
      <c r="U1" s="975"/>
      <c r="V1" s="975"/>
      <c r="W1" s="975"/>
      <c r="X1" s="975"/>
      <c r="Y1" s="975"/>
      <c r="Z1" s="975"/>
      <c r="AA1" s="975"/>
      <c r="AB1" s="975"/>
    </row>
    <row r="2" spans="1:113" s="574" customFormat="1" ht="14.1" customHeight="1" x14ac:dyDescent="0.25">
      <c r="A2" s="184"/>
      <c r="B2" s="420" t="s">
        <v>11</v>
      </c>
      <c r="C2" s="4"/>
      <c r="D2" s="4"/>
      <c r="E2" s="4"/>
      <c r="F2" s="1397">
        <f>'II. Invested Assets'!B2</f>
        <v>0</v>
      </c>
      <c r="G2" s="1397"/>
      <c r="H2" s="184"/>
      <c r="I2" s="184"/>
      <c r="J2" s="184"/>
      <c r="K2" s="184"/>
      <c r="L2" s="184"/>
      <c r="M2" s="202"/>
      <c r="N2" s="184"/>
      <c r="O2" s="184"/>
      <c r="P2" s="975"/>
      <c r="Q2" s="975"/>
      <c r="R2" s="975"/>
      <c r="S2" s="975"/>
      <c r="T2" s="975"/>
      <c r="U2" s="975"/>
      <c r="V2" s="975"/>
      <c r="W2" s="975"/>
      <c r="X2" s="975"/>
      <c r="Y2" s="975"/>
      <c r="Z2" s="975"/>
      <c r="AA2" s="975"/>
      <c r="AB2" s="975"/>
      <c r="AC2" s="573"/>
      <c r="AD2" s="573"/>
    </row>
    <row r="3" spans="1:113" s="574" customFormat="1" ht="14.1" customHeight="1" x14ac:dyDescent="0.25">
      <c r="A3" s="911"/>
      <c r="B3" s="424" t="str">
        <f>SPUCRI!$B$3</f>
        <v>AS OF DATE _______</v>
      </c>
      <c r="C3" s="4"/>
      <c r="D3" s="4"/>
      <c r="E3" s="4"/>
      <c r="F3" s="1398">
        <f>'I. Financial Condition'!$C$3</f>
        <v>0</v>
      </c>
      <c r="G3" s="1398"/>
      <c r="H3" s="911"/>
      <c r="I3" s="911"/>
      <c r="J3" s="911"/>
      <c r="K3" s="911"/>
      <c r="L3" s="911"/>
      <c r="M3" s="1062"/>
      <c r="N3" s="911"/>
      <c r="O3" s="911"/>
      <c r="P3" s="975"/>
      <c r="Q3" s="975"/>
      <c r="R3" s="975"/>
      <c r="S3" s="975"/>
      <c r="T3" s="975"/>
      <c r="U3" s="975"/>
      <c r="V3" s="975"/>
      <c r="W3" s="975"/>
      <c r="X3" s="975"/>
      <c r="Y3" s="975"/>
      <c r="Z3" s="975"/>
      <c r="AA3" s="975"/>
      <c r="AB3" s="975"/>
      <c r="AC3" s="975"/>
      <c r="AD3" s="975"/>
      <c r="AE3" s="975"/>
      <c r="AF3" s="975"/>
      <c r="AG3" s="975"/>
      <c r="AH3" s="975"/>
      <c r="AI3" s="975"/>
      <c r="AJ3" s="975"/>
    </row>
    <row r="4" spans="1:113" s="574" customFormat="1" ht="14.1" customHeight="1" thickBot="1" x14ac:dyDescent="0.3">
      <c r="A4" s="913"/>
      <c r="B4" s="1063"/>
      <c r="C4" s="913"/>
      <c r="D4" s="914"/>
      <c r="E4" s="914"/>
      <c r="F4" s="913"/>
      <c r="G4" s="913"/>
      <c r="H4" s="913"/>
      <c r="I4" s="913"/>
      <c r="J4" s="914"/>
      <c r="K4" s="1064"/>
      <c r="L4" s="1064"/>
      <c r="M4" s="1065"/>
      <c r="N4" s="914"/>
      <c r="O4" s="1064"/>
      <c r="P4" s="1064"/>
      <c r="Q4" s="914"/>
      <c r="R4" s="1064"/>
      <c r="S4" s="1064"/>
      <c r="T4" s="913"/>
      <c r="U4" s="914"/>
      <c r="V4" s="914"/>
      <c r="W4" s="1064"/>
      <c r="X4" s="913"/>
      <c r="Y4" s="914"/>
      <c r="Z4" s="914"/>
      <c r="AA4" s="914"/>
      <c r="AB4" s="913"/>
      <c r="AC4" s="913"/>
    </row>
    <row r="5" spans="1:113" s="426" customFormat="1" ht="12.75" customHeight="1" x14ac:dyDescent="0.25">
      <c r="A5" s="1592" t="s">
        <v>835</v>
      </c>
      <c r="B5" s="1652"/>
      <c r="C5" s="1652"/>
      <c r="D5" s="1490" t="s">
        <v>610</v>
      </c>
      <c r="E5" s="1491"/>
      <c r="F5" s="1530" t="s">
        <v>785</v>
      </c>
      <c r="G5" s="1445" t="s">
        <v>836</v>
      </c>
      <c r="H5" s="1445" t="s">
        <v>837</v>
      </c>
      <c r="I5" s="1445" t="s">
        <v>787</v>
      </c>
      <c r="J5" s="1539" t="s">
        <v>788</v>
      </c>
      <c r="K5" s="1539"/>
      <c r="L5" s="1539"/>
      <c r="M5" s="1620" t="s">
        <v>838</v>
      </c>
      <c r="N5" s="1539" t="s">
        <v>789</v>
      </c>
      <c r="O5" s="1539"/>
      <c r="P5" s="1539"/>
      <c r="Q5" s="1539" t="s">
        <v>790</v>
      </c>
      <c r="R5" s="1539"/>
      <c r="S5" s="1539"/>
      <c r="T5" s="1445" t="s">
        <v>839</v>
      </c>
      <c r="U5" s="1524" t="s">
        <v>840</v>
      </c>
      <c r="V5" s="1524" t="s">
        <v>841</v>
      </c>
      <c r="W5" s="1647" t="s">
        <v>792</v>
      </c>
      <c r="X5" s="1648"/>
      <c r="Y5" s="1649"/>
      <c r="Z5" s="1524" t="s">
        <v>842</v>
      </c>
      <c r="AA5" s="1524" t="s">
        <v>715</v>
      </c>
      <c r="AB5" s="1545" t="s">
        <v>616</v>
      </c>
    </row>
    <row r="6" spans="1:113" s="426" customFormat="1" ht="12.75" customHeight="1" x14ac:dyDescent="0.25">
      <c r="A6" s="1593"/>
      <c r="B6" s="1653"/>
      <c r="C6" s="1653"/>
      <c r="D6" s="1492"/>
      <c r="E6" s="1493"/>
      <c r="F6" s="1472"/>
      <c r="G6" s="1403"/>
      <c r="H6" s="1403"/>
      <c r="I6" s="1403"/>
      <c r="J6" s="1562" t="s">
        <v>796</v>
      </c>
      <c r="K6" s="1621" t="s">
        <v>797</v>
      </c>
      <c r="L6" s="1621" t="s">
        <v>798</v>
      </c>
      <c r="M6" s="1459"/>
      <c r="N6" s="1562" t="s">
        <v>799</v>
      </c>
      <c r="O6" s="1621" t="s">
        <v>800</v>
      </c>
      <c r="P6" s="1621" t="s">
        <v>798</v>
      </c>
      <c r="Q6" s="1562" t="s">
        <v>801</v>
      </c>
      <c r="R6" s="1621" t="s">
        <v>800</v>
      </c>
      <c r="S6" s="1621" t="s">
        <v>798</v>
      </c>
      <c r="T6" s="1403"/>
      <c r="U6" s="1430"/>
      <c r="V6" s="1430"/>
      <c r="W6" s="1622" t="s">
        <v>805</v>
      </c>
      <c r="X6" s="1403" t="s">
        <v>806</v>
      </c>
      <c r="Y6" s="1642" t="s">
        <v>807</v>
      </c>
      <c r="Z6" s="1430"/>
      <c r="AA6" s="1430"/>
      <c r="AB6" s="1546"/>
    </row>
    <row r="7" spans="1:113" s="426" customFormat="1" ht="18" customHeight="1" x14ac:dyDescent="0.25">
      <c r="A7" s="1594"/>
      <c r="B7" s="1654"/>
      <c r="C7" s="1654"/>
      <c r="D7" s="1494"/>
      <c r="E7" s="1495"/>
      <c r="F7" s="1473"/>
      <c r="G7" s="1404"/>
      <c r="H7" s="1404"/>
      <c r="I7" s="1404"/>
      <c r="J7" s="1548"/>
      <c r="K7" s="1651"/>
      <c r="L7" s="1651"/>
      <c r="M7" s="1650"/>
      <c r="N7" s="1548"/>
      <c r="O7" s="1651"/>
      <c r="P7" s="1651"/>
      <c r="Q7" s="1548"/>
      <c r="R7" s="1651"/>
      <c r="S7" s="1651"/>
      <c r="T7" s="1404"/>
      <c r="U7" s="1431"/>
      <c r="V7" s="1431"/>
      <c r="W7" s="1623"/>
      <c r="X7" s="1404"/>
      <c r="Y7" s="1431"/>
      <c r="Z7" s="1431"/>
      <c r="AA7" s="1431"/>
      <c r="AB7" s="1547"/>
    </row>
    <row r="8" spans="1:113" s="422" customFormat="1" ht="12.75" customHeight="1" thickBot="1" x14ac:dyDescent="0.25">
      <c r="A8" s="1671"/>
      <c r="B8" s="1672"/>
      <c r="C8" s="1673"/>
      <c r="D8" s="977" t="s">
        <v>622</v>
      </c>
      <c r="E8" s="1066" t="s">
        <v>683</v>
      </c>
      <c r="F8" s="1067"/>
      <c r="G8" s="1068"/>
      <c r="H8" s="1068"/>
      <c r="I8" s="432"/>
      <c r="J8" s="659"/>
      <c r="K8" s="657"/>
      <c r="L8" s="657"/>
      <c r="M8" s="1069"/>
      <c r="N8" s="659"/>
      <c r="O8" s="657"/>
      <c r="P8" s="657"/>
      <c r="Q8" s="659"/>
      <c r="R8" s="657"/>
      <c r="S8" s="657"/>
      <c r="T8" s="432"/>
      <c r="U8" s="659"/>
      <c r="V8" s="659"/>
      <c r="W8" s="657"/>
      <c r="X8" s="432"/>
      <c r="Y8" s="659"/>
      <c r="Z8" s="659"/>
      <c r="AA8" s="659"/>
      <c r="AB8" s="433"/>
    </row>
    <row r="9" spans="1:113" s="1073" customFormat="1" ht="12.75" customHeight="1" x14ac:dyDescent="0.2">
      <c r="A9" s="1011"/>
      <c r="B9" s="1070">
        <v>1</v>
      </c>
      <c r="C9" s="661"/>
      <c r="D9" s="1071"/>
      <c r="E9" s="1072"/>
      <c r="F9" s="703"/>
      <c r="G9" s="114"/>
      <c r="H9" s="114"/>
      <c r="I9" s="114"/>
      <c r="J9" s="27"/>
      <c r="K9" s="26"/>
      <c r="L9" s="26"/>
      <c r="M9" s="1092">
        <f>ROUNDUP(YEARFRAC(K9,'I. Financial Condition'!$C$3,1),0)</f>
        <v>0</v>
      </c>
      <c r="N9" s="27"/>
      <c r="O9" s="26"/>
      <c r="P9" s="26"/>
      <c r="Q9" s="27"/>
      <c r="R9" s="26"/>
      <c r="S9" s="26"/>
      <c r="T9" s="114"/>
      <c r="U9" s="27"/>
      <c r="V9" s="27"/>
      <c r="W9" s="26"/>
      <c r="X9" s="114"/>
      <c r="Y9" s="27"/>
      <c r="Z9" s="27"/>
      <c r="AA9" s="27"/>
      <c r="AB9" s="449"/>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row>
    <row r="10" spans="1:113" ht="12.75" customHeight="1" x14ac:dyDescent="0.2">
      <c r="A10" s="668"/>
      <c r="B10" s="1074">
        <v>2</v>
      </c>
      <c r="C10" s="197"/>
      <c r="D10" s="1075"/>
      <c r="E10" s="743"/>
      <c r="F10" s="608"/>
      <c r="G10" s="115"/>
      <c r="H10" s="115"/>
      <c r="I10" s="115"/>
      <c r="J10" s="20"/>
      <c r="K10" s="19"/>
      <c r="L10" s="19"/>
      <c r="M10" s="1093">
        <f>ROUNDUP(YEARFRAC(K10,'I. Financial Condition'!$C$3,1),0)</f>
        <v>0</v>
      </c>
      <c r="N10" s="20"/>
      <c r="O10" s="19"/>
      <c r="P10" s="19"/>
      <c r="Q10" s="20"/>
      <c r="R10" s="19"/>
      <c r="S10" s="19"/>
      <c r="T10" s="115"/>
      <c r="U10" s="20"/>
      <c r="V10" s="20"/>
      <c r="W10" s="19"/>
      <c r="X10" s="115"/>
      <c r="Y10" s="20"/>
      <c r="Z10" s="20"/>
      <c r="AA10" s="20"/>
      <c r="AB10" s="200"/>
    </row>
    <row r="11" spans="1:113" ht="12.75" customHeight="1" x14ac:dyDescent="0.2">
      <c r="A11" s="668"/>
      <c r="B11" s="1074">
        <v>3</v>
      </c>
      <c r="C11" s="197"/>
      <c r="D11" s="1075"/>
      <c r="E11" s="743"/>
      <c r="F11" s="608"/>
      <c r="G11" s="115"/>
      <c r="H11" s="115"/>
      <c r="I11" s="115"/>
      <c r="J11" s="20"/>
      <c r="K11" s="19"/>
      <c r="L11" s="19"/>
      <c r="M11" s="1093">
        <f>ROUNDUP(YEARFRAC(K11,'I. Financial Condition'!$C$3,1),0)</f>
        <v>0</v>
      </c>
      <c r="N11" s="20"/>
      <c r="O11" s="19"/>
      <c r="P11" s="19"/>
      <c r="Q11" s="20"/>
      <c r="R11" s="19"/>
      <c r="S11" s="19"/>
      <c r="T11" s="115"/>
      <c r="U11" s="20"/>
      <c r="V11" s="20"/>
      <c r="W11" s="19"/>
      <c r="X11" s="115"/>
      <c r="Y11" s="20"/>
      <c r="Z11" s="20"/>
      <c r="AA11" s="20"/>
      <c r="AB11" s="200"/>
    </row>
    <row r="12" spans="1:113" ht="12.75" customHeight="1" x14ac:dyDescent="0.2">
      <c r="A12" s="668"/>
      <c r="B12" s="1074">
        <v>4</v>
      </c>
      <c r="C12" s="197"/>
      <c r="D12" s="1075"/>
      <c r="E12" s="743"/>
      <c r="F12" s="608"/>
      <c r="G12" s="115"/>
      <c r="H12" s="115"/>
      <c r="I12" s="115"/>
      <c r="J12" s="20"/>
      <c r="K12" s="19"/>
      <c r="L12" s="19"/>
      <c r="M12" s="1093">
        <f>ROUNDUP(YEARFRAC(K12,'I. Financial Condition'!$C$3,1),0)</f>
        <v>0</v>
      </c>
      <c r="N12" s="20"/>
      <c r="O12" s="19"/>
      <c r="P12" s="19"/>
      <c r="Q12" s="20"/>
      <c r="R12" s="19"/>
      <c r="S12" s="19"/>
      <c r="T12" s="115"/>
      <c r="U12" s="20"/>
      <c r="V12" s="20"/>
      <c r="W12" s="19"/>
      <c r="X12" s="115"/>
      <c r="Y12" s="20"/>
      <c r="Z12" s="20"/>
      <c r="AA12" s="20"/>
      <c r="AB12" s="200"/>
    </row>
    <row r="13" spans="1:113" ht="12.75" customHeight="1" x14ac:dyDescent="0.2">
      <c r="A13" s="668"/>
      <c r="B13" s="1074">
        <v>5</v>
      </c>
      <c r="C13" s="197"/>
      <c r="D13" s="1075"/>
      <c r="E13" s="743"/>
      <c r="F13" s="608"/>
      <c r="G13" s="115"/>
      <c r="H13" s="115"/>
      <c r="I13" s="115"/>
      <c r="J13" s="20"/>
      <c r="K13" s="19"/>
      <c r="L13" s="19"/>
      <c r="M13" s="1093">
        <f>ROUNDUP(YEARFRAC(K13,'I. Financial Condition'!$C$3,1),0)</f>
        <v>0</v>
      </c>
      <c r="N13" s="20"/>
      <c r="O13" s="19"/>
      <c r="P13" s="19"/>
      <c r="Q13" s="20"/>
      <c r="R13" s="19"/>
      <c r="S13" s="19"/>
      <c r="T13" s="115"/>
      <c r="U13" s="20"/>
      <c r="V13" s="20"/>
      <c r="W13" s="19"/>
      <c r="X13" s="115"/>
      <c r="Y13" s="20"/>
      <c r="Z13" s="20"/>
      <c r="AA13" s="20"/>
      <c r="AB13" s="200"/>
    </row>
    <row r="14" spans="1:113" ht="12.75" customHeight="1" x14ac:dyDescent="0.2">
      <c r="A14" s="668"/>
      <c r="B14" s="1074">
        <v>6</v>
      </c>
      <c r="C14" s="197"/>
      <c r="D14" s="1075"/>
      <c r="E14" s="743"/>
      <c r="F14" s="608"/>
      <c r="G14" s="115"/>
      <c r="H14" s="115"/>
      <c r="I14" s="115"/>
      <c r="J14" s="20"/>
      <c r="K14" s="19"/>
      <c r="L14" s="19"/>
      <c r="M14" s="1093">
        <f>ROUNDUP(YEARFRAC(K14,'I. Financial Condition'!$C$3,1),0)</f>
        <v>0</v>
      </c>
      <c r="N14" s="20"/>
      <c r="O14" s="19"/>
      <c r="P14" s="19"/>
      <c r="Q14" s="20"/>
      <c r="R14" s="19"/>
      <c r="S14" s="19"/>
      <c r="T14" s="115"/>
      <c r="U14" s="20"/>
      <c r="V14" s="20"/>
      <c r="W14" s="19"/>
      <c r="X14" s="115"/>
      <c r="Y14" s="20"/>
      <c r="Z14" s="20"/>
      <c r="AA14" s="20"/>
      <c r="AB14" s="200"/>
    </row>
    <row r="15" spans="1:113" ht="12.75" customHeight="1" x14ac:dyDescent="0.2">
      <c r="A15" s="668"/>
      <c r="B15" s="1074">
        <v>7</v>
      </c>
      <c r="C15" s="197"/>
      <c r="D15" s="1075"/>
      <c r="E15" s="743"/>
      <c r="F15" s="608"/>
      <c r="G15" s="115"/>
      <c r="H15" s="115"/>
      <c r="I15" s="115"/>
      <c r="J15" s="20"/>
      <c r="K15" s="19"/>
      <c r="L15" s="19"/>
      <c r="M15" s="1093">
        <f>ROUNDUP(YEARFRAC(K15,'I. Financial Condition'!$C$3,1),0)</f>
        <v>0</v>
      </c>
      <c r="N15" s="20"/>
      <c r="O15" s="19"/>
      <c r="P15" s="19"/>
      <c r="Q15" s="20"/>
      <c r="R15" s="19"/>
      <c r="S15" s="19"/>
      <c r="T15" s="115"/>
      <c r="U15" s="20"/>
      <c r="V15" s="20"/>
      <c r="W15" s="19"/>
      <c r="X15" s="115"/>
      <c r="Y15" s="20"/>
      <c r="Z15" s="20"/>
      <c r="AA15" s="20"/>
      <c r="AB15" s="200"/>
    </row>
    <row r="16" spans="1:113" ht="12.75" customHeight="1" x14ac:dyDescent="0.2">
      <c r="A16" s="668"/>
      <c r="B16" s="1074">
        <v>8</v>
      </c>
      <c r="C16" s="197"/>
      <c r="D16" s="1075"/>
      <c r="E16" s="743"/>
      <c r="F16" s="608"/>
      <c r="G16" s="115"/>
      <c r="H16" s="115"/>
      <c r="I16" s="115"/>
      <c r="J16" s="20"/>
      <c r="K16" s="19"/>
      <c r="L16" s="19"/>
      <c r="M16" s="1093">
        <f>ROUNDUP(YEARFRAC(K16,'I. Financial Condition'!$C$3,1),0)</f>
        <v>0</v>
      </c>
      <c r="N16" s="20"/>
      <c r="O16" s="19"/>
      <c r="P16" s="19"/>
      <c r="Q16" s="20"/>
      <c r="R16" s="19"/>
      <c r="S16" s="19"/>
      <c r="T16" s="115"/>
      <c r="U16" s="20"/>
      <c r="V16" s="20"/>
      <c r="W16" s="19"/>
      <c r="X16" s="115"/>
      <c r="Y16" s="20"/>
      <c r="Z16" s="20"/>
      <c r="AA16" s="20"/>
      <c r="AB16" s="200"/>
    </row>
    <row r="17" spans="1:28" ht="12.75" customHeight="1" x14ac:dyDescent="0.2">
      <c r="A17" s="668"/>
      <c r="B17" s="1074">
        <v>9</v>
      </c>
      <c r="C17" s="197"/>
      <c r="D17" s="1075"/>
      <c r="E17" s="743"/>
      <c r="F17" s="608"/>
      <c r="G17" s="115"/>
      <c r="H17" s="115"/>
      <c r="I17" s="115"/>
      <c r="J17" s="20"/>
      <c r="K17" s="19"/>
      <c r="L17" s="19"/>
      <c r="M17" s="1093">
        <f>ROUNDUP(YEARFRAC(K17,'I. Financial Condition'!$C$3,1),0)</f>
        <v>0</v>
      </c>
      <c r="N17" s="20"/>
      <c r="O17" s="19"/>
      <c r="P17" s="19"/>
      <c r="Q17" s="20"/>
      <c r="R17" s="19"/>
      <c r="S17" s="19"/>
      <c r="T17" s="115"/>
      <c r="U17" s="20"/>
      <c r="V17" s="20"/>
      <c r="W17" s="19"/>
      <c r="X17" s="115"/>
      <c r="Y17" s="20"/>
      <c r="Z17" s="20"/>
      <c r="AA17" s="20"/>
      <c r="AB17" s="200"/>
    </row>
    <row r="18" spans="1:28" ht="12.75" customHeight="1" x14ac:dyDescent="0.2">
      <c r="A18" s="668"/>
      <c r="B18" s="1074">
        <v>10</v>
      </c>
      <c r="C18" s="197"/>
      <c r="D18" s="1075"/>
      <c r="E18" s="743"/>
      <c r="F18" s="608"/>
      <c r="G18" s="115"/>
      <c r="H18" s="115"/>
      <c r="I18" s="115"/>
      <c r="J18" s="20"/>
      <c r="K18" s="19"/>
      <c r="L18" s="19"/>
      <c r="M18" s="1093">
        <f>ROUNDUP(YEARFRAC(K18,'I. Financial Condition'!$C$3,1),0)</f>
        <v>0</v>
      </c>
      <c r="N18" s="20"/>
      <c r="O18" s="19"/>
      <c r="P18" s="19"/>
      <c r="Q18" s="20"/>
      <c r="R18" s="19"/>
      <c r="S18" s="19"/>
      <c r="T18" s="115"/>
      <c r="U18" s="20"/>
      <c r="V18" s="20"/>
      <c r="W18" s="19"/>
      <c r="X18" s="115"/>
      <c r="Y18" s="20"/>
      <c r="Z18" s="20"/>
      <c r="AA18" s="20"/>
      <c r="AB18" s="200"/>
    </row>
    <row r="19" spans="1:28" ht="12.75" customHeight="1" x14ac:dyDescent="0.2">
      <c r="A19" s="668"/>
      <c r="B19" s="1074">
        <v>11</v>
      </c>
      <c r="C19" s="197"/>
      <c r="D19" s="1075"/>
      <c r="E19" s="743"/>
      <c r="F19" s="608"/>
      <c r="G19" s="115"/>
      <c r="H19" s="115"/>
      <c r="I19" s="115"/>
      <c r="J19" s="20"/>
      <c r="K19" s="19"/>
      <c r="L19" s="19"/>
      <c r="M19" s="1093">
        <f>ROUNDUP(YEARFRAC(K19,'I. Financial Condition'!$C$3,1),0)</f>
        <v>0</v>
      </c>
      <c r="N19" s="20"/>
      <c r="O19" s="19"/>
      <c r="P19" s="19"/>
      <c r="Q19" s="20"/>
      <c r="R19" s="19"/>
      <c r="S19" s="19"/>
      <c r="T19" s="115"/>
      <c r="U19" s="20"/>
      <c r="V19" s="20"/>
      <c r="W19" s="19"/>
      <c r="X19" s="115"/>
      <c r="Y19" s="20"/>
      <c r="Z19" s="20"/>
      <c r="AA19" s="20"/>
      <c r="AB19" s="200"/>
    </row>
    <row r="20" spans="1:28" ht="12.75" customHeight="1" x14ac:dyDescent="0.2">
      <c r="A20" s="668"/>
      <c r="B20" s="1074">
        <v>12</v>
      </c>
      <c r="C20" s="197"/>
      <c r="D20" s="1075"/>
      <c r="E20" s="743"/>
      <c r="F20" s="608"/>
      <c r="G20" s="115"/>
      <c r="H20" s="115"/>
      <c r="I20" s="115"/>
      <c r="J20" s="20"/>
      <c r="K20" s="19"/>
      <c r="L20" s="19"/>
      <c r="M20" s="1093">
        <f>ROUNDUP(YEARFRAC(K20,'I. Financial Condition'!$C$3,1),0)</f>
        <v>0</v>
      </c>
      <c r="N20" s="20"/>
      <c r="O20" s="19"/>
      <c r="P20" s="19"/>
      <c r="Q20" s="20"/>
      <c r="R20" s="19"/>
      <c r="S20" s="19"/>
      <c r="T20" s="115"/>
      <c r="U20" s="20"/>
      <c r="V20" s="20"/>
      <c r="W20" s="19"/>
      <c r="X20" s="115"/>
      <c r="Y20" s="20"/>
      <c r="Z20" s="20"/>
      <c r="AA20" s="20"/>
      <c r="AB20" s="200"/>
    </row>
    <row r="21" spans="1:28" ht="12.75" customHeight="1" x14ac:dyDescent="0.2">
      <c r="A21" s="668"/>
      <c r="B21" s="1074">
        <v>13</v>
      </c>
      <c r="C21" s="197"/>
      <c r="D21" s="1075"/>
      <c r="E21" s="743"/>
      <c r="F21" s="608"/>
      <c r="G21" s="115"/>
      <c r="H21" s="115"/>
      <c r="I21" s="115"/>
      <c r="J21" s="20"/>
      <c r="K21" s="19"/>
      <c r="L21" s="19"/>
      <c r="M21" s="1093">
        <f>ROUNDUP(YEARFRAC(K21,'I. Financial Condition'!$C$3,1),0)</f>
        <v>0</v>
      </c>
      <c r="N21" s="20"/>
      <c r="O21" s="19"/>
      <c r="P21" s="19"/>
      <c r="Q21" s="20"/>
      <c r="R21" s="19"/>
      <c r="S21" s="19"/>
      <c r="T21" s="115"/>
      <c r="U21" s="20"/>
      <c r="V21" s="20"/>
      <c r="W21" s="19"/>
      <c r="X21" s="115"/>
      <c r="Y21" s="20"/>
      <c r="Z21" s="20"/>
      <c r="AA21" s="20"/>
      <c r="AB21" s="200"/>
    </row>
    <row r="22" spans="1:28" ht="12.75" customHeight="1" x14ac:dyDescent="0.2">
      <c r="A22" s="668"/>
      <c r="B22" s="1074">
        <v>14</v>
      </c>
      <c r="C22" s="197"/>
      <c r="D22" s="1075"/>
      <c r="E22" s="743"/>
      <c r="F22" s="608"/>
      <c r="G22" s="115"/>
      <c r="H22" s="115"/>
      <c r="I22" s="115"/>
      <c r="J22" s="20"/>
      <c r="K22" s="19"/>
      <c r="L22" s="19"/>
      <c r="M22" s="1093">
        <f>ROUNDUP(YEARFRAC(K22,'I. Financial Condition'!$C$3,1),0)</f>
        <v>0</v>
      </c>
      <c r="N22" s="20"/>
      <c r="O22" s="19"/>
      <c r="P22" s="19"/>
      <c r="Q22" s="20"/>
      <c r="R22" s="19"/>
      <c r="S22" s="19"/>
      <c r="T22" s="115"/>
      <c r="U22" s="20"/>
      <c r="V22" s="20"/>
      <c r="W22" s="19"/>
      <c r="X22" s="115"/>
      <c r="Y22" s="20"/>
      <c r="Z22" s="20"/>
      <c r="AA22" s="20"/>
      <c r="AB22" s="200"/>
    </row>
    <row r="23" spans="1:28" ht="12.75" customHeight="1" x14ac:dyDescent="0.2">
      <c r="A23" s="668"/>
      <c r="B23" s="1074">
        <v>15</v>
      </c>
      <c r="C23" s="197"/>
      <c r="D23" s="1075"/>
      <c r="E23" s="743"/>
      <c r="F23" s="608"/>
      <c r="G23" s="115"/>
      <c r="H23" s="115"/>
      <c r="I23" s="115"/>
      <c r="J23" s="20"/>
      <c r="K23" s="19"/>
      <c r="L23" s="19"/>
      <c r="M23" s="1093">
        <f>ROUNDUP(YEARFRAC(K23,'I. Financial Condition'!$C$3,1),0)</f>
        <v>0</v>
      </c>
      <c r="N23" s="20"/>
      <c r="O23" s="19"/>
      <c r="P23" s="19"/>
      <c r="Q23" s="20"/>
      <c r="R23" s="19"/>
      <c r="S23" s="19"/>
      <c r="T23" s="115"/>
      <c r="U23" s="20"/>
      <c r="V23" s="20"/>
      <c r="W23" s="19"/>
      <c r="X23" s="115"/>
      <c r="Y23" s="20"/>
      <c r="Z23" s="20"/>
      <c r="AA23" s="20"/>
      <c r="AB23" s="200"/>
    </row>
    <row r="24" spans="1:28" ht="12.75" customHeight="1" x14ac:dyDescent="0.2">
      <c r="A24" s="668"/>
      <c r="B24" s="1074"/>
      <c r="C24" s="197"/>
      <c r="D24" s="1075"/>
      <c r="E24" s="743"/>
      <c r="F24" s="608"/>
      <c r="G24" s="115"/>
      <c r="H24" s="115"/>
      <c r="I24" s="115"/>
      <c r="J24" s="20"/>
      <c r="K24" s="19"/>
      <c r="L24" s="19"/>
      <c r="M24" s="1076"/>
      <c r="N24" s="20"/>
      <c r="O24" s="19"/>
      <c r="P24" s="19"/>
      <c r="Q24" s="20"/>
      <c r="R24" s="19"/>
      <c r="S24" s="19"/>
      <c r="T24" s="115"/>
      <c r="U24" s="20"/>
      <c r="V24" s="20"/>
      <c r="W24" s="19"/>
      <c r="X24" s="115"/>
      <c r="Y24" s="20"/>
      <c r="Z24" s="20"/>
      <c r="AA24" s="20"/>
      <c r="AB24" s="200"/>
    </row>
    <row r="25" spans="1:28" ht="12.75" customHeight="1" x14ac:dyDescent="0.2">
      <c r="A25" s="668"/>
      <c r="B25" s="1077"/>
      <c r="C25" s="194" t="s">
        <v>394</v>
      </c>
      <c r="D25" s="57">
        <f>SUMIFS(Z9:Z1048576,G9:G1048576,"Land")</f>
        <v>0</v>
      </c>
      <c r="E25" s="58">
        <f>SUMIFS(AA9:AA1048576,G9:G1048576,"Land")</f>
        <v>0</v>
      </c>
      <c r="F25" s="609"/>
      <c r="G25" s="17"/>
      <c r="H25" s="17"/>
      <c r="I25" s="17"/>
      <c r="J25" s="18"/>
      <c r="K25" s="23"/>
      <c r="L25" s="23"/>
      <c r="M25" s="528"/>
      <c r="N25" s="18"/>
      <c r="O25" s="23"/>
      <c r="P25" s="23"/>
      <c r="Q25" s="18"/>
      <c r="R25" s="23"/>
      <c r="S25" s="23"/>
      <c r="T25" s="17"/>
      <c r="U25" s="18"/>
      <c r="V25" s="18"/>
      <c r="W25" s="23"/>
      <c r="X25" s="17"/>
      <c r="Y25" s="18"/>
      <c r="Z25" s="18"/>
      <c r="AA25" s="18"/>
      <c r="AB25" s="662"/>
    </row>
    <row r="26" spans="1:28" ht="12.75" customHeight="1" x14ac:dyDescent="0.2">
      <c r="A26" s="668"/>
      <c r="B26" s="1077"/>
      <c r="C26" s="194" t="s">
        <v>410</v>
      </c>
      <c r="D26" s="57">
        <f>SUMIFS(Z9:Z1048576,G9:G1048576,"Building")</f>
        <v>0</v>
      </c>
      <c r="E26" s="58">
        <f>SUMIFS(AA9:AA1048576,G9:G1048576,"Building")</f>
        <v>0</v>
      </c>
      <c r="F26" s="609"/>
      <c r="G26" s="17"/>
      <c r="H26" s="17"/>
      <c r="I26" s="17"/>
      <c r="J26" s="18"/>
      <c r="K26" s="23"/>
      <c r="L26" s="23"/>
      <c r="M26" s="528"/>
      <c r="N26" s="18"/>
      <c r="O26" s="23"/>
      <c r="P26" s="23"/>
      <c r="Q26" s="18"/>
      <c r="R26" s="23"/>
      <c r="S26" s="23"/>
      <c r="T26" s="17"/>
      <c r="U26" s="18"/>
      <c r="V26" s="18"/>
      <c r="W26" s="23"/>
      <c r="X26" s="17"/>
      <c r="Y26" s="18"/>
      <c r="Z26" s="18"/>
      <c r="AA26" s="18"/>
      <c r="AB26" s="662"/>
    </row>
    <row r="27" spans="1:28" ht="12.75" customHeight="1" x14ac:dyDescent="0.2">
      <c r="A27" s="668"/>
      <c r="B27" s="1077"/>
      <c r="C27" s="194" t="s">
        <v>419</v>
      </c>
      <c r="D27" s="57">
        <f>SUMIFS(Z9:Z1048576,G9:G1048576,"Building Improvements")</f>
        <v>0</v>
      </c>
      <c r="E27" s="58">
        <f>SUMIFS(AA9:AA1048576,G9:G1048576,"Building Improvements")</f>
        <v>0</v>
      </c>
      <c r="F27" s="609"/>
      <c r="G27" s="17"/>
      <c r="H27" s="17"/>
      <c r="I27" s="17"/>
      <c r="J27" s="18"/>
      <c r="K27" s="23"/>
      <c r="L27" s="23"/>
      <c r="M27" s="528"/>
      <c r="N27" s="18"/>
      <c r="O27" s="23"/>
      <c r="P27" s="23"/>
      <c r="Q27" s="18"/>
      <c r="R27" s="23"/>
      <c r="S27" s="23"/>
      <c r="T27" s="17"/>
      <c r="U27" s="18"/>
      <c r="V27" s="18"/>
      <c r="W27" s="23"/>
      <c r="X27" s="17"/>
      <c r="Y27" s="18"/>
      <c r="Z27" s="18"/>
      <c r="AA27" s="18"/>
      <c r="AB27" s="662"/>
    </row>
    <row r="28" spans="1:28" ht="12.75" customHeight="1" x14ac:dyDescent="0.2">
      <c r="A28" s="668"/>
      <c r="B28" s="1077"/>
      <c r="C28" s="194" t="s">
        <v>426</v>
      </c>
      <c r="D28" s="57">
        <f>SUMIFS(Z9:Z1048576,G9:G1048576,"Foreclosed Properties")</f>
        <v>0</v>
      </c>
      <c r="E28" s="58">
        <f>SUMIFS(AA9:AA1048576,G9:G1048576,"Foreclosed Properties")</f>
        <v>0</v>
      </c>
      <c r="F28" s="609"/>
      <c r="G28" s="17"/>
      <c r="H28" s="17"/>
      <c r="I28" s="17"/>
      <c r="J28" s="18"/>
      <c r="K28" s="23"/>
      <c r="L28" s="23"/>
      <c r="M28" s="528"/>
      <c r="N28" s="18"/>
      <c r="O28" s="23"/>
      <c r="P28" s="23"/>
      <c r="Q28" s="18"/>
      <c r="R28" s="23"/>
      <c r="S28" s="23"/>
      <c r="T28" s="17"/>
      <c r="U28" s="18"/>
      <c r="V28" s="18"/>
      <c r="W28" s="23"/>
      <c r="X28" s="17"/>
      <c r="Y28" s="18"/>
      <c r="Z28" s="18"/>
      <c r="AA28" s="18"/>
      <c r="AB28" s="662"/>
    </row>
    <row r="29" spans="1:28" ht="12.75" customHeight="1" x14ac:dyDescent="0.2">
      <c r="A29" s="668"/>
      <c r="B29" s="1077"/>
      <c r="C29" s="194" t="s">
        <v>431</v>
      </c>
      <c r="D29" s="57">
        <f>SUMIFS(Z9:Z1048576,G9:G1048576,"Investment in Infrastructure Projects under PDP")</f>
        <v>0</v>
      </c>
      <c r="E29" s="58">
        <f>SUMIFS(AA9:AA1048576,G9:G1048576,"Investment in Infrastructure Projects under PDP")</f>
        <v>0</v>
      </c>
      <c r="F29" s="609"/>
      <c r="G29" s="17"/>
      <c r="H29" s="17"/>
      <c r="I29" s="17"/>
      <c r="J29" s="18"/>
      <c r="K29" s="23"/>
      <c r="L29" s="23"/>
      <c r="M29" s="528"/>
      <c r="N29" s="18"/>
      <c r="O29" s="23"/>
      <c r="P29" s="23"/>
      <c r="Q29" s="18"/>
      <c r="R29" s="23"/>
      <c r="S29" s="23"/>
      <c r="T29" s="17"/>
      <c r="U29" s="18"/>
      <c r="V29" s="18"/>
      <c r="W29" s="23"/>
      <c r="X29" s="17"/>
      <c r="Y29" s="18"/>
      <c r="Z29" s="18"/>
      <c r="AA29" s="18"/>
      <c r="AB29" s="662"/>
    </row>
    <row r="30" spans="1:28" s="1085" customFormat="1" ht="12.75" customHeight="1" thickBot="1" x14ac:dyDescent="0.25">
      <c r="A30" s="1078"/>
      <c r="B30" s="1079"/>
      <c r="C30" s="1080"/>
      <c r="D30" s="1081"/>
      <c r="E30" s="1081"/>
      <c r="F30" s="1082"/>
      <c r="G30" s="1082"/>
      <c r="H30" s="1082"/>
      <c r="I30" s="1082"/>
      <c r="J30" s="85"/>
      <c r="K30" s="1083"/>
      <c r="L30" s="1083"/>
      <c r="M30" s="86"/>
      <c r="N30" s="85"/>
      <c r="O30" s="1083"/>
      <c r="P30" s="1083"/>
      <c r="Q30" s="85"/>
      <c r="R30" s="1083"/>
      <c r="S30" s="1083"/>
      <c r="T30" s="1082"/>
      <c r="U30" s="85"/>
      <c r="V30" s="85"/>
      <c r="W30" s="1083"/>
      <c r="X30" s="1082"/>
      <c r="Y30" s="85"/>
      <c r="Z30" s="85"/>
      <c r="AA30" s="85"/>
      <c r="AB30" s="1084"/>
    </row>
    <row r="31" spans="1:28" s="1019" customFormat="1" ht="12.75" customHeight="1" thickBot="1" x14ac:dyDescent="0.25">
      <c r="A31" s="1086"/>
      <c r="B31" s="1087"/>
      <c r="C31" s="1088" t="s">
        <v>843</v>
      </c>
      <c r="D31" s="1094">
        <f>SUM(D25:D29)</f>
        <v>0</v>
      </c>
      <c r="E31" s="1094">
        <f>SUM(E25:E29)</f>
        <v>0</v>
      </c>
      <c r="F31" s="1089"/>
      <c r="G31" s="1089"/>
      <c r="H31" s="1017"/>
      <c r="I31" s="1017"/>
      <c r="J31" s="474"/>
      <c r="K31" s="54"/>
      <c r="L31" s="54"/>
      <c r="M31" s="990"/>
      <c r="N31" s="474"/>
      <c r="O31" s="54"/>
      <c r="P31" s="54"/>
      <c r="Q31" s="474"/>
      <c r="R31" s="54"/>
      <c r="S31" s="54"/>
      <c r="T31" s="1017"/>
      <c r="U31" s="106">
        <f>SUM(U9:U29)</f>
        <v>0</v>
      </c>
      <c r="V31" s="106">
        <f>SUM(V9:V29)</f>
        <v>0</v>
      </c>
      <c r="W31" s="54"/>
      <c r="X31" s="1017"/>
      <c r="Y31" s="106">
        <f>SUM(Y9:Y29)</f>
        <v>0</v>
      </c>
      <c r="Z31" s="474"/>
      <c r="AA31" s="474"/>
      <c r="AB31" s="1018"/>
    </row>
    <row r="32" spans="1:28" ht="12.75" customHeight="1" x14ac:dyDescent="0.2">
      <c r="C32" s="560" t="s">
        <v>844</v>
      </c>
      <c r="E32" s="1095">
        <f>SUMIFS(AA9:AA1048576,H9:H1048576,"Foreclosed",M9:M1048576,"&gt;20")</f>
        <v>0</v>
      </c>
    </row>
    <row r="33" spans="2:29" ht="12.75" customHeight="1" x14ac:dyDescent="0.2">
      <c r="C33" s="560" t="s">
        <v>610</v>
      </c>
      <c r="E33" s="1095">
        <f>E31-E32</f>
        <v>0</v>
      </c>
    </row>
    <row r="34" spans="2:29" ht="12.75" customHeight="1" x14ac:dyDescent="0.2">
      <c r="C34" s="1020"/>
    </row>
    <row r="35" spans="2:29" ht="12.75" customHeight="1" x14ac:dyDescent="0.2">
      <c r="C35" s="1020"/>
    </row>
    <row r="36" spans="2:29" ht="12.75" customHeight="1" x14ac:dyDescent="0.2">
      <c r="B36" s="1090" t="s">
        <v>710</v>
      </c>
    </row>
    <row r="37" spans="2:29" ht="12.75" customHeight="1" x14ac:dyDescent="0.2">
      <c r="B37" s="1090" t="s">
        <v>644</v>
      </c>
      <c r="C37" s="184" t="s">
        <v>394</v>
      </c>
    </row>
    <row r="38" spans="2:29" ht="12.75" customHeight="1" x14ac:dyDescent="0.2">
      <c r="B38" s="1090" t="s">
        <v>645</v>
      </c>
      <c r="C38" s="184" t="s">
        <v>410</v>
      </c>
      <c r="AC38" s="427"/>
    </row>
    <row r="39" spans="2:29" ht="12.75" customHeight="1" x14ac:dyDescent="0.2">
      <c r="B39" s="1090" t="s">
        <v>676</v>
      </c>
      <c r="C39" s="184" t="s">
        <v>419</v>
      </c>
    </row>
    <row r="40" spans="2:29" ht="12.75" customHeight="1" x14ac:dyDescent="0.2">
      <c r="B40" s="1090" t="s">
        <v>677</v>
      </c>
      <c r="C40" s="184" t="s">
        <v>426</v>
      </c>
    </row>
    <row r="41" spans="2:29" ht="12.75" customHeight="1" x14ac:dyDescent="0.2">
      <c r="B41" s="1090" t="s">
        <v>678</v>
      </c>
      <c r="C41" s="184" t="s">
        <v>431</v>
      </c>
    </row>
    <row r="44" spans="2:29" ht="12.75" customHeight="1" x14ac:dyDescent="0.2">
      <c r="C44" s="184" t="s">
        <v>845</v>
      </c>
    </row>
    <row r="45" spans="2:29" ht="12.75" customHeight="1" x14ac:dyDescent="0.2">
      <c r="C45" s="1091" t="s">
        <v>846</v>
      </c>
    </row>
    <row r="46" spans="2:29" ht="12.75" customHeight="1" x14ac:dyDescent="0.2">
      <c r="C46" s="1630" t="s">
        <v>847</v>
      </c>
      <c r="D46" s="1655"/>
      <c r="E46" s="1656"/>
    </row>
    <row r="47" spans="2:29" ht="12.75" customHeight="1" x14ac:dyDescent="0.2">
      <c r="C47" s="1657"/>
      <c r="D47" s="1658"/>
      <c r="E47" s="1659"/>
    </row>
    <row r="48" spans="2:29" ht="12.75" customHeight="1" x14ac:dyDescent="0.2">
      <c r="C48" s="1657"/>
      <c r="D48" s="1658"/>
      <c r="E48" s="1659"/>
    </row>
    <row r="49" spans="3:5" ht="12.75" customHeight="1" x14ac:dyDescent="0.2">
      <c r="C49" s="1657"/>
      <c r="D49" s="1658"/>
      <c r="E49" s="1659"/>
    </row>
    <row r="50" spans="3:5" ht="12.75" customHeight="1" x14ac:dyDescent="0.2">
      <c r="C50" s="1657"/>
      <c r="D50" s="1658"/>
      <c r="E50" s="1659"/>
    </row>
    <row r="51" spans="3:5" ht="12.75" customHeight="1" x14ac:dyDescent="0.2">
      <c r="C51" s="1657"/>
      <c r="D51" s="1658"/>
      <c r="E51" s="1659"/>
    </row>
    <row r="52" spans="3:5" ht="12.75" customHeight="1" x14ac:dyDescent="0.2">
      <c r="C52" s="1657"/>
      <c r="D52" s="1658"/>
      <c r="E52" s="1659"/>
    </row>
    <row r="53" spans="3:5" ht="12.75" customHeight="1" x14ac:dyDescent="0.2">
      <c r="C53" s="1657"/>
      <c r="D53" s="1658"/>
      <c r="E53" s="1659"/>
    </row>
    <row r="54" spans="3:5" ht="12.75" customHeight="1" x14ac:dyDescent="0.2">
      <c r="C54" s="1660"/>
      <c r="D54" s="1661"/>
      <c r="E54" s="1662"/>
    </row>
    <row r="57" spans="3:5" ht="12.75" customHeight="1" x14ac:dyDescent="0.2">
      <c r="C57" s="1630" t="s">
        <v>848</v>
      </c>
      <c r="D57" s="1663"/>
      <c r="E57" s="1664"/>
    </row>
    <row r="58" spans="3:5" ht="12.75" customHeight="1" x14ac:dyDescent="0.2">
      <c r="C58" s="1665"/>
      <c r="D58" s="1666"/>
      <c r="E58" s="1667"/>
    </row>
    <row r="59" spans="3:5" ht="12.75" customHeight="1" x14ac:dyDescent="0.2">
      <c r="C59" s="1665"/>
      <c r="D59" s="1666"/>
      <c r="E59" s="1667"/>
    </row>
    <row r="60" spans="3:5" ht="12.75" customHeight="1" x14ac:dyDescent="0.2">
      <c r="C60" s="1665"/>
      <c r="D60" s="1666"/>
      <c r="E60" s="1667"/>
    </row>
    <row r="61" spans="3:5" ht="12.75" customHeight="1" x14ac:dyDescent="0.2">
      <c r="C61" s="1665"/>
      <c r="D61" s="1666"/>
      <c r="E61" s="1667"/>
    </row>
    <row r="62" spans="3:5" ht="12.75" customHeight="1" x14ac:dyDescent="0.2">
      <c r="C62" s="1665"/>
      <c r="D62" s="1666"/>
      <c r="E62" s="1667"/>
    </row>
    <row r="63" spans="3:5" ht="12.75" customHeight="1" x14ac:dyDescent="0.2">
      <c r="C63" s="1665"/>
      <c r="D63" s="1666"/>
      <c r="E63" s="1667"/>
    </row>
    <row r="64" spans="3:5" ht="23.1" customHeight="1" x14ac:dyDescent="0.2">
      <c r="C64" s="1668"/>
      <c r="D64" s="1669"/>
      <c r="E64" s="1670"/>
    </row>
  </sheetData>
  <sheetProtection algorithmName="SHA-512" hashValue="mu7Wc+TBZjVYnyw0Xb3fSgQTXuCUSkeuggQhg0RwSuc1jRAryT5BzvY9F7aVGP9qaKOH3xtJexS8b3nFzeA45Q==" saltValue="stnJYpfSch8iGLsruTDsCg=="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34">
    <mergeCell ref="C46:E54"/>
    <mergeCell ref="C57:E64"/>
    <mergeCell ref="A8:C8"/>
    <mergeCell ref="AB5:AB7"/>
    <mergeCell ref="J6:J7"/>
    <mergeCell ref="L6:L7"/>
    <mergeCell ref="V5:V7"/>
    <mergeCell ref="Z5:Z7"/>
    <mergeCell ref="AA5:AA7"/>
    <mergeCell ref="I5:I7"/>
    <mergeCell ref="K6:K7"/>
    <mergeCell ref="N5:P5"/>
    <mergeCell ref="Q5:S5"/>
    <mergeCell ref="N6:N7"/>
    <mergeCell ref="O6:O7"/>
    <mergeCell ref="P6:P7"/>
    <mergeCell ref="A5:C7"/>
    <mergeCell ref="F5:F7"/>
    <mergeCell ref="H5:H7"/>
    <mergeCell ref="J5:L5"/>
    <mergeCell ref="D5:E7"/>
    <mergeCell ref="F2:G2"/>
    <mergeCell ref="F3:G3"/>
    <mergeCell ref="W5:Y5"/>
    <mergeCell ref="X6:X7"/>
    <mergeCell ref="W6:W7"/>
    <mergeCell ref="Y6:Y7"/>
    <mergeCell ref="M5:M7"/>
    <mergeCell ref="T5:T7"/>
    <mergeCell ref="U5:U7"/>
    <mergeCell ref="R6:R7"/>
    <mergeCell ref="S6:S7"/>
    <mergeCell ref="Q6:Q7"/>
    <mergeCell ref="G5:G7"/>
  </mergeCells>
  <pageMargins left="0.5" right="0.5" top="1" bottom="0.5" header="0.2" footer="0.1"/>
  <pageSetup paperSize="5" scale="56" fitToHeight="0" orientation="landscape" r:id="rId1"/>
  <headerFooter>
    <oddFooter>&amp;R&amp;"Arial,Bold"&amp;10Page 53</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2400-000000000000}">
          <x14:formula1>
            <xm:f>List!$O$2:$O$6</xm:f>
          </x14:formula1>
          <xm:sqref>G9:G24</xm:sqref>
        </x14:dataValidation>
        <x14:dataValidation type="list" allowBlank="1" showInputMessage="1" showErrorMessage="1" xr:uid="{00000000-0002-0000-2400-000001000000}">
          <x14:formula1>
            <xm:f>List!$G$2:$G$3</xm:f>
          </x14:formula1>
          <xm:sqref>H9:H24</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0">
    <tabColor theme="9" tint="0.39997558519241921"/>
    <pageSetUpPr fitToPage="1"/>
  </sheetPr>
  <dimension ref="A1:X17"/>
  <sheetViews>
    <sheetView showGridLines="0" zoomScale="85" zoomScaleNormal="85" zoomScaleSheetLayoutView="80" zoomScalePageLayoutView="40" workbookViewId="0"/>
  </sheetViews>
  <sheetFormatPr defaultColWidth="10.7109375" defaultRowHeight="12.75" customHeight="1" x14ac:dyDescent="0.2"/>
  <cols>
    <col min="1" max="1" width="3.42578125" style="1090" customWidth="1"/>
    <col min="2" max="2" width="39.42578125" style="184" customWidth="1"/>
    <col min="3" max="3" width="15.140625" style="184" customWidth="1"/>
    <col min="4" max="4" width="19.42578125" style="560" customWidth="1"/>
    <col min="5" max="5" width="18" style="560" customWidth="1"/>
    <col min="6" max="6" width="19.28515625" style="184" customWidth="1"/>
    <col min="7" max="7" width="15.140625" style="184" customWidth="1"/>
    <col min="8" max="8" width="15.140625" style="999" customWidth="1"/>
    <col min="9" max="10" width="11.42578125" style="999" customWidth="1"/>
    <col min="11" max="11" width="15.85546875" style="560" customWidth="1"/>
    <col min="12" max="13" width="11.42578125" style="999" customWidth="1"/>
    <col min="14" max="14" width="17.7109375" style="560" customWidth="1"/>
    <col min="15" max="16" width="11.42578125" style="999" customWidth="1"/>
    <col min="17" max="17" width="22" style="184" customWidth="1"/>
    <col min="18" max="18" width="16.42578125" style="560" customWidth="1"/>
    <col min="19" max="21" width="17.85546875" style="560" customWidth="1"/>
    <col min="22" max="23" width="25.140625" style="560" customWidth="1"/>
    <col min="24" max="24" width="14.140625" style="184" customWidth="1"/>
    <col min="25" max="16384" width="10.7109375" style="184"/>
  </cols>
  <sheetData>
    <row r="1" spans="1:24" s="574" customFormat="1" ht="14.1" customHeight="1" x14ac:dyDescent="0.25">
      <c r="A1" s="184"/>
      <c r="B1" s="417" t="s">
        <v>330</v>
      </c>
      <c r="C1" s="418"/>
      <c r="D1" s="1096"/>
      <c r="E1" s="1096"/>
      <c r="F1" s="419"/>
      <c r="G1" s="184"/>
      <c r="H1" s="184"/>
      <c r="I1" s="184"/>
      <c r="J1" s="184"/>
      <c r="K1" s="184"/>
      <c r="L1" s="184"/>
      <c r="M1" s="184"/>
      <c r="N1" s="184"/>
      <c r="O1" s="184"/>
      <c r="P1" s="184"/>
      <c r="Q1" s="975"/>
      <c r="R1" s="1097"/>
      <c r="S1" s="975"/>
      <c r="T1" s="1097"/>
      <c r="U1" s="1097"/>
      <c r="V1" s="1097"/>
      <c r="W1" s="1097"/>
      <c r="X1" s="975"/>
    </row>
    <row r="2" spans="1:24" s="574" customFormat="1" ht="14.1" customHeight="1" x14ac:dyDescent="0.25">
      <c r="A2" s="184"/>
      <c r="B2" s="420" t="s">
        <v>11</v>
      </c>
      <c r="C2" s="4"/>
      <c r="D2" s="4"/>
      <c r="E2" s="4"/>
      <c r="F2" s="1397">
        <f>'II. Invested Assets'!B2</f>
        <v>0</v>
      </c>
      <c r="G2" s="1397"/>
      <c r="H2" s="693"/>
      <c r="I2" s="184"/>
      <c r="J2" s="184"/>
      <c r="K2" s="184"/>
      <c r="L2" s="184"/>
      <c r="M2" s="184"/>
      <c r="N2" s="184"/>
      <c r="O2" s="184"/>
      <c r="P2" s="184"/>
      <c r="Q2" s="975"/>
      <c r="R2" s="1097"/>
      <c r="S2" s="975"/>
      <c r="T2" s="1097"/>
      <c r="U2" s="1097"/>
      <c r="V2" s="1097"/>
      <c r="W2" s="1097"/>
      <c r="X2" s="975"/>
    </row>
    <row r="3" spans="1:24" s="574" customFormat="1" ht="14.1" customHeight="1" x14ac:dyDescent="0.25">
      <c r="A3" s="911"/>
      <c r="B3" s="424" t="str">
        <f>SPUCRI!$B$3</f>
        <v>AS OF DATE _______</v>
      </c>
      <c r="C3" s="4"/>
      <c r="D3" s="4"/>
      <c r="E3" s="4"/>
      <c r="F3" s="1398">
        <f>'I. Financial Condition'!$C$3</f>
        <v>0</v>
      </c>
      <c r="G3" s="1398"/>
      <c r="H3" s="693"/>
      <c r="I3" s="911"/>
      <c r="J3" s="911"/>
      <c r="K3" s="911"/>
      <c r="L3" s="911"/>
      <c r="M3" s="911"/>
      <c r="N3" s="911"/>
      <c r="O3" s="911"/>
      <c r="P3" s="911"/>
      <c r="Q3" s="975"/>
      <c r="R3" s="1097"/>
      <c r="S3" s="975"/>
      <c r="T3" s="1097"/>
      <c r="U3" s="1097"/>
      <c r="V3" s="1097"/>
      <c r="W3" s="1097"/>
      <c r="X3" s="975"/>
    </row>
    <row r="4" spans="1:24" s="574" customFormat="1" ht="14.1" customHeight="1" thickBot="1" x14ac:dyDescent="0.3">
      <c r="A4" s="1063"/>
      <c r="B4" s="913"/>
      <c r="C4" s="913"/>
      <c r="D4" s="914"/>
      <c r="E4" s="914"/>
      <c r="F4" s="913"/>
      <c r="G4" s="832"/>
      <c r="H4" s="1098"/>
      <c r="I4" s="1064"/>
      <c r="J4" s="1064"/>
      <c r="K4" s="914"/>
      <c r="L4" s="1064"/>
      <c r="M4" s="1064"/>
      <c r="N4" s="914"/>
      <c r="O4" s="1064"/>
      <c r="P4" s="1064"/>
      <c r="Q4" s="913"/>
      <c r="R4" s="914"/>
      <c r="S4" s="914"/>
      <c r="T4" s="914"/>
      <c r="U4" s="914"/>
      <c r="V4" s="914"/>
      <c r="W4" s="914"/>
      <c r="X4" s="913"/>
    </row>
    <row r="5" spans="1:24" s="478" customFormat="1" ht="12.75" customHeight="1" x14ac:dyDescent="0.2">
      <c r="A5" s="1578" t="s">
        <v>835</v>
      </c>
      <c r="B5" s="1471"/>
      <c r="C5" s="1629" t="s">
        <v>785</v>
      </c>
      <c r="D5" s="1490" t="s">
        <v>610</v>
      </c>
      <c r="E5" s="1491"/>
      <c r="F5" s="1530" t="s">
        <v>837</v>
      </c>
      <c r="G5" s="1402" t="s">
        <v>787</v>
      </c>
      <c r="H5" s="1629" t="s">
        <v>788</v>
      </c>
      <c r="I5" s="1679"/>
      <c r="J5" s="1471"/>
      <c r="K5" s="1483" t="s">
        <v>789</v>
      </c>
      <c r="L5" s="1483"/>
      <c r="M5" s="1483"/>
      <c r="N5" s="1483" t="s">
        <v>790</v>
      </c>
      <c r="O5" s="1483"/>
      <c r="P5" s="1483"/>
      <c r="Q5" s="1402" t="s">
        <v>839</v>
      </c>
      <c r="R5" s="1429" t="s">
        <v>840</v>
      </c>
      <c r="S5" s="1429" t="s">
        <v>849</v>
      </c>
      <c r="T5" s="1429" t="s">
        <v>841</v>
      </c>
      <c r="U5" s="1676" t="s">
        <v>850</v>
      </c>
      <c r="V5" s="1429" t="s">
        <v>842</v>
      </c>
      <c r="W5" s="1429" t="s">
        <v>715</v>
      </c>
      <c r="X5" s="1574" t="s">
        <v>616</v>
      </c>
    </row>
    <row r="6" spans="1:24" s="478" customFormat="1" ht="12.75" customHeight="1" x14ac:dyDescent="0.2">
      <c r="A6" s="1579"/>
      <c r="B6" s="1472"/>
      <c r="C6" s="1625"/>
      <c r="D6" s="1492"/>
      <c r="E6" s="1493"/>
      <c r="F6" s="1472"/>
      <c r="G6" s="1403"/>
      <c r="H6" s="1621" t="s">
        <v>796</v>
      </c>
      <c r="I6" s="1621" t="s">
        <v>797</v>
      </c>
      <c r="J6" s="1621" t="s">
        <v>798</v>
      </c>
      <c r="K6" s="1562" t="s">
        <v>799</v>
      </c>
      <c r="L6" s="1621" t="s">
        <v>800</v>
      </c>
      <c r="M6" s="1621" t="s">
        <v>798</v>
      </c>
      <c r="N6" s="1562" t="s">
        <v>801</v>
      </c>
      <c r="O6" s="1621" t="s">
        <v>800</v>
      </c>
      <c r="P6" s="1621" t="s">
        <v>798</v>
      </c>
      <c r="Q6" s="1403"/>
      <c r="R6" s="1430"/>
      <c r="S6" s="1430"/>
      <c r="T6" s="1430"/>
      <c r="U6" s="1677"/>
      <c r="V6" s="1430"/>
      <c r="W6" s="1430"/>
      <c r="X6" s="1575"/>
    </row>
    <row r="7" spans="1:24" s="478" customFormat="1" ht="12" customHeight="1" x14ac:dyDescent="0.2">
      <c r="A7" s="1580"/>
      <c r="B7" s="1473"/>
      <c r="C7" s="1627"/>
      <c r="D7" s="1494"/>
      <c r="E7" s="1495"/>
      <c r="F7" s="1473"/>
      <c r="G7" s="1404"/>
      <c r="H7" s="1651"/>
      <c r="I7" s="1623"/>
      <c r="J7" s="1623"/>
      <c r="K7" s="1548"/>
      <c r="L7" s="1651"/>
      <c r="M7" s="1651"/>
      <c r="N7" s="1548"/>
      <c r="O7" s="1651"/>
      <c r="P7" s="1651"/>
      <c r="Q7" s="1404"/>
      <c r="R7" s="1431"/>
      <c r="S7" s="1431"/>
      <c r="T7" s="1431"/>
      <c r="U7" s="1678"/>
      <c r="V7" s="1431"/>
      <c r="W7" s="1431"/>
      <c r="X7" s="1576"/>
    </row>
    <row r="8" spans="1:24" s="422" customFormat="1" ht="12.75" customHeight="1" thickBot="1" x14ac:dyDescent="0.25">
      <c r="A8" s="1674"/>
      <c r="B8" s="1675"/>
      <c r="C8" s="1099"/>
      <c r="D8" s="1100" t="s">
        <v>622</v>
      </c>
      <c r="E8" s="1101" t="s">
        <v>683</v>
      </c>
      <c r="F8" s="1102"/>
      <c r="G8" s="1103"/>
      <c r="H8" s="1104"/>
      <c r="I8" s="1104"/>
      <c r="J8" s="1104"/>
      <c r="K8" s="769"/>
      <c r="L8" s="1104"/>
      <c r="M8" s="1104"/>
      <c r="N8" s="769"/>
      <c r="O8" s="1104"/>
      <c r="P8" s="1104"/>
      <c r="Q8" s="1103"/>
      <c r="R8" s="769"/>
      <c r="S8" s="769"/>
      <c r="T8" s="769"/>
      <c r="U8" s="769"/>
      <c r="V8" s="769"/>
      <c r="W8" s="769"/>
      <c r="X8" s="1105"/>
    </row>
    <row r="9" spans="1:24" s="4" customFormat="1" ht="12.75" customHeight="1" x14ac:dyDescent="0.2">
      <c r="A9" s="1106"/>
      <c r="B9" s="780"/>
      <c r="C9" s="1107"/>
      <c r="D9" s="1108"/>
      <c r="E9" s="1109"/>
      <c r="F9" s="790"/>
      <c r="G9" s="780"/>
      <c r="H9" s="845"/>
      <c r="I9" s="845"/>
      <c r="J9" s="845"/>
      <c r="K9" s="781"/>
      <c r="L9" s="845"/>
      <c r="M9" s="845"/>
      <c r="N9" s="781"/>
      <c r="O9" s="845"/>
      <c r="P9" s="845"/>
      <c r="Q9" s="780"/>
      <c r="R9" s="781"/>
      <c r="S9" s="781"/>
      <c r="T9" s="781"/>
      <c r="U9" s="781"/>
      <c r="V9" s="781"/>
      <c r="W9" s="781"/>
      <c r="X9" s="782"/>
    </row>
    <row r="10" spans="1:24" s="1085" customFormat="1" ht="12.75" customHeight="1" x14ac:dyDescent="0.2">
      <c r="A10" s="1106">
        <v>1</v>
      </c>
      <c r="B10" s="1110"/>
      <c r="C10" s="1111"/>
      <c r="D10" s="1112"/>
      <c r="E10" s="1113"/>
      <c r="F10" s="1114"/>
      <c r="G10" s="1110"/>
      <c r="H10" s="1115"/>
      <c r="I10" s="1115"/>
      <c r="J10" s="1115"/>
      <c r="K10" s="785"/>
      <c r="L10" s="1115"/>
      <c r="M10" s="1115"/>
      <c r="N10" s="785"/>
      <c r="O10" s="1115"/>
      <c r="P10" s="1115"/>
      <c r="Q10" s="1110"/>
      <c r="R10" s="785"/>
      <c r="S10" s="785"/>
      <c r="T10" s="785"/>
      <c r="U10" s="785"/>
      <c r="V10" s="785"/>
      <c r="W10" s="785"/>
      <c r="X10" s="1116"/>
    </row>
    <row r="11" spans="1:24" s="1085" customFormat="1" ht="12.75" customHeight="1" x14ac:dyDescent="0.2">
      <c r="A11" s="1106">
        <v>2</v>
      </c>
      <c r="B11" s="1117"/>
      <c r="C11" s="1118"/>
      <c r="D11" s="1119"/>
      <c r="E11" s="1120"/>
      <c r="F11" s="1121"/>
      <c r="G11" s="1117"/>
      <c r="H11" s="1122"/>
      <c r="I11" s="1122"/>
      <c r="J11" s="1122"/>
      <c r="K11" s="788"/>
      <c r="L11" s="1122"/>
      <c r="M11" s="1122"/>
      <c r="N11" s="788"/>
      <c r="O11" s="1122"/>
      <c r="P11" s="1122"/>
      <c r="Q11" s="1117"/>
      <c r="R11" s="788"/>
      <c r="S11" s="788"/>
      <c r="T11" s="788"/>
      <c r="U11" s="788"/>
      <c r="V11" s="788"/>
      <c r="W11" s="788"/>
      <c r="X11" s="1123"/>
    </row>
    <row r="12" spans="1:24" s="1085" customFormat="1" ht="12.75" customHeight="1" x14ac:dyDescent="0.2">
      <c r="A12" s="1106">
        <v>3</v>
      </c>
      <c r="B12" s="1117"/>
      <c r="C12" s="1118"/>
      <c r="D12" s="1119"/>
      <c r="E12" s="1120"/>
      <c r="F12" s="1121"/>
      <c r="G12" s="1117"/>
      <c r="H12" s="1122"/>
      <c r="I12" s="1122"/>
      <c r="J12" s="1122"/>
      <c r="K12" s="788"/>
      <c r="L12" s="1122"/>
      <c r="M12" s="1122"/>
      <c r="N12" s="788"/>
      <c r="O12" s="1122"/>
      <c r="P12" s="1122"/>
      <c r="Q12" s="1117"/>
      <c r="R12" s="788"/>
      <c r="S12" s="788"/>
      <c r="T12" s="788"/>
      <c r="U12" s="788"/>
      <c r="V12" s="788"/>
      <c r="W12" s="788"/>
      <c r="X12" s="1123"/>
    </row>
    <row r="13" spans="1:24" s="1085" customFormat="1" ht="12.75" customHeight="1" x14ac:dyDescent="0.2">
      <c r="A13" s="1106">
        <v>4</v>
      </c>
      <c r="B13" s="1117"/>
      <c r="C13" s="1118"/>
      <c r="D13" s="1119"/>
      <c r="E13" s="1120"/>
      <c r="F13" s="1121"/>
      <c r="G13" s="1117"/>
      <c r="H13" s="1122"/>
      <c r="I13" s="1122"/>
      <c r="J13" s="1122"/>
      <c r="K13" s="788"/>
      <c r="L13" s="1122"/>
      <c r="M13" s="1122"/>
      <c r="N13" s="788"/>
      <c r="O13" s="1122"/>
      <c r="P13" s="1122"/>
      <c r="Q13" s="1117"/>
      <c r="R13" s="788"/>
      <c r="S13" s="788"/>
      <c r="T13" s="788"/>
      <c r="U13" s="788"/>
      <c r="V13" s="788"/>
      <c r="W13" s="788"/>
      <c r="X13" s="1123"/>
    </row>
    <row r="14" spans="1:24" s="1085" customFormat="1" ht="12.75" customHeight="1" x14ac:dyDescent="0.2">
      <c r="A14" s="1106">
        <v>5</v>
      </c>
      <c r="B14" s="1117"/>
      <c r="C14" s="1118"/>
      <c r="D14" s="1119"/>
      <c r="E14" s="1120"/>
      <c r="F14" s="1121"/>
      <c r="G14" s="1117"/>
      <c r="H14" s="1122"/>
      <c r="I14" s="1122"/>
      <c r="J14" s="1122"/>
      <c r="K14" s="788"/>
      <c r="L14" s="1122"/>
      <c r="M14" s="1122"/>
      <c r="N14" s="788"/>
      <c r="O14" s="1122"/>
      <c r="P14" s="1122"/>
      <c r="Q14" s="1117"/>
      <c r="R14" s="788"/>
      <c r="S14" s="788"/>
      <c r="T14" s="788"/>
      <c r="U14" s="788"/>
      <c r="V14" s="788"/>
      <c r="W14" s="788"/>
      <c r="X14" s="1123"/>
    </row>
    <row r="15" spans="1:24" s="1085" customFormat="1" ht="12.75" customHeight="1" x14ac:dyDescent="0.2">
      <c r="A15" s="1124"/>
      <c r="B15" s="1125"/>
      <c r="C15" s="1126"/>
      <c r="D15" s="1127"/>
      <c r="E15" s="1128"/>
      <c r="F15" s="1129"/>
      <c r="G15" s="1125"/>
      <c r="H15" s="1130"/>
      <c r="I15" s="1130"/>
      <c r="J15" s="1130"/>
      <c r="K15" s="895"/>
      <c r="L15" s="1130"/>
      <c r="M15" s="1130"/>
      <c r="N15" s="895"/>
      <c r="O15" s="1130"/>
      <c r="P15" s="1130"/>
      <c r="Q15" s="1125"/>
      <c r="R15" s="895"/>
      <c r="S15" s="1125"/>
      <c r="T15" s="895"/>
      <c r="U15" s="895"/>
      <c r="V15" s="895"/>
      <c r="W15" s="895"/>
      <c r="X15" s="1131"/>
    </row>
    <row r="16" spans="1:24" s="1085" customFormat="1" ht="12.75" customHeight="1" thickBot="1" x14ac:dyDescent="0.25">
      <c r="A16" s="1124"/>
      <c r="B16" s="1132"/>
      <c r="C16" s="1132"/>
      <c r="D16" s="791"/>
      <c r="E16" s="791"/>
      <c r="F16" s="1132"/>
      <c r="G16" s="1132"/>
      <c r="H16" s="1133"/>
      <c r="I16" s="1133"/>
      <c r="J16" s="1133"/>
      <c r="K16" s="791"/>
      <c r="L16" s="1133"/>
      <c r="M16" s="1133"/>
      <c r="N16" s="791"/>
      <c r="O16" s="1133"/>
      <c r="P16" s="1133"/>
      <c r="Q16" s="1132"/>
      <c r="R16" s="791"/>
      <c r="S16" s="1132"/>
      <c r="T16" s="791"/>
      <c r="U16" s="791"/>
      <c r="V16" s="791"/>
      <c r="W16" s="791"/>
      <c r="X16" s="1134"/>
    </row>
    <row r="17" spans="1:24" s="1085" customFormat="1" ht="12.75" customHeight="1" thickBot="1" x14ac:dyDescent="0.25">
      <c r="A17" s="1135" t="s">
        <v>851</v>
      </c>
      <c r="B17" s="1136"/>
      <c r="C17" s="1136"/>
      <c r="D17" s="597">
        <f>SUM(V9:V1048576)</f>
        <v>0</v>
      </c>
      <c r="E17" s="597">
        <f>SUM(W9:W1048576)</f>
        <v>0</v>
      </c>
      <c r="F17" s="1136"/>
      <c r="G17" s="1136"/>
      <c r="H17" s="1137"/>
      <c r="I17" s="1137"/>
      <c r="J17" s="1137"/>
      <c r="K17" s="94"/>
      <c r="L17" s="1137"/>
      <c r="M17" s="1137"/>
      <c r="N17" s="94"/>
      <c r="O17" s="1137"/>
      <c r="P17" s="1137"/>
      <c r="Q17" s="94"/>
      <c r="R17" s="94"/>
      <c r="S17" s="94"/>
      <c r="T17" s="94"/>
      <c r="U17" s="94"/>
      <c r="V17" s="94"/>
      <c r="W17" s="94"/>
      <c r="X17" s="1138"/>
    </row>
  </sheetData>
  <sheetProtection algorithmName="SHA-512" hashValue="EWS4HbsW+iOenXWpbdHtS4YaK8ZBXgS8cEpBxQR56wIiqxRd62ER/PmzHq5tuDmh0zXSkE+gZXoFmDTwk26CsQ==" saltValue="il2Em3wyBzNJ4tx+rSvLLQ=="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28">
    <mergeCell ref="A8:B8"/>
    <mergeCell ref="T5:T7"/>
    <mergeCell ref="U5:U7"/>
    <mergeCell ref="G5:G7"/>
    <mergeCell ref="H5:J5"/>
    <mergeCell ref="H6:H7"/>
    <mergeCell ref="K5:M5"/>
    <mergeCell ref="K6:K7"/>
    <mergeCell ref="L6:L7"/>
    <mergeCell ref="M6:M7"/>
    <mergeCell ref="N5:P5"/>
    <mergeCell ref="N6:N7"/>
    <mergeCell ref="O6:O7"/>
    <mergeCell ref="P6:P7"/>
    <mergeCell ref="F2:G2"/>
    <mergeCell ref="F3:G3"/>
    <mergeCell ref="X5:X7"/>
    <mergeCell ref="A5:B7"/>
    <mergeCell ref="C5:C7"/>
    <mergeCell ref="F5:F7"/>
    <mergeCell ref="Q5:Q7"/>
    <mergeCell ref="R5:R7"/>
    <mergeCell ref="S5:S7"/>
    <mergeCell ref="I6:I7"/>
    <mergeCell ref="J6:J7"/>
    <mergeCell ref="D5:E7"/>
    <mergeCell ref="W5:W7"/>
    <mergeCell ref="V5:V7"/>
  </mergeCells>
  <pageMargins left="0.5" right="0.5" top="1" bottom="0.5" header="0.2" footer="0.1"/>
  <pageSetup paperSize="5" scale="64" fitToHeight="0" orientation="landscape" r:id="rId1"/>
  <headerFooter>
    <oddFooter>&amp;R&amp;"Arial,Bold"&amp;10Page 54</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2500-000000000000}">
          <x14:formula1>
            <xm:f>List!$G$2:$G$3</xm:f>
          </x14:formula1>
          <xm:sqref>F10:F14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39997558519241921"/>
    <pageSetUpPr fitToPage="1"/>
  </sheetPr>
  <dimension ref="A1:N10"/>
  <sheetViews>
    <sheetView showGridLines="0" zoomScale="85" zoomScaleNormal="85" zoomScaleSheetLayoutView="80" zoomScalePageLayoutView="40" workbookViewId="0"/>
  </sheetViews>
  <sheetFormatPr defaultColWidth="10.7109375" defaultRowHeight="12.75" customHeight="1" x14ac:dyDescent="0.2"/>
  <cols>
    <col min="1" max="1" width="3.42578125" style="1090" customWidth="1"/>
    <col min="2" max="2" width="78.28515625" style="184" customWidth="1"/>
    <col min="3" max="4" width="25.7109375" style="560" customWidth="1"/>
    <col min="5" max="5" width="6.42578125" style="184" customWidth="1"/>
    <col min="6" max="242" width="9.140625" style="184" customWidth="1"/>
    <col min="243" max="245" width="10.7109375" style="184"/>
    <col min="246" max="246" width="3.42578125" style="184" customWidth="1"/>
    <col min="247" max="247" width="39.42578125" style="184" customWidth="1"/>
    <col min="248" max="249" width="15.140625" style="184" customWidth="1"/>
    <col min="250" max="251" width="11.42578125" style="184" customWidth="1"/>
    <col min="252" max="252" width="22" style="184" customWidth="1"/>
    <col min="253" max="253" width="16.42578125" style="184" customWidth="1"/>
    <col min="254" max="258" width="17.85546875" style="184" customWidth="1"/>
    <col min="259" max="259" width="19.7109375" style="184" customWidth="1"/>
    <col min="260" max="260" width="14.140625" style="184" customWidth="1"/>
    <col min="261" max="261" width="6.42578125" style="184" customWidth="1"/>
    <col min="262" max="498" width="9.140625" style="184" customWidth="1"/>
    <col min="499" max="501" width="10.7109375" style="184"/>
    <col min="502" max="502" width="3.42578125" style="184" customWidth="1"/>
    <col min="503" max="503" width="39.42578125" style="184" customWidth="1"/>
    <col min="504" max="505" width="15.140625" style="184" customWidth="1"/>
    <col min="506" max="507" width="11.42578125" style="184" customWidth="1"/>
    <col min="508" max="508" width="22" style="184" customWidth="1"/>
    <col min="509" max="509" width="16.42578125" style="184" customWidth="1"/>
    <col min="510" max="514" width="17.85546875" style="184" customWidth="1"/>
    <col min="515" max="515" width="19.7109375" style="184" customWidth="1"/>
    <col min="516" max="516" width="14.140625" style="184" customWidth="1"/>
    <col min="517" max="517" width="6.42578125" style="184" customWidth="1"/>
    <col min="518" max="754" width="9.140625" style="184" customWidth="1"/>
    <col min="755" max="757" width="10.7109375" style="184"/>
    <col min="758" max="758" width="3.42578125" style="184" customWidth="1"/>
    <col min="759" max="759" width="39.42578125" style="184" customWidth="1"/>
    <col min="760" max="761" width="15.140625" style="184" customWidth="1"/>
    <col min="762" max="763" width="11.42578125" style="184" customWidth="1"/>
    <col min="764" max="764" width="22" style="184" customWidth="1"/>
    <col min="765" max="765" width="16.42578125" style="184" customWidth="1"/>
    <col min="766" max="770" width="17.85546875" style="184" customWidth="1"/>
    <col min="771" max="771" width="19.7109375" style="184" customWidth="1"/>
    <col min="772" max="772" width="14.140625" style="184" customWidth="1"/>
    <col min="773" max="773" width="6.42578125" style="184" customWidth="1"/>
    <col min="774" max="1010" width="9.140625" style="184" customWidth="1"/>
    <col min="1011" max="1013" width="10.7109375" style="184"/>
    <col min="1014" max="1014" width="3.42578125" style="184" customWidth="1"/>
    <col min="1015" max="1015" width="39.42578125" style="184" customWidth="1"/>
    <col min="1016" max="1017" width="15.140625" style="184" customWidth="1"/>
    <col min="1018" max="1019" width="11.42578125" style="184" customWidth="1"/>
    <col min="1020" max="1020" width="22" style="184" customWidth="1"/>
    <col min="1021" max="1021" width="16.42578125" style="184" customWidth="1"/>
    <col min="1022" max="1026" width="17.85546875" style="184" customWidth="1"/>
    <col min="1027" max="1027" width="19.7109375" style="184" customWidth="1"/>
    <col min="1028" max="1028" width="14.140625" style="184" customWidth="1"/>
    <col min="1029" max="1029" width="6.42578125" style="184" customWidth="1"/>
    <col min="1030" max="1266" width="9.140625" style="184" customWidth="1"/>
    <col min="1267" max="1269" width="10.7109375" style="184"/>
    <col min="1270" max="1270" width="3.42578125" style="184" customWidth="1"/>
    <col min="1271" max="1271" width="39.42578125" style="184" customWidth="1"/>
    <col min="1272" max="1273" width="15.140625" style="184" customWidth="1"/>
    <col min="1274" max="1275" width="11.42578125" style="184" customWidth="1"/>
    <col min="1276" max="1276" width="22" style="184" customWidth="1"/>
    <col min="1277" max="1277" width="16.42578125" style="184" customWidth="1"/>
    <col min="1278" max="1282" width="17.85546875" style="184" customWidth="1"/>
    <col min="1283" max="1283" width="19.7109375" style="184" customWidth="1"/>
    <col min="1284" max="1284" width="14.140625" style="184" customWidth="1"/>
    <col min="1285" max="1285" width="6.42578125" style="184" customWidth="1"/>
    <col min="1286" max="1522" width="9.140625" style="184" customWidth="1"/>
    <col min="1523" max="1525" width="10.7109375" style="184"/>
    <col min="1526" max="1526" width="3.42578125" style="184" customWidth="1"/>
    <col min="1527" max="1527" width="39.42578125" style="184" customWidth="1"/>
    <col min="1528" max="1529" width="15.140625" style="184" customWidth="1"/>
    <col min="1530" max="1531" width="11.42578125" style="184" customWidth="1"/>
    <col min="1532" max="1532" width="22" style="184" customWidth="1"/>
    <col min="1533" max="1533" width="16.42578125" style="184" customWidth="1"/>
    <col min="1534" max="1538" width="17.85546875" style="184" customWidth="1"/>
    <col min="1539" max="1539" width="19.7109375" style="184" customWidth="1"/>
    <col min="1540" max="1540" width="14.140625" style="184" customWidth="1"/>
    <col min="1541" max="1541" width="6.42578125" style="184" customWidth="1"/>
    <col min="1542" max="1778" width="9.140625" style="184" customWidth="1"/>
    <col min="1779" max="1781" width="10.7109375" style="184"/>
    <col min="1782" max="1782" width="3.42578125" style="184" customWidth="1"/>
    <col min="1783" max="1783" width="39.42578125" style="184" customWidth="1"/>
    <col min="1784" max="1785" width="15.140625" style="184" customWidth="1"/>
    <col min="1786" max="1787" width="11.42578125" style="184" customWidth="1"/>
    <col min="1788" max="1788" width="22" style="184" customWidth="1"/>
    <col min="1789" max="1789" width="16.42578125" style="184" customWidth="1"/>
    <col min="1790" max="1794" width="17.85546875" style="184" customWidth="1"/>
    <col min="1795" max="1795" width="19.7109375" style="184" customWidth="1"/>
    <col min="1796" max="1796" width="14.140625" style="184" customWidth="1"/>
    <col min="1797" max="1797" width="6.42578125" style="184" customWidth="1"/>
    <col min="1798" max="2034" width="9.140625" style="184" customWidth="1"/>
    <col min="2035" max="2037" width="10.7109375" style="184"/>
    <col min="2038" max="2038" width="3.42578125" style="184" customWidth="1"/>
    <col min="2039" max="2039" width="39.42578125" style="184" customWidth="1"/>
    <col min="2040" max="2041" width="15.140625" style="184" customWidth="1"/>
    <col min="2042" max="2043" width="11.42578125" style="184" customWidth="1"/>
    <col min="2044" max="2044" width="22" style="184" customWidth="1"/>
    <col min="2045" max="2045" width="16.42578125" style="184" customWidth="1"/>
    <col min="2046" max="2050" width="17.85546875" style="184" customWidth="1"/>
    <col min="2051" max="2051" width="19.7109375" style="184" customWidth="1"/>
    <col min="2052" max="2052" width="14.140625" style="184" customWidth="1"/>
    <col min="2053" max="2053" width="6.42578125" style="184" customWidth="1"/>
    <col min="2054" max="2290" width="9.140625" style="184" customWidth="1"/>
    <col min="2291" max="2293" width="10.7109375" style="184"/>
    <col min="2294" max="2294" width="3.42578125" style="184" customWidth="1"/>
    <col min="2295" max="2295" width="39.42578125" style="184" customWidth="1"/>
    <col min="2296" max="2297" width="15.140625" style="184" customWidth="1"/>
    <col min="2298" max="2299" width="11.42578125" style="184" customWidth="1"/>
    <col min="2300" max="2300" width="22" style="184" customWidth="1"/>
    <col min="2301" max="2301" width="16.42578125" style="184" customWidth="1"/>
    <col min="2302" max="2306" width="17.85546875" style="184" customWidth="1"/>
    <col min="2307" max="2307" width="19.7109375" style="184" customWidth="1"/>
    <col min="2308" max="2308" width="14.140625" style="184" customWidth="1"/>
    <col min="2309" max="2309" width="6.42578125" style="184" customWidth="1"/>
    <col min="2310" max="2546" width="9.140625" style="184" customWidth="1"/>
    <col min="2547" max="2549" width="10.7109375" style="184"/>
    <col min="2550" max="2550" width="3.42578125" style="184" customWidth="1"/>
    <col min="2551" max="2551" width="39.42578125" style="184" customWidth="1"/>
    <col min="2552" max="2553" width="15.140625" style="184" customWidth="1"/>
    <col min="2554" max="2555" width="11.42578125" style="184" customWidth="1"/>
    <col min="2556" max="2556" width="22" style="184" customWidth="1"/>
    <col min="2557" max="2557" width="16.42578125" style="184" customWidth="1"/>
    <col min="2558" max="2562" width="17.85546875" style="184" customWidth="1"/>
    <col min="2563" max="2563" width="19.7109375" style="184" customWidth="1"/>
    <col min="2564" max="2564" width="14.140625" style="184" customWidth="1"/>
    <col min="2565" max="2565" width="6.42578125" style="184" customWidth="1"/>
    <col min="2566" max="2802" width="9.140625" style="184" customWidth="1"/>
    <col min="2803" max="2805" width="10.7109375" style="184"/>
    <col min="2806" max="2806" width="3.42578125" style="184" customWidth="1"/>
    <col min="2807" max="2807" width="39.42578125" style="184" customWidth="1"/>
    <col min="2808" max="2809" width="15.140625" style="184" customWidth="1"/>
    <col min="2810" max="2811" width="11.42578125" style="184" customWidth="1"/>
    <col min="2812" max="2812" width="22" style="184" customWidth="1"/>
    <col min="2813" max="2813" width="16.42578125" style="184" customWidth="1"/>
    <col min="2814" max="2818" width="17.85546875" style="184" customWidth="1"/>
    <col min="2819" max="2819" width="19.7109375" style="184" customWidth="1"/>
    <col min="2820" max="2820" width="14.140625" style="184" customWidth="1"/>
    <col min="2821" max="2821" width="6.42578125" style="184" customWidth="1"/>
    <col min="2822" max="3058" width="9.140625" style="184" customWidth="1"/>
    <col min="3059" max="3061" width="10.7109375" style="184"/>
    <col min="3062" max="3062" width="3.42578125" style="184" customWidth="1"/>
    <col min="3063" max="3063" width="39.42578125" style="184" customWidth="1"/>
    <col min="3064" max="3065" width="15.140625" style="184" customWidth="1"/>
    <col min="3066" max="3067" width="11.42578125" style="184" customWidth="1"/>
    <col min="3068" max="3068" width="22" style="184" customWidth="1"/>
    <col min="3069" max="3069" width="16.42578125" style="184" customWidth="1"/>
    <col min="3070" max="3074" width="17.85546875" style="184" customWidth="1"/>
    <col min="3075" max="3075" width="19.7109375" style="184" customWidth="1"/>
    <col min="3076" max="3076" width="14.140625" style="184" customWidth="1"/>
    <col min="3077" max="3077" width="6.42578125" style="184" customWidth="1"/>
    <col min="3078" max="3314" width="9.140625" style="184" customWidth="1"/>
    <col min="3315" max="3317" width="10.7109375" style="184"/>
    <col min="3318" max="3318" width="3.42578125" style="184" customWidth="1"/>
    <col min="3319" max="3319" width="39.42578125" style="184" customWidth="1"/>
    <col min="3320" max="3321" width="15.140625" style="184" customWidth="1"/>
    <col min="3322" max="3323" width="11.42578125" style="184" customWidth="1"/>
    <col min="3324" max="3324" width="22" style="184" customWidth="1"/>
    <col min="3325" max="3325" width="16.42578125" style="184" customWidth="1"/>
    <col min="3326" max="3330" width="17.85546875" style="184" customWidth="1"/>
    <col min="3331" max="3331" width="19.7109375" style="184" customWidth="1"/>
    <col min="3332" max="3332" width="14.140625" style="184" customWidth="1"/>
    <col min="3333" max="3333" width="6.42578125" style="184" customWidth="1"/>
    <col min="3334" max="3570" width="9.140625" style="184" customWidth="1"/>
    <col min="3571" max="3573" width="10.7109375" style="184"/>
    <col min="3574" max="3574" width="3.42578125" style="184" customWidth="1"/>
    <col min="3575" max="3575" width="39.42578125" style="184" customWidth="1"/>
    <col min="3576" max="3577" width="15.140625" style="184" customWidth="1"/>
    <col min="3578" max="3579" width="11.42578125" style="184" customWidth="1"/>
    <col min="3580" max="3580" width="22" style="184" customWidth="1"/>
    <col min="3581" max="3581" width="16.42578125" style="184" customWidth="1"/>
    <col min="3582" max="3586" width="17.85546875" style="184" customWidth="1"/>
    <col min="3587" max="3587" width="19.7109375" style="184" customWidth="1"/>
    <col min="3588" max="3588" width="14.140625" style="184" customWidth="1"/>
    <col min="3589" max="3589" width="6.42578125" style="184" customWidth="1"/>
    <col min="3590" max="3826" width="9.140625" style="184" customWidth="1"/>
    <col min="3827" max="3829" width="10.7109375" style="184"/>
    <col min="3830" max="3830" width="3.42578125" style="184" customWidth="1"/>
    <col min="3831" max="3831" width="39.42578125" style="184" customWidth="1"/>
    <col min="3832" max="3833" width="15.140625" style="184" customWidth="1"/>
    <col min="3834" max="3835" width="11.42578125" style="184" customWidth="1"/>
    <col min="3836" max="3836" width="22" style="184" customWidth="1"/>
    <col min="3837" max="3837" width="16.42578125" style="184" customWidth="1"/>
    <col min="3838" max="3842" width="17.85546875" style="184" customWidth="1"/>
    <col min="3843" max="3843" width="19.7109375" style="184" customWidth="1"/>
    <col min="3844" max="3844" width="14.140625" style="184" customWidth="1"/>
    <col min="3845" max="3845" width="6.42578125" style="184" customWidth="1"/>
    <col min="3846" max="4082" width="9.140625" style="184" customWidth="1"/>
    <col min="4083" max="4085" width="10.7109375" style="184"/>
    <col min="4086" max="4086" width="3.42578125" style="184" customWidth="1"/>
    <col min="4087" max="4087" width="39.42578125" style="184" customWidth="1"/>
    <col min="4088" max="4089" width="15.140625" style="184" customWidth="1"/>
    <col min="4090" max="4091" width="11.42578125" style="184" customWidth="1"/>
    <col min="4092" max="4092" width="22" style="184" customWidth="1"/>
    <col min="4093" max="4093" width="16.42578125" style="184" customWidth="1"/>
    <col min="4094" max="4098" width="17.85546875" style="184" customWidth="1"/>
    <col min="4099" max="4099" width="19.7109375" style="184" customWidth="1"/>
    <col min="4100" max="4100" width="14.140625" style="184" customWidth="1"/>
    <col min="4101" max="4101" width="6.42578125" style="184" customWidth="1"/>
    <col min="4102" max="4338" width="9.140625" style="184" customWidth="1"/>
    <col min="4339" max="4341" width="10.7109375" style="184"/>
    <col min="4342" max="4342" width="3.42578125" style="184" customWidth="1"/>
    <col min="4343" max="4343" width="39.42578125" style="184" customWidth="1"/>
    <col min="4344" max="4345" width="15.140625" style="184" customWidth="1"/>
    <col min="4346" max="4347" width="11.42578125" style="184" customWidth="1"/>
    <col min="4348" max="4348" width="22" style="184" customWidth="1"/>
    <col min="4349" max="4349" width="16.42578125" style="184" customWidth="1"/>
    <col min="4350" max="4354" width="17.85546875" style="184" customWidth="1"/>
    <col min="4355" max="4355" width="19.7109375" style="184" customWidth="1"/>
    <col min="4356" max="4356" width="14.140625" style="184" customWidth="1"/>
    <col min="4357" max="4357" width="6.42578125" style="184" customWidth="1"/>
    <col min="4358" max="4594" width="9.140625" style="184" customWidth="1"/>
    <col min="4595" max="4597" width="10.7109375" style="184"/>
    <col min="4598" max="4598" width="3.42578125" style="184" customWidth="1"/>
    <col min="4599" max="4599" width="39.42578125" style="184" customWidth="1"/>
    <col min="4600" max="4601" width="15.140625" style="184" customWidth="1"/>
    <col min="4602" max="4603" width="11.42578125" style="184" customWidth="1"/>
    <col min="4604" max="4604" width="22" style="184" customWidth="1"/>
    <col min="4605" max="4605" width="16.42578125" style="184" customWidth="1"/>
    <col min="4606" max="4610" width="17.85546875" style="184" customWidth="1"/>
    <col min="4611" max="4611" width="19.7109375" style="184" customWidth="1"/>
    <col min="4612" max="4612" width="14.140625" style="184" customWidth="1"/>
    <col min="4613" max="4613" width="6.42578125" style="184" customWidth="1"/>
    <col min="4614" max="4850" width="9.140625" style="184" customWidth="1"/>
    <col min="4851" max="4853" width="10.7109375" style="184"/>
    <col min="4854" max="4854" width="3.42578125" style="184" customWidth="1"/>
    <col min="4855" max="4855" width="39.42578125" style="184" customWidth="1"/>
    <col min="4856" max="4857" width="15.140625" style="184" customWidth="1"/>
    <col min="4858" max="4859" width="11.42578125" style="184" customWidth="1"/>
    <col min="4860" max="4860" width="22" style="184" customWidth="1"/>
    <col min="4861" max="4861" width="16.42578125" style="184" customWidth="1"/>
    <col min="4862" max="4866" width="17.85546875" style="184" customWidth="1"/>
    <col min="4867" max="4867" width="19.7109375" style="184" customWidth="1"/>
    <col min="4868" max="4868" width="14.140625" style="184" customWidth="1"/>
    <col min="4869" max="4869" width="6.42578125" style="184" customWidth="1"/>
    <col min="4870" max="5106" width="9.140625" style="184" customWidth="1"/>
    <col min="5107" max="5109" width="10.7109375" style="184"/>
    <col min="5110" max="5110" width="3.42578125" style="184" customWidth="1"/>
    <col min="5111" max="5111" width="39.42578125" style="184" customWidth="1"/>
    <col min="5112" max="5113" width="15.140625" style="184" customWidth="1"/>
    <col min="5114" max="5115" width="11.42578125" style="184" customWidth="1"/>
    <col min="5116" max="5116" width="22" style="184" customWidth="1"/>
    <col min="5117" max="5117" width="16.42578125" style="184" customWidth="1"/>
    <col min="5118" max="5122" width="17.85546875" style="184" customWidth="1"/>
    <col min="5123" max="5123" width="19.7109375" style="184" customWidth="1"/>
    <col min="5124" max="5124" width="14.140625" style="184" customWidth="1"/>
    <col min="5125" max="5125" width="6.42578125" style="184" customWidth="1"/>
    <col min="5126" max="5362" width="9.140625" style="184" customWidth="1"/>
    <col min="5363" max="5365" width="10.7109375" style="184"/>
    <col min="5366" max="5366" width="3.42578125" style="184" customWidth="1"/>
    <col min="5367" max="5367" width="39.42578125" style="184" customWidth="1"/>
    <col min="5368" max="5369" width="15.140625" style="184" customWidth="1"/>
    <col min="5370" max="5371" width="11.42578125" style="184" customWidth="1"/>
    <col min="5372" max="5372" width="22" style="184" customWidth="1"/>
    <col min="5373" max="5373" width="16.42578125" style="184" customWidth="1"/>
    <col min="5374" max="5378" width="17.85546875" style="184" customWidth="1"/>
    <col min="5379" max="5379" width="19.7109375" style="184" customWidth="1"/>
    <col min="5380" max="5380" width="14.140625" style="184" customWidth="1"/>
    <col min="5381" max="5381" width="6.42578125" style="184" customWidth="1"/>
    <col min="5382" max="5618" width="9.140625" style="184" customWidth="1"/>
    <col min="5619" max="5621" width="10.7109375" style="184"/>
    <col min="5622" max="5622" width="3.42578125" style="184" customWidth="1"/>
    <col min="5623" max="5623" width="39.42578125" style="184" customWidth="1"/>
    <col min="5624" max="5625" width="15.140625" style="184" customWidth="1"/>
    <col min="5626" max="5627" width="11.42578125" style="184" customWidth="1"/>
    <col min="5628" max="5628" width="22" style="184" customWidth="1"/>
    <col min="5629" max="5629" width="16.42578125" style="184" customWidth="1"/>
    <col min="5630" max="5634" width="17.85546875" style="184" customWidth="1"/>
    <col min="5635" max="5635" width="19.7109375" style="184" customWidth="1"/>
    <col min="5636" max="5636" width="14.140625" style="184" customWidth="1"/>
    <col min="5637" max="5637" width="6.42578125" style="184" customWidth="1"/>
    <col min="5638" max="5874" width="9.140625" style="184" customWidth="1"/>
    <col min="5875" max="5877" width="10.7109375" style="184"/>
    <col min="5878" max="5878" width="3.42578125" style="184" customWidth="1"/>
    <col min="5879" max="5879" width="39.42578125" style="184" customWidth="1"/>
    <col min="5880" max="5881" width="15.140625" style="184" customWidth="1"/>
    <col min="5882" max="5883" width="11.42578125" style="184" customWidth="1"/>
    <col min="5884" max="5884" width="22" style="184" customWidth="1"/>
    <col min="5885" max="5885" width="16.42578125" style="184" customWidth="1"/>
    <col min="5886" max="5890" width="17.85546875" style="184" customWidth="1"/>
    <col min="5891" max="5891" width="19.7109375" style="184" customWidth="1"/>
    <col min="5892" max="5892" width="14.140625" style="184" customWidth="1"/>
    <col min="5893" max="5893" width="6.42578125" style="184" customWidth="1"/>
    <col min="5894" max="6130" width="9.140625" style="184" customWidth="1"/>
    <col min="6131" max="6133" width="10.7109375" style="184"/>
    <col min="6134" max="6134" width="3.42578125" style="184" customWidth="1"/>
    <col min="6135" max="6135" width="39.42578125" style="184" customWidth="1"/>
    <col min="6136" max="6137" width="15.140625" style="184" customWidth="1"/>
    <col min="6138" max="6139" width="11.42578125" style="184" customWidth="1"/>
    <col min="6140" max="6140" width="22" style="184" customWidth="1"/>
    <col min="6141" max="6141" width="16.42578125" style="184" customWidth="1"/>
    <col min="6142" max="6146" width="17.85546875" style="184" customWidth="1"/>
    <col min="6147" max="6147" width="19.7109375" style="184" customWidth="1"/>
    <col min="6148" max="6148" width="14.140625" style="184" customWidth="1"/>
    <col min="6149" max="6149" width="6.42578125" style="184" customWidth="1"/>
    <col min="6150" max="6386" width="9.140625" style="184" customWidth="1"/>
    <col min="6387" max="6389" width="10.7109375" style="184"/>
    <col min="6390" max="6390" width="3.42578125" style="184" customWidth="1"/>
    <col min="6391" max="6391" width="39.42578125" style="184" customWidth="1"/>
    <col min="6392" max="6393" width="15.140625" style="184" customWidth="1"/>
    <col min="6394" max="6395" width="11.42578125" style="184" customWidth="1"/>
    <col min="6396" max="6396" width="22" style="184" customWidth="1"/>
    <col min="6397" max="6397" width="16.42578125" style="184" customWidth="1"/>
    <col min="6398" max="6402" width="17.85546875" style="184" customWidth="1"/>
    <col min="6403" max="6403" width="19.7109375" style="184" customWidth="1"/>
    <col min="6404" max="6404" width="14.140625" style="184" customWidth="1"/>
    <col min="6405" max="6405" width="6.42578125" style="184" customWidth="1"/>
    <col min="6406" max="6642" width="9.140625" style="184" customWidth="1"/>
    <col min="6643" max="6645" width="10.7109375" style="184"/>
    <col min="6646" max="6646" width="3.42578125" style="184" customWidth="1"/>
    <col min="6647" max="6647" width="39.42578125" style="184" customWidth="1"/>
    <col min="6648" max="6649" width="15.140625" style="184" customWidth="1"/>
    <col min="6650" max="6651" width="11.42578125" style="184" customWidth="1"/>
    <col min="6652" max="6652" width="22" style="184" customWidth="1"/>
    <col min="6653" max="6653" width="16.42578125" style="184" customWidth="1"/>
    <col min="6654" max="6658" width="17.85546875" style="184" customWidth="1"/>
    <col min="6659" max="6659" width="19.7109375" style="184" customWidth="1"/>
    <col min="6660" max="6660" width="14.140625" style="184" customWidth="1"/>
    <col min="6661" max="6661" width="6.42578125" style="184" customWidth="1"/>
    <col min="6662" max="6898" width="9.140625" style="184" customWidth="1"/>
    <col min="6899" max="6901" width="10.7109375" style="184"/>
    <col min="6902" max="6902" width="3.42578125" style="184" customWidth="1"/>
    <col min="6903" max="6903" width="39.42578125" style="184" customWidth="1"/>
    <col min="6904" max="6905" width="15.140625" style="184" customWidth="1"/>
    <col min="6906" max="6907" width="11.42578125" style="184" customWidth="1"/>
    <col min="6908" max="6908" width="22" style="184" customWidth="1"/>
    <col min="6909" max="6909" width="16.42578125" style="184" customWidth="1"/>
    <col min="6910" max="6914" width="17.85546875" style="184" customWidth="1"/>
    <col min="6915" max="6915" width="19.7109375" style="184" customWidth="1"/>
    <col min="6916" max="6916" width="14.140625" style="184" customWidth="1"/>
    <col min="6917" max="6917" width="6.42578125" style="184" customWidth="1"/>
    <col min="6918" max="7154" width="9.140625" style="184" customWidth="1"/>
    <col min="7155" max="7157" width="10.7109375" style="184"/>
    <col min="7158" max="7158" width="3.42578125" style="184" customWidth="1"/>
    <col min="7159" max="7159" width="39.42578125" style="184" customWidth="1"/>
    <col min="7160" max="7161" width="15.140625" style="184" customWidth="1"/>
    <col min="7162" max="7163" width="11.42578125" style="184" customWidth="1"/>
    <col min="7164" max="7164" width="22" style="184" customWidth="1"/>
    <col min="7165" max="7165" width="16.42578125" style="184" customWidth="1"/>
    <col min="7166" max="7170" width="17.85546875" style="184" customWidth="1"/>
    <col min="7171" max="7171" width="19.7109375" style="184" customWidth="1"/>
    <col min="7172" max="7172" width="14.140625" style="184" customWidth="1"/>
    <col min="7173" max="7173" width="6.42578125" style="184" customWidth="1"/>
    <col min="7174" max="7410" width="9.140625" style="184" customWidth="1"/>
    <col min="7411" max="7413" width="10.7109375" style="184"/>
    <col min="7414" max="7414" width="3.42578125" style="184" customWidth="1"/>
    <col min="7415" max="7415" width="39.42578125" style="184" customWidth="1"/>
    <col min="7416" max="7417" width="15.140625" style="184" customWidth="1"/>
    <col min="7418" max="7419" width="11.42578125" style="184" customWidth="1"/>
    <col min="7420" max="7420" width="22" style="184" customWidth="1"/>
    <col min="7421" max="7421" width="16.42578125" style="184" customWidth="1"/>
    <col min="7422" max="7426" width="17.85546875" style="184" customWidth="1"/>
    <col min="7427" max="7427" width="19.7109375" style="184" customWidth="1"/>
    <col min="7428" max="7428" width="14.140625" style="184" customWidth="1"/>
    <col min="7429" max="7429" width="6.42578125" style="184" customWidth="1"/>
    <col min="7430" max="7666" width="9.140625" style="184" customWidth="1"/>
    <col min="7667" max="7669" width="10.7109375" style="184"/>
    <col min="7670" max="7670" width="3.42578125" style="184" customWidth="1"/>
    <col min="7671" max="7671" width="39.42578125" style="184" customWidth="1"/>
    <col min="7672" max="7673" width="15.140625" style="184" customWidth="1"/>
    <col min="7674" max="7675" width="11.42578125" style="184" customWidth="1"/>
    <col min="7676" max="7676" width="22" style="184" customWidth="1"/>
    <col min="7677" max="7677" width="16.42578125" style="184" customWidth="1"/>
    <col min="7678" max="7682" width="17.85546875" style="184" customWidth="1"/>
    <col min="7683" max="7683" width="19.7109375" style="184" customWidth="1"/>
    <col min="7684" max="7684" width="14.140625" style="184" customWidth="1"/>
    <col min="7685" max="7685" width="6.42578125" style="184" customWidth="1"/>
    <col min="7686" max="7922" width="9.140625" style="184" customWidth="1"/>
    <col min="7923" max="7925" width="10.7109375" style="184"/>
    <col min="7926" max="7926" width="3.42578125" style="184" customWidth="1"/>
    <col min="7927" max="7927" width="39.42578125" style="184" customWidth="1"/>
    <col min="7928" max="7929" width="15.140625" style="184" customWidth="1"/>
    <col min="7930" max="7931" width="11.42578125" style="184" customWidth="1"/>
    <col min="7932" max="7932" width="22" style="184" customWidth="1"/>
    <col min="7933" max="7933" width="16.42578125" style="184" customWidth="1"/>
    <col min="7934" max="7938" width="17.85546875" style="184" customWidth="1"/>
    <col min="7939" max="7939" width="19.7109375" style="184" customWidth="1"/>
    <col min="7940" max="7940" width="14.140625" style="184" customWidth="1"/>
    <col min="7941" max="7941" width="6.42578125" style="184" customWidth="1"/>
    <col min="7942" max="8178" width="9.140625" style="184" customWidth="1"/>
    <col min="8179" max="8181" width="10.7109375" style="184"/>
    <col min="8182" max="8182" width="3.42578125" style="184" customWidth="1"/>
    <col min="8183" max="8183" width="39.42578125" style="184" customWidth="1"/>
    <col min="8184" max="8185" width="15.140625" style="184" customWidth="1"/>
    <col min="8186" max="8187" width="11.42578125" style="184" customWidth="1"/>
    <col min="8188" max="8188" width="22" style="184" customWidth="1"/>
    <col min="8189" max="8189" width="16.42578125" style="184" customWidth="1"/>
    <col min="8190" max="8194" width="17.85546875" style="184" customWidth="1"/>
    <col min="8195" max="8195" width="19.7109375" style="184" customWidth="1"/>
    <col min="8196" max="8196" width="14.140625" style="184" customWidth="1"/>
    <col min="8197" max="8197" width="6.42578125" style="184" customWidth="1"/>
    <col min="8198" max="8434" width="9.140625" style="184" customWidth="1"/>
    <col min="8435" max="8437" width="10.7109375" style="184"/>
    <col min="8438" max="8438" width="3.42578125" style="184" customWidth="1"/>
    <col min="8439" max="8439" width="39.42578125" style="184" customWidth="1"/>
    <col min="8440" max="8441" width="15.140625" style="184" customWidth="1"/>
    <col min="8442" max="8443" width="11.42578125" style="184" customWidth="1"/>
    <col min="8444" max="8444" width="22" style="184" customWidth="1"/>
    <col min="8445" max="8445" width="16.42578125" style="184" customWidth="1"/>
    <col min="8446" max="8450" width="17.85546875" style="184" customWidth="1"/>
    <col min="8451" max="8451" width="19.7109375" style="184" customWidth="1"/>
    <col min="8452" max="8452" width="14.140625" style="184" customWidth="1"/>
    <col min="8453" max="8453" width="6.42578125" style="184" customWidth="1"/>
    <col min="8454" max="8690" width="9.140625" style="184" customWidth="1"/>
    <col min="8691" max="8693" width="10.7109375" style="184"/>
    <col min="8694" max="8694" width="3.42578125" style="184" customWidth="1"/>
    <col min="8695" max="8695" width="39.42578125" style="184" customWidth="1"/>
    <col min="8696" max="8697" width="15.140625" style="184" customWidth="1"/>
    <col min="8698" max="8699" width="11.42578125" style="184" customWidth="1"/>
    <col min="8700" max="8700" width="22" style="184" customWidth="1"/>
    <col min="8701" max="8701" width="16.42578125" style="184" customWidth="1"/>
    <col min="8702" max="8706" width="17.85546875" style="184" customWidth="1"/>
    <col min="8707" max="8707" width="19.7109375" style="184" customWidth="1"/>
    <col min="8708" max="8708" width="14.140625" style="184" customWidth="1"/>
    <col min="8709" max="8709" width="6.42578125" style="184" customWidth="1"/>
    <col min="8710" max="8946" width="9.140625" style="184" customWidth="1"/>
    <col min="8947" max="8949" width="10.7109375" style="184"/>
    <col min="8950" max="8950" width="3.42578125" style="184" customWidth="1"/>
    <col min="8951" max="8951" width="39.42578125" style="184" customWidth="1"/>
    <col min="8952" max="8953" width="15.140625" style="184" customWidth="1"/>
    <col min="8954" max="8955" width="11.42578125" style="184" customWidth="1"/>
    <col min="8956" max="8956" width="22" style="184" customWidth="1"/>
    <col min="8957" max="8957" width="16.42578125" style="184" customWidth="1"/>
    <col min="8958" max="8962" width="17.85546875" style="184" customWidth="1"/>
    <col min="8963" max="8963" width="19.7109375" style="184" customWidth="1"/>
    <col min="8964" max="8964" width="14.140625" style="184" customWidth="1"/>
    <col min="8965" max="8965" width="6.42578125" style="184" customWidth="1"/>
    <col min="8966" max="9202" width="9.140625" style="184" customWidth="1"/>
    <col min="9203" max="9205" width="10.7109375" style="184"/>
    <col min="9206" max="9206" width="3.42578125" style="184" customWidth="1"/>
    <col min="9207" max="9207" width="39.42578125" style="184" customWidth="1"/>
    <col min="9208" max="9209" width="15.140625" style="184" customWidth="1"/>
    <col min="9210" max="9211" width="11.42578125" style="184" customWidth="1"/>
    <col min="9212" max="9212" width="22" style="184" customWidth="1"/>
    <col min="9213" max="9213" width="16.42578125" style="184" customWidth="1"/>
    <col min="9214" max="9218" width="17.85546875" style="184" customWidth="1"/>
    <col min="9219" max="9219" width="19.7109375" style="184" customWidth="1"/>
    <col min="9220" max="9220" width="14.140625" style="184" customWidth="1"/>
    <col min="9221" max="9221" width="6.42578125" style="184" customWidth="1"/>
    <col min="9222" max="9458" width="9.140625" style="184" customWidth="1"/>
    <col min="9459" max="9461" width="10.7109375" style="184"/>
    <col min="9462" max="9462" width="3.42578125" style="184" customWidth="1"/>
    <col min="9463" max="9463" width="39.42578125" style="184" customWidth="1"/>
    <col min="9464" max="9465" width="15.140625" style="184" customWidth="1"/>
    <col min="9466" max="9467" width="11.42578125" style="184" customWidth="1"/>
    <col min="9468" max="9468" width="22" style="184" customWidth="1"/>
    <col min="9469" max="9469" width="16.42578125" style="184" customWidth="1"/>
    <col min="9470" max="9474" width="17.85546875" style="184" customWidth="1"/>
    <col min="9475" max="9475" width="19.7109375" style="184" customWidth="1"/>
    <col min="9476" max="9476" width="14.140625" style="184" customWidth="1"/>
    <col min="9477" max="9477" width="6.42578125" style="184" customWidth="1"/>
    <col min="9478" max="9714" width="9.140625" style="184" customWidth="1"/>
    <col min="9715" max="9717" width="10.7109375" style="184"/>
    <col min="9718" max="9718" width="3.42578125" style="184" customWidth="1"/>
    <col min="9719" max="9719" width="39.42578125" style="184" customWidth="1"/>
    <col min="9720" max="9721" width="15.140625" style="184" customWidth="1"/>
    <col min="9722" max="9723" width="11.42578125" style="184" customWidth="1"/>
    <col min="9724" max="9724" width="22" style="184" customWidth="1"/>
    <col min="9725" max="9725" width="16.42578125" style="184" customWidth="1"/>
    <col min="9726" max="9730" width="17.85546875" style="184" customWidth="1"/>
    <col min="9731" max="9731" width="19.7109375" style="184" customWidth="1"/>
    <col min="9732" max="9732" width="14.140625" style="184" customWidth="1"/>
    <col min="9733" max="9733" width="6.42578125" style="184" customWidth="1"/>
    <col min="9734" max="9970" width="9.140625" style="184" customWidth="1"/>
    <col min="9971" max="9973" width="10.7109375" style="184"/>
    <col min="9974" max="9974" width="3.42578125" style="184" customWidth="1"/>
    <col min="9975" max="9975" width="39.42578125" style="184" customWidth="1"/>
    <col min="9976" max="9977" width="15.140625" style="184" customWidth="1"/>
    <col min="9978" max="9979" width="11.42578125" style="184" customWidth="1"/>
    <col min="9980" max="9980" width="22" style="184" customWidth="1"/>
    <col min="9981" max="9981" width="16.42578125" style="184" customWidth="1"/>
    <col min="9982" max="9986" width="17.85546875" style="184" customWidth="1"/>
    <col min="9987" max="9987" width="19.7109375" style="184" customWidth="1"/>
    <col min="9988" max="9988" width="14.140625" style="184" customWidth="1"/>
    <col min="9989" max="9989" width="6.42578125" style="184" customWidth="1"/>
    <col min="9990" max="10226" width="9.140625" style="184" customWidth="1"/>
    <col min="10227" max="10229" width="10.7109375" style="184"/>
    <col min="10230" max="10230" width="3.42578125" style="184" customWidth="1"/>
    <col min="10231" max="10231" width="39.42578125" style="184" customWidth="1"/>
    <col min="10232" max="10233" width="15.140625" style="184" customWidth="1"/>
    <col min="10234" max="10235" width="11.42578125" style="184" customWidth="1"/>
    <col min="10236" max="10236" width="22" style="184" customWidth="1"/>
    <col min="10237" max="10237" width="16.42578125" style="184" customWidth="1"/>
    <col min="10238" max="10242" width="17.85546875" style="184" customWidth="1"/>
    <col min="10243" max="10243" width="19.7109375" style="184" customWidth="1"/>
    <col min="10244" max="10244" width="14.140625" style="184" customWidth="1"/>
    <col min="10245" max="10245" width="6.42578125" style="184" customWidth="1"/>
    <col min="10246" max="10482" width="9.140625" style="184" customWidth="1"/>
    <col min="10483" max="10485" width="10.7109375" style="184"/>
    <col min="10486" max="10486" width="3.42578125" style="184" customWidth="1"/>
    <col min="10487" max="10487" width="39.42578125" style="184" customWidth="1"/>
    <col min="10488" max="10489" width="15.140625" style="184" customWidth="1"/>
    <col min="10490" max="10491" width="11.42578125" style="184" customWidth="1"/>
    <col min="10492" max="10492" width="22" style="184" customWidth="1"/>
    <col min="10493" max="10493" width="16.42578125" style="184" customWidth="1"/>
    <col min="10494" max="10498" width="17.85546875" style="184" customWidth="1"/>
    <col min="10499" max="10499" width="19.7109375" style="184" customWidth="1"/>
    <col min="10500" max="10500" width="14.140625" style="184" customWidth="1"/>
    <col min="10501" max="10501" width="6.42578125" style="184" customWidth="1"/>
    <col min="10502" max="10738" width="9.140625" style="184" customWidth="1"/>
    <col min="10739" max="10741" width="10.7109375" style="184"/>
    <col min="10742" max="10742" width="3.42578125" style="184" customWidth="1"/>
    <col min="10743" max="10743" width="39.42578125" style="184" customWidth="1"/>
    <col min="10744" max="10745" width="15.140625" style="184" customWidth="1"/>
    <col min="10746" max="10747" width="11.42578125" style="184" customWidth="1"/>
    <col min="10748" max="10748" width="22" style="184" customWidth="1"/>
    <col min="10749" max="10749" width="16.42578125" style="184" customWidth="1"/>
    <col min="10750" max="10754" width="17.85546875" style="184" customWidth="1"/>
    <col min="10755" max="10755" width="19.7109375" style="184" customWidth="1"/>
    <col min="10756" max="10756" width="14.140625" style="184" customWidth="1"/>
    <col min="10757" max="10757" width="6.42578125" style="184" customWidth="1"/>
    <col min="10758" max="10994" width="9.140625" style="184" customWidth="1"/>
    <col min="10995" max="10997" width="10.7109375" style="184"/>
    <col min="10998" max="10998" width="3.42578125" style="184" customWidth="1"/>
    <col min="10999" max="10999" width="39.42578125" style="184" customWidth="1"/>
    <col min="11000" max="11001" width="15.140625" style="184" customWidth="1"/>
    <col min="11002" max="11003" width="11.42578125" style="184" customWidth="1"/>
    <col min="11004" max="11004" width="22" style="184" customWidth="1"/>
    <col min="11005" max="11005" width="16.42578125" style="184" customWidth="1"/>
    <col min="11006" max="11010" width="17.85546875" style="184" customWidth="1"/>
    <col min="11011" max="11011" width="19.7109375" style="184" customWidth="1"/>
    <col min="11012" max="11012" width="14.140625" style="184" customWidth="1"/>
    <col min="11013" max="11013" width="6.42578125" style="184" customWidth="1"/>
    <col min="11014" max="11250" width="9.140625" style="184" customWidth="1"/>
    <col min="11251" max="11253" width="10.7109375" style="184"/>
    <col min="11254" max="11254" width="3.42578125" style="184" customWidth="1"/>
    <col min="11255" max="11255" width="39.42578125" style="184" customWidth="1"/>
    <col min="11256" max="11257" width="15.140625" style="184" customWidth="1"/>
    <col min="11258" max="11259" width="11.42578125" style="184" customWidth="1"/>
    <col min="11260" max="11260" width="22" style="184" customWidth="1"/>
    <col min="11261" max="11261" width="16.42578125" style="184" customWidth="1"/>
    <col min="11262" max="11266" width="17.85546875" style="184" customWidth="1"/>
    <col min="11267" max="11267" width="19.7109375" style="184" customWidth="1"/>
    <col min="11268" max="11268" width="14.140625" style="184" customWidth="1"/>
    <col min="11269" max="11269" width="6.42578125" style="184" customWidth="1"/>
    <col min="11270" max="11506" width="9.140625" style="184" customWidth="1"/>
    <col min="11507" max="11509" width="10.7109375" style="184"/>
    <col min="11510" max="11510" width="3.42578125" style="184" customWidth="1"/>
    <col min="11511" max="11511" width="39.42578125" style="184" customWidth="1"/>
    <col min="11512" max="11513" width="15.140625" style="184" customWidth="1"/>
    <col min="11514" max="11515" width="11.42578125" style="184" customWidth="1"/>
    <col min="11516" max="11516" width="22" style="184" customWidth="1"/>
    <col min="11517" max="11517" width="16.42578125" style="184" customWidth="1"/>
    <col min="11518" max="11522" width="17.85546875" style="184" customWidth="1"/>
    <col min="11523" max="11523" width="19.7109375" style="184" customWidth="1"/>
    <col min="11524" max="11524" width="14.140625" style="184" customWidth="1"/>
    <col min="11525" max="11525" width="6.42578125" style="184" customWidth="1"/>
    <col min="11526" max="11762" width="9.140625" style="184" customWidth="1"/>
    <col min="11763" max="11765" width="10.7109375" style="184"/>
    <col min="11766" max="11766" width="3.42578125" style="184" customWidth="1"/>
    <col min="11767" max="11767" width="39.42578125" style="184" customWidth="1"/>
    <col min="11768" max="11769" width="15.140625" style="184" customWidth="1"/>
    <col min="11770" max="11771" width="11.42578125" style="184" customWidth="1"/>
    <col min="11772" max="11772" width="22" style="184" customWidth="1"/>
    <col min="11773" max="11773" width="16.42578125" style="184" customWidth="1"/>
    <col min="11774" max="11778" width="17.85546875" style="184" customWidth="1"/>
    <col min="11779" max="11779" width="19.7109375" style="184" customWidth="1"/>
    <col min="11780" max="11780" width="14.140625" style="184" customWidth="1"/>
    <col min="11781" max="11781" width="6.42578125" style="184" customWidth="1"/>
    <col min="11782" max="12018" width="9.140625" style="184" customWidth="1"/>
    <col min="12019" max="12021" width="10.7109375" style="184"/>
    <col min="12022" max="12022" width="3.42578125" style="184" customWidth="1"/>
    <col min="12023" max="12023" width="39.42578125" style="184" customWidth="1"/>
    <col min="12024" max="12025" width="15.140625" style="184" customWidth="1"/>
    <col min="12026" max="12027" width="11.42578125" style="184" customWidth="1"/>
    <col min="12028" max="12028" width="22" style="184" customWidth="1"/>
    <col min="12029" max="12029" width="16.42578125" style="184" customWidth="1"/>
    <col min="12030" max="12034" width="17.85546875" style="184" customWidth="1"/>
    <col min="12035" max="12035" width="19.7109375" style="184" customWidth="1"/>
    <col min="12036" max="12036" width="14.140625" style="184" customWidth="1"/>
    <col min="12037" max="12037" width="6.42578125" style="184" customWidth="1"/>
    <col min="12038" max="12274" width="9.140625" style="184" customWidth="1"/>
    <col min="12275" max="12277" width="10.7109375" style="184"/>
    <col min="12278" max="12278" width="3.42578125" style="184" customWidth="1"/>
    <col min="12279" max="12279" width="39.42578125" style="184" customWidth="1"/>
    <col min="12280" max="12281" width="15.140625" style="184" customWidth="1"/>
    <col min="12282" max="12283" width="11.42578125" style="184" customWidth="1"/>
    <col min="12284" max="12284" width="22" style="184" customWidth="1"/>
    <col min="12285" max="12285" width="16.42578125" style="184" customWidth="1"/>
    <col min="12286" max="12290" width="17.85546875" style="184" customWidth="1"/>
    <col min="12291" max="12291" width="19.7109375" style="184" customWidth="1"/>
    <col min="12292" max="12292" width="14.140625" style="184" customWidth="1"/>
    <col min="12293" max="12293" width="6.42578125" style="184" customWidth="1"/>
    <col min="12294" max="12530" width="9.140625" style="184" customWidth="1"/>
    <col min="12531" max="12533" width="10.7109375" style="184"/>
    <col min="12534" max="12534" width="3.42578125" style="184" customWidth="1"/>
    <col min="12535" max="12535" width="39.42578125" style="184" customWidth="1"/>
    <col min="12536" max="12537" width="15.140625" style="184" customWidth="1"/>
    <col min="12538" max="12539" width="11.42578125" style="184" customWidth="1"/>
    <col min="12540" max="12540" width="22" style="184" customWidth="1"/>
    <col min="12541" max="12541" width="16.42578125" style="184" customWidth="1"/>
    <col min="12542" max="12546" width="17.85546875" style="184" customWidth="1"/>
    <col min="12547" max="12547" width="19.7109375" style="184" customWidth="1"/>
    <col min="12548" max="12548" width="14.140625" style="184" customWidth="1"/>
    <col min="12549" max="12549" width="6.42578125" style="184" customWidth="1"/>
    <col min="12550" max="12786" width="9.140625" style="184" customWidth="1"/>
    <col min="12787" max="12789" width="10.7109375" style="184"/>
    <col min="12790" max="12790" width="3.42578125" style="184" customWidth="1"/>
    <col min="12791" max="12791" width="39.42578125" style="184" customWidth="1"/>
    <col min="12792" max="12793" width="15.140625" style="184" customWidth="1"/>
    <col min="12794" max="12795" width="11.42578125" style="184" customWidth="1"/>
    <col min="12796" max="12796" width="22" style="184" customWidth="1"/>
    <col min="12797" max="12797" width="16.42578125" style="184" customWidth="1"/>
    <col min="12798" max="12802" width="17.85546875" style="184" customWidth="1"/>
    <col min="12803" max="12803" width="19.7109375" style="184" customWidth="1"/>
    <col min="12804" max="12804" width="14.140625" style="184" customWidth="1"/>
    <col min="12805" max="12805" width="6.42578125" style="184" customWidth="1"/>
    <col min="12806" max="13042" width="9.140625" style="184" customWidth="1"/>
    <col min="13043" max="13045" width="10.7109375" style="184"/>
    <col min="13046" max="13046" width="3.42578125" style="184" customWidth="1"/>
    <col min="13047" max="13047" width="39.42578125" style="184" customWidth="1"/>
    <col min="13048" max="13049" width="15.140625" style="184" customWidth="1"/>
    <col min="13050" max="13051" width="11.42578125" style="184" customWidth="1"/>
    <col min="13052" max="13052" width="22" style="184" customWidth="1"/>
    <col min="13053" max="13053" width="16.42578125" style="184" customWidth="1"/>
    <col min="13054" max="13058" width="17.85546875" style="184" customWidth="1"/>
    <col min="13059" max="13059" width="19.7109375" style="184" customWidth="1"/>
    <col min="13060" max="13060" width="14.140625" style="184" customWidth="1"/>
    <col min="13061" max="13061" width="6.42578125" style="184" customWidth="1"/>
    <col min="13062" max="13298" width="9.140625" style="184" customWidth="1"/>
    <col min="13299" max="13301" width="10.7109375" style="184"/>
    <col min="13302" max="13302" width="3.42578125" style="184" customWidth="1"/>
    <col min="13303" max="13303" width="39.42578125" style="184" customWidth="1"/>
    <col min="13304" max="13305" width="15.140625" style="184" customWidth="1"/>
    <col min="13306" max="13307" width="11.42578125" style="184" customWidth="1"/>
    <col min="13308" max="13308" width="22" style="184" customWidth="1"/>
    <col min="13309" max="13309" width="16.42578125" style="184" customWidth="1"/>
    <col min="13310" max="13314" width="17.85546875" style="184" customWidth="1"/>
    <col min="13315" max="13315" width="19.7109375" style="184" customWidth="1"/>
    <col min="13316" max="13316" width="14.140625" style="184" customWidth="1"/>
    <col min="13317" max="13317" width="6.42578125" style="184" customWidth="1"/>
    <col min="13318" max="13554" width="9.140625" style="184" customWidth="1"/>
    <col min="13555" max="13557" width="10.7109375" style="184"/>
    <col min="13558" max="13558" width="3.42578125" style="184" customWidth="1"/>
    <col min="13559" max="13559" width="39.42578125" style="184" customWidth="1"/>
    <col min="13560" max="13561" width="15.140625" style="184" customWidth="1"/>
    <col min="13562" max="13563" width="11.42578125" style="184" customWidth="1"/>
    <col min="13564" max="13564" width="22" style="184" customWidth="1"/>
    <col min="13565" max="13565" width="16.42578125" style="184" customWidth="1"/>
    <col min="13566" max="13570" width="17.85546875" style="184" customWidth="1"/>
    <col min="13571" max="13571" width="19.7109375" style="184" customWidth="1"/>
    <col min="13572" max="13572" width="14.140625" style="184" customWidth="1"/>
    <col min="13573" max="13573" width="6.42578125" style="184" customWidth="1"/>
    <col min="13574" max="13810" width="9.140625" style="184" customWidth="1"/>
    <col min="13811" max="13813" width="10.7109375" style="184"/>
    <col min="13814" max="13814" width="3.42578125" style="184" customWidth="1"/>
    <col min="13815" max="13815" width="39.42578125" style="184" customWidth="1"/>
    <col min="13816" max="13817" width="15.140625" style="184" customWidth="1"/>
    <col min="13818" max="13819" width="11.42578125" style="184" customWidth="1"/>
    <col min="13820" max="13820" width="22" style="184" customWidth="1"/>
    <col min="13821" max="13821" width="16.42578125" style="184" customWidth="1"/>
    <col min="13822" max="13826" width="17.85546875" style="184" customWidth="1"/>
    <col min="13827" max="13827" width="19.7109375" style="184" customWidth="1"/>
    <col min="13828" max="13828" width="14.140625" style="184" customWidth="1"/>
    <col min="13829" max="13829" width="6.42578125" style="184" customWidth="1"/>
    <col min="13830" max="14066" width="9.140625" style="184" customWidth="1"/>
    <col min="14067" max="14069" width="10.7109375" style="184"/>
    <col min="14070" max="14070" width="3.42578125" style="184" customWidth="1"/>
    <col min="14071" max="14071" width="39.42578125" style="184" customWidth="1"/>
    <col min="14072" max="14073" width="15.140625" style="184" customWidth="1"/>
    <col min="14074" max="14075" width="11.42578125" style="184" customWidth="1"/>
    <col min="14076" max="14076" width="22" style="184" customWidth="1"/>
    <col min="14077" max="14077" width="16.42578125" style="184" customWidth="1"/>
    <col min="14078" max="14082" width="17.85546875" style="184" customWidth="1"/>
    <col min="14083" max="14083" width="19.7109375" style="184" customWidth="1"/>
    <col min="14084" max="14084" width="14.140625" style="184" customWidth="1"/>
    <col min="14085" max="14085" width="6.42578125" style="184" customWidth="1"/>
    <col min="14086" max="14322" width="9.140625" style="184" customWidth="1"/>
    <col min="14323" max="14325" width="10.7109375" style="184"/>
    <col min="14326" max="14326" width="3.42578125" style="184" customWidth="1"/>
    <col min="14327" max="14327" width="39.42578125" style="184" customWidth="1"/>
    <col min="14328" max="14329" width="15.140625" style="184" customWidth="1"/>
    <col min="14330" max="14331" width="11.42578125" style="184" customWidth="1"/>
    <col min="14332" max="14332" width="22" style="184" customWidth="1"/>
    <col min="14333" max="14333" width="16.42578125" style="184" customWidth="1"/>
    <col min="14334" max="14338" width="17.85546875" style="184" customWidth="1"/>
    <col min="14339" max="14339" width="19.7109375" style="184" customWidth="1"/>
    <col min="14340" max="14340" width="14.140625" style="184" customWidth="1"/>
    <col min="14341" max="14341" width="6.42578125" style="184" customWidth="1"/>
    <col min="14342" max="14578" width="9.140625" style="184" customWidth="1"/>
    <col min="14579" max="14581" width="10.7109375" style="184"/>
    <col min="14582" max="14582" width="3.42578125" style="184" customWidth="1"/>
    <col min="14583" max="14583" width="39.42578125" style="184" customWidth="1"/>
    <col min="14584" max="14585" width="15.140625" style="184" customWidth="1"/>
    <col min="14586" max="14587" width="11.42578125" style="184" customWidth="1"/>
    <col min="14588" max="14588" width="22" style="184" customWidth="1"/>
    <col min="14589" max="14589" width="16.42578125" style="184" customWidth="1"/>
    <col min="14590" max="14594" width="17.85546875" style="184" customWidth="1"/>
    <col min="14595" max="14595" width="19.7109375" style="184" customWidth="1"/>
    <col min="14596" max="14596" width="14.140625" style="184" customWidth="1"/>
    <col min="14597" max="14597" width="6.42578125" style="184" customWidth="1"/>
    <col min="14598" max="14834" width="9.140625" style="184" customWidth="1"/>
    <col min="14835" max="14837" width="10.7109375" style="184"/>
    <col min="14838" max="14838" width="3.42578125" style="184" customWidth="1"/>
    <col min="14839" max="14839" width="39.42578125" style="184" customWidth="1"/>
    <col min="14840" max="14841" width="15.140625" style="184" customWidth="1"/>
    <col min="14842" max="14843" width="11.42578125" style="184" customWidth="1"/>
    <col min="14844" max="14844" width="22" style="184" customWidth="1"/>
    <col min="14845" max="14845" width="16.42578125" style="184" customWidth="1"/>
    <col min="14846" max="14850" width="17.85546875" style="184" customWidth="1"/>
    <col min="14851" max="14851" width="19.7109375" style="184" customWidth="1"/>
    <col min="14852" max="14852" width="14.140625" style="184" customWidth="1"/>
    <col min="14853" max="14853" width="6.42578125" style="184" customWidth="1"/>
    <col min="14854" max="15090" width="9.140625" style="184" customWidth="1"/>
    <col min="15091" max="15093" width="10.7109375" style="184"/>
    <col min="15094" max="15094" width="3.42578125" style="184" customWidth="1"/>
    <col min="15095" max="15095" width="39.42578125" style="184" customWidth="1"/>
    <col min="15096" max="15097" width="15.140625" style="184" customWidth="1"/>
    <col min="15098" max="15099" width="11.42578125" style="184" customWidth="1"/>
    <col min="15100" max="15100" width="22" style="184" customWidth="1"/>
    <col min="15101" max="15101" width="16.42578125" style="184" customWidth="1"/>
    <col min="15102" max="15106" width="17.85546875" style="184" customWidth="1"/>
    <col min="15107" max="15107" width="19.7109375" style="184" customWidth="1"/>
    <col min="15108" max="15108" width="14.140625" style="184" customWidth="1"/>
    <col min="15109" max="15109" width="6.42578125" style="184" customWidth="1"/>
    <col min="15110" max="15346" width="9.140625" style="184" customWidth="1"/>
    <col min="15347" max="15349" width="10.7109375" style="184"/>
    <col min="15350" max="15350" width="3.42578125" style="184" customWidth="1"/>
    <col min="15351" max="15351" width="39.42578125" style="184" customWidth="1"/>
    <col min="15352" max="15353" width="15.140625" style="184" customWidth="1"/>
    <col min="15354" max="15355" width="11.42578125" style="184" customWidth="1"/>
    <col min="15356" max="15356" width="22" style="184" customWidth="1"/>
    <col min="15357" max="15357" width="16.42578125" style="184" customWidth="1"/>
    <col min="15358" max="15362" width="17.85546875" style="184" customWidth="1"/>
    <col min="15363" max="15363" width="19.7109375" style="184" customWidth="1"/>
    <col min="15364" max="15364" width="14.140625" style="184" customWidth="1"/>
    <col min="15365" max="15365" width="6.42578125" style="184" customWidth="1"/>
    <col min="15366" max="15602" width="9.140625" style="184" customWidth="1"/>
    <col min="15603" max="15605" width="10.7109375" style="184"/>
    <col min="15606" max="15606" width="3.42578125" style="184" customWidth="1"/>
    <col min="15607" max="15607" width="39.42578125" style="184" customWidth="1"/>
    <col min="15608" max="15609" width="15.140625" style="184" customWidth="1"/>
    <col min="15610" max="15611" width="11.42578125" style="184" customWidth="1"/>
    <col min="15612" max="15612" width="22" style="184" customWidth="1"/>
    <col min="15613" max="15613" width="16.42578125" style="184" customWidth="1"/>
    <col min="15614" max="15618" width="17.85546875" style="184" customWidth="1"/>
    <col min="15619" max="15619" width="19.7109375" style="184" customWidth="1"/>
    <col min="15620" max="15620" width="14.140625" style="184" customWidth="1"/>
    <col min="15621" max="15621" width="6.42578125" style="184" customWidth="1"/>
    <col min="15622" max="15858" width="9.140625" style="184" customWidth="1"/>
    <col min="15859" max="15861" width="10.7109375" style="184"/>
    <col min="15862" max="15862" width="3.42578125" style="184" customWidth="1"/>
    <col min="15863" max="15863" width="39.42578125" style="184" customWidth="1"/>
    <col min="15864" max="15865" width="15.140625" style="184" customWidth="1"/>
    <col min="15866" max="15867" width="11.42578125" style="184" customWidth="1"/>
    <col min="15868" max="15868" width="22" style="184" customWidth="1"/>
    <col min="15869" max="15869" width="16.42578125" style="184" customWidth="1"/>
    <col min="15870" max="15874" width="17.85546875" style="184" customWidth="1"/>
    <col min="15875" max="15875" width="19.7109375" style="184" customWidth="1"/>
    <col min="15876" max="15876" width="14.140625" style="184" customWidth="1"/>
    <col min="15877" max="15877" width="6.42578125" style="184" customWidth="1"/>
    <col min="15878" max="16114" width="9.140625" style="184" customWidth="1"/>
    <col min="16115" max="16117" width="10.7109375" style="184"/>
    <col min="16118" max="16118" width="3.42578125" style="184" customWidth="1"/>
    <col min="16119" max="16119" width="39.42578125" style="184" customWidth="1"/>
    <col min="16120" max="16121" width="15.140625" style="184" customWidth="1"/>
    <col min="16122" max="16123" width="11.42578125" style="184" customWidth="1"/>
    <col min="16124" max="16124" width="22" style="184" customWidth="1"/>
    <col min="16125" max="16125" width="16.42578125" style="184" customWidth="1"/>
    <col min="16126" max="16130" width="17.85546875" style="184" customWidth="1"/>
    <col min="16131" max="16131" width="19.7109375" style="184" customWidth="1"/>
    <col min="16132" max="16132" width="14.140625" style="184" customWidth="1"/>
    <col min="16133" max="16133" width="6.42578125" style="184" customWidth="1"/>
    <col min="16134" max="16370" width="9.140625" style="184" customWidth="1"/>
    <col min="16371" max="16384" width="10.7109375" style="184"/>
  </cols>
  <sheetData>
    <row r="1" spans="1:14" s="574" customFormat="1" ht="14.1" customHeight="1" x14ac:dyDescent="0.25">
      <c r="A1" s="184"/>
      <c r="B1" s="417" t="s">
        <v>330</v>
      </c>
      <c r="C1" s="184"/>
      <c r="D1" s="184"/>
      <c r="G1" s="184"/>
      <c r="H1" s="184"/>
      <c r="I1" s="184"/>
      <c r="J1" s="184"/>
      <c r="K1" s="184"/>
      <c r="L1" s="184"/>
      <c r="M1" s="184"/>
      <c r="N1" s="184"/>
    </row>
    <row r="2" spans="1:14" s="574" customFormat="1" ht="14.1" customHeight="1" x14ac:dyDescent="0.25">
      <c r="A2" s="184"/>
      <c r="B2" s="420" t="s">
        <v>11</v>
      </c>
      <c r="C2" s="1397">
        <f>'II. Invested Assets'!B2</f>
        <v>0</v>
      </c>
      <c r="D2" s="1397"/>
      <c r="E2" s="4"/>
      <c r="H2" s="184"/>
      <c r="I2" s="184"/>
      <c r="J2" s="184"/>
      <c r="K2" s="184"/>
      <c r="L2" s="184"/>
      <c r="M2" s="184"/>
      <c r="N2" s="184"/>
    </row>
    <row r="3" spans="1:14" s="574" customFormat="1" ht="14.1" customHeight="1" x14ac:dyDescent="0.25">
      <c r="A3" s="911"/>
      <c r="B3" s="424" t="str">
        <f>SPUCRI!$B$3</f>
        <v>AS OF DATE _______</v>
      </c>
      <c r="C3" s="1398">
        <f>'I. Financial Condition'!$C$3</f>
        <v>0</v>
      </c>
      <c r="D3" s="1398"/>
      <c r="E3" s="4"/>
      <c r="H3" s="184"/>
      <c r="I3" s="184"/>
      <c r="J3" s="184"/>
      <c r="K3" s="184"/>
      <c r="L3" s="184"/>
      <c r="M3" s="184"/>
      <c r="N3" s="184"/>
    </row>
    <row r="4" spans="1:14" s="574" customFormat="1" ht="14.1" customHeight="1" thickBot="1" x14ac:dyDescent="0.3">
      <c r="A4" s="1063"/>
      <c r="B4" s="913"/>
      <c r="C4" s="1139"/>
      <c r="D4" s="1139"/>
      <c r="E4" s="913"/>
    </row>
    <row r="5" spans="1:14" s="1085" customFormat="1" ht="25.5" x14ac:dyDescent="0.2">
      <c r="A5" s="1680"/>
      <c r="B5" s="1681"/>
      <c r="C5" s="1140" t="s">
        <v>842</v>
      </c>
      <c r="D5" s="368" t="s">
        <v>715</v>
      </c>
    </row>
    <row r="6" spans="1:14" s="1085" customFormat="1" ht="18" customHeight="1" thickBot="1" x14ac:dyDescent="0.25">
      <c r="A6" s="1141" t="s">
        <v>358</v>
      </c>
      <c r="B6" s="1142"/>
      <c r="C6" s="1143"/>
      <c r="D6" s="1144"/>
    </row>
    <row r="10" spans="1:14" ht="12.75" customHeight="1" x14ac:dyDescent="0.2">
      <c r="E10" s="427"/>
    </row>
  </sheetData>
  <sheetProtection algorithmName="SHA-512" hashValue="025vNrfikg/to2lJNnO10hFTHm/RxbDJ2hl156VkkEDJQ5qLcLenBXDSKJA+et01a7x+PYiNgC844AIttehM4A==" saltValue="ug+NOc3VunA3DDAfBxbx5A==" spinCount="100000" sheet="1" objects="1" scenarios="1" formatCells="0" formatColumns="0" formatRows="0" insertColumns="0" insertRows="0" insertHyperlinks="0" deleteColumns="0" deleteRows="0" sort="0" autoFilter="0" pivotTables="0"/>
  <protectedRanges>
    <protectedRange sqref="B3" name="Company Details_1_4_1_1_2"/>
    <protectedRange sqref="C3:D3" name="Company Details_1_4_2_1"/>
  </protectedRanges>
  <mergeCells count="3">
    <mergeCell ref="A5:B5"/>
    <mergeCell ref="C2:D2"/>
    <mergeCell ref="C3:D3"/>
  </mergeCells>
  <pageMargins left="0.5" right="0.5" top="1" bottom="0.5" header="0.2" footer="0.1"/>
  <pageSetup paperSize="5" scale="64" fitToHeight="0" orientation="landscape" r:id="rId1"/>
  <headerFooter>
    <oddFooter>&amp;R&amp;"Arial,Bold"&amp;10Page 54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IU177"/>
  <sheetViews>
    <sheetView tabSelected="1" view="pageBreakPreview" zoomScale="115" zoomScaleNormal="130" zoomScaleSheetLayoutView="115" workbookViewId="0">
      <selection activeCell="B19" sqref="B19"/>
    </sheetView>
  </sheetViews>
  <sheetFormatPr defaultColWidth="9.140625" defaultRowHeight="15" x14ac:dyDescent="0.25"/>
  <cols>
    <col min="1" max="1" width="31.7109375" style="120" customWidth="1"/>
    <col min="2" max="2" width="42.28515625" style="164" customWidth="1"/>
    <col min="3" max="3" width="25.28515625" style="164" bestFit="1" customWidth="1"/>
    <col min="4" max="5" width="9.140625" style="120"/>
    <col min="6" max="6" width="30.7109375" style="120" customWidth="1"/>
    <col min="7" max="7" width="14.85546875" style="120" customWidth="1"/>
    <col min="8" max="16384" width="9.140625" style="120"/>
  </cols>
  <sheetData>
    <row r="1" spans="1:7" ht="15.75" x14ac:dyDescent="0.25">
      <c r="A1" s="123" t="s">
        <v>9</v>
      </c>
      <c r="B1" s="123"/>
      <c r="C1" s="124"/>
      <c r="F1" s="1332" t="s">
        <v>10</v>
      </c>
      <c r="G1" s="1333"/>
    </row>
    <row r="2" spans="1:7" x14ac:dyDescent="0.25">
      <c r="A2" s="125" t="s">
        <v>11</v>
      </c>
      <c r="B2" s="1326">
        <f>'I. Financial Condition'!$C$2</f>
        <v>0</v>
      </c>
      <c r="C2" s="1327"/>
      <c r="F2" s="126" t="s">
        <v>68</v>
      </c>
      <c r="G2" s="1286" t="b">
        <f>AND(IF(C9&lt;=2.5+C12+C13+C14+C15+C16+C17+C18+C20+C21+C22+C23+C24+C25+C26+C27+C29+C30+C32+C33+C34+C35+C36+C37+C38+C39+C40+C41+C42+C43+C44+C45+C47+C48+C49+C50+C51+C52+C53+C55+C56+C57+C58+C59+C60+C61+C62,TRUE,FALSE),(IF(C9&gt;=-2.5+C12+C13+C14+C15+C16+C17+C18+C20+C21+C22+C23+C24+C25+C26+C27+C29+C30+C32+C33+C34+C35+C36+C37+C38+C39+C40+C41+C42+C43+C44+C45+C47+C48+C49+C50+C51+C52+C53+C55+C56+C57+C58+C59+C60+C61+C62,TRUE,FALSE)))</f>
        <v>1</v>
      </c>
    </row>
    <row r="3" spans="1:7" x14ac:dyDescent="0.25">
      <c r="A3" s="128" t="s">
        <v>13</v>
      </c>
      <c r="B3" s="1328">
        <f>'I. Financial Condition'!$C$3</f>
        <v>0</v>
      </c>
      <c r="C3" s="1329"/>
      <c r="F3" s="126" t="s">
        <v>12</v>
      </c>
      <c r="G3" s="1286" t="b">
        <f>AND(IF(C6&lt;=2.5+C7+C8+C12+C13+C14+C15+C16+C17+C18+C20+C21+C22+C23+C24+C25+C26+C27+C29+C30+C32+C33+C34+C35+C36+C37+C38+C39+C40+C41+C42+C43+C44+C45+C47+C48+C49+C50+C51+C52+C53+C55+C56+C57+C58+C59+C60+C61+C62,TRUE,FALSE),(IF(C6&gt;=-2.5+C7+C8+C12+C13+C14+C15+C16+C17+C18+C20+C21+C22+C23+C24+C25+C26+C27+C29+C30+C32+C33+C34+C35+C36+C37+C38+C39+C40+C41+C42+C43+C44+C45+C47+C48+C49+C50+C51+C52+C53+C55+C56+C57+C58+C59+C60+C61+C62,TRUE,FALSE)))</f>
        <v>1</v>
      </c>
    </row>
    <row r="4" spans="1:7" x14ac:dyDescent="0.25">
      <c r="A4" s="1330"/>
      <c r="B4" s="1330"/>
      <c r="C4" s="1334"/>
      <c r="F4" s="126" t="s">
        <v>129</v>
      </c>
      <c r="G4" s="1286" t="b">
        <f>AND(IF(C66&lt;=2.5+C7+C8+C12+C13+C14+C15+C16+C17+C18+C20+C21+C22+C23+C24+C25+C26+C27+C29+C30+C32+C33+C34+C35+C36+C37+C38+C39+C40+C41+C42+C43+C44+C45+C47+C48+C49+C50+C51+C52+C53+C55+C56+C57+C58+C59+C60+C61+C62-C64-C65,TRUE,FALSE),(IF(C66&gt;=-2.5+C7+C8+C12+C13+C14+C15+C16+C17+C18+C20+C21+C22+C23+C24+C25+C26+C27+C29+C30+C32+C33+C34+C35+C36+C37+C38+C39+C40+C41+C42+C43+C44+C45+C47+C48+C49+C50+C51+C52+C53+C55+C56+C57+C58+C59+C60+C61+C62-C64-C65,TRUE,FALSE)))</f>
        <v>1</v>
      </c>
    </row>
    <row r="5" spans="1:7" ht="15.75" thickBot="1" x14ac:dyDescent="0.3">
      <c r="A5" s="130" t="s">
        <v>130</v>
      </c>
      <c r="B5" s="142"/>
      <c r="C5" s="215" t="s">
        <v>71</v>
      </c>
      <c r="F5" s="166" t="s">
        <v>129</v>
      </c>
      <c r="G5" s="1287" t="b">
        <f>AND(IF('Segregated Funds'!C11&lt;=2.5+C7+C8+C12+C13+C14+C15+C16+C17+C18+C20+C21+C22+C23+C24+C25+C26+C27+C29+C30+C32+C33+C34+C35+C36+C37+C38+C39+C40+C41+C42+C43+C44+C45+C47+C48+C49+C50+C51+C52+C53+C55+C56+C57+C58+C59+C60+C61+C62-C64-C65,TRUE,FALSE),(IF('Segregated Funds'!C11&gt;=-2.5+C7+C8+C12+C13+C14+C15+C16+C17+C18+C20+C21+C22+C23+C24+C25+C26+C27+C29+C30+C32+C33+C34+C35+C36+C37+C38+C39+C40+C41+C42+C43+C44+C45+C47+C48+C49+C50+C51+C52+C53+C55+C56+C57+C58+C59+C60+C61+C62-C64-C65,TRUE,FALSE)))</f>
        <v>1</v>
      </c>
    </row>
    <row r="6" spans="1:7" x14ac:dyDescent="0.25">
      <c r="A6" s="219" t="s">
        <v>131</v>
      </c>
      <c r="B6" s="149"/>
      <c r="C6" s="220">
        <f>C7+C8+C9</f>
        <v>0</v>
      </c>
    </row>
    <row r="7" spans="1:7" ht="14.25" x14ac:dyDescent="0.2">
      <c r="A7" s="221" t="s">
        <v>132</v>
      </c>
      <c r="B7" s="222"/>
      <c r="C7" s="1278"/>
    </row>
    <row r="8" spans="1:7" ht="14.25" x14ac:dyDescent="0.2">
      <c r="A8" s="221" t="s">
        <v>133</v>
      </c>
      <c r="B8" s="222"/>
      <c r="C8" s="1278"/>
    </row>
    <row r="9" spans="1:7" x14ac:dyDescent="0.25">
      <c r="A9" s="223" t="s">
        <v>123</v>
      </c>
      <c r="B9" s="149"/>
      <c r="C9" s="131">
        <f>C10+C28+C31+C46+C54+C58+C59+C60+C61+C62</f>
        <v>0</v>
      </c>
    </row>
    <row r="10" spans="1:7" ht="14.25" x14ac:dyDescent="0.2">
      <c r="A10" s="143" t="s">
        <v>72</v>
      </c>
      <c r="B10" s="143"/>
      <c r="C10" s="131">
        <f>C11+C19+C27</f>
        <v>0</v>
      </c>
    </row>
    <row r="11" spans="1:7" ht="14.25" x14ac:dyDescent="0.2">
      <c r="A11" s="144" t="s">
        <v>73</v>
      </c>
      <c r="B11" s="144"/>
      <c r="C11" s="172">
        <f>SUM(C12:C18)</f>
        <v>0</v>
      </c>
    </row>
    <row r="12" spans="1:7" ht="14.25" x14ac:dyDescent="0.2">
      <c r="A12" s="146" t="s">
        <v>74</v>
      </c>
      <c r="B12" s="146"/>
      <c r="C12" s="1278"/>
    </row>
    <row r="13" spans="1:7" ht="14.25" x14ac:dyDescent="0.2">
      <c r="A13" s="146" t="s">
        <v>75</v>
      </c>
      <c r="B13" s="146"/>
      <c r="C13" s="1278"/>
    </row>
    <row r="14" spans="1:7" ht="14.25" x14ac:dyDescent="0.2">
      <c r="A14" s="146" t="s">
        <v>76</v>
      </c>
      <c r="B14" s="146"/>
      <c r="C14" s="1278"/>
    </row>
    <row r="15" spans="1:7" ht="14.25" x14ac:dyDescent="0.2">
      <c r="A15" s="146" t="s">
        <v>77</v>
      </c>
      <c r="B15" s="146"/>
      <c r="C15" s="1278"/>
    </row>
    <row r="16" spans="1:7" ht="14.25" x14ac:dyDescent="0.2">
      <c r="A16" s="146" t="s">
        <v>78</v>
      </c>
      <c r="B16" s="146"/>
      <c r="C16" s="1278"/>
    </row>
    <row r="17" spans="1:3" ht="14.25" x14ac:dyDescent="0.2">
      <c r="A17" s="146" t="s">
        <v>79</v>
      </c>
      <c r="B17" s="146"/>
      <c r="C17" s="1278"/>
    </row>
    <row r="18" spans="1:3" ht="14.25" x14ac:dyDescent="0.2">
      <c r="A18" s="146" t="s">
        <v>80</v>
      </c>
      <c r="B18" s="146"/>
      <c r="C18" s="1278"/>
    </row>
    <row r="19" spans="1:3" ht="14.25" x14ac:dyDescent="0.2">
      <c r="A19" s="144" t="s">
        <v>81</v>
      </c>
      <c r="B19" s="144"/>
      <c r="C19" s="131">
        <f>SUM(C20:C26)</f>
        <v>0</v>
      </c>
    </row>
    <row r="20" spans="1:3" ht="14.25" x14ac:dyDescent="0.2">
      <c r="A20" s="146" t="s">
        <v>82</v>
      </c>
      <c r="B20" s="146"/>
      <c r="C20" s="1278"/>
    </row>
    <row r="21" spans="1:3" ht="14.25" x14ac:dyDescent="0.2">
      <c r="A21" s="146" t="s">
        <v>83</v>
      </c>
      <c r="B21" s="146"/>
      <c r="C21" s="1278"/>
    </row>
    <row r="22" spans="1:3" ht="14.25" x14ac:dyDescent="0.2">
      <c r="A22" s="146" t="s">
        <v>84</v>
      </c>
      <c r="B22" s="146"/>
      <c r="C22" s="1278"/>
    </row>
    <row r="23" spans="1:3" ht="14.25" x14ac:dyDescent="0.2">
      <c r="A23" s="146" t="s">
        <v>85</v>
      </c>
      <c r="B23" s="146"/>
      <c r="C23" s="1278"/>
    </row>
    <row r="24" spans="1:3" ht="14.25" x14ac:dyDescent="0.2">
      <c r="A24" s="146" t="s">
        <v>86</v>
      </c>
      <c r="B24" s="146"/>
      <c r="C24" s="1278"/>
    </row>
    <row r="25" spans="1:3" ht="14.25" x14ac:dyDescent="0.2">
      <c r="A25" s="146" t="s">
        <v>87</v>
      </c>
      <c r="B25" s="146"/>
      <c r="C25" s="1278"/>
    </row>
    <row r="26" spans="1:3" ht="14.25" x14ac:dyDescent="0.2">
      <c r="A26" s="146" t="s">
        <v>88</v>
      </c>
      <c r="B26" s="146"/>
      <c r="C26" s="1278"/>
    </row>
    <row r="27" spans="1:3" ht="14.25" x14ac:dyDescent="0.2">
      <c r="A27" s="144" t="s">
        <v>89</v>
      </c>
      <c r="B27" s="144"/>
      <c r="C27" s="1279"/>
    </row>
    <row r="28" spans="1:3" ht="14.25" x14ac:dyDescent="0.2">
      <c r="A28" s="147" t="s">
        <v>90</v>
      </c>
      <c r="B28" s="147"/>
      <c r="C28" s="172">
        <f>SUM(C29:C30)</f>
        <v>0</v>
      </c>
    </row>
    <row r="29" spans="1:3" ht="14.25" x14ac:dyDescent="0.2">
      <c r="A29" s="144" t="s">
        <v>91</v>
      </c>
      <c r="B29" s="144"/>
      <c r="C29" s="1278"/>
    </row>
    <row r="30" spans="1:3" ht="14.25" x14ac:dyDescent="0.2">
      <c r="A30" s="144" t="s">
        <v>92</v>
      </c>
      <c r="B30" s="144"/>
      <c r="C30" s="1279"/>
    </row>
    <row r="31" spans="1:3" ht="14.25" x14ac:dyDescent="0.2">
      <c r="A31" s="147" t="s">
        <v>93</v>
      </c>
      <c r="B31" s="147"/>
      <c r="C31" s="172">
        <f>SUM(C32:C45)</f>
        <v>0</v>
      </c>
    </row>
    <row r="32" spans="1:3" ht="14.25" x14ac:dyDescent="0.2">
      <c r="A32" s="144" t="s">
        <v>94</v>
      </c>
      <c r="B32" s="144"/>
      <c r="C32" s="1278"/>
    </row>
    <row r="33" spans="1:3" ht="14.25" x14ac:dyDescent="0.2">
      <c r="A33" s="144" t="s">
        <v>95</v>
      </c>
      <c r="B33" s="144"/>
      <c r="C33" s="1278"/>
    </row>
    <row r="34" spans="1:3" ht="14.25" x14ac:dyDescent="0.2">
      <c r="A34" s="144" t="s">
        <v>96</v>
      </c>
      <c r="B34" s="144"/>
      <c r="C34" s="1278"/>
    </row>
    <row r="35" spans="1:3" ht="14.25" x14ac:dyDescent="0.2">
      <c r="A35" s="144" t="s">
        <v>97</v>
      </c>
      <c r="B35" s="144"/>
      <c r="C35" s="1278"/>
    </row>
    <row r="36" spans="1:3" ht="14.25" x14ac:dyDescent="0.2">
      <c r="A36" s="144" t="s">
        <v>932</v>
      </c>
      <c r="B36" s="144"/>
      <c r="C36" s="1278"/>
    </row>
    <row r="37" spans="1:3" ht="14.25" x14ac:dyDescent="0.2">
      <c r="A37" s="144" t="s">
        <v>933</v>
      </c>
      <c r="B37" s="144"/>
      <c r="C37" s="1278"/>
    </row>
    <row r="38" spans="1:3" ht="14.25" x14ac:dyDescent="0.2">
      <c r="A38" s="144" t="s">
        <v>934</v>
      </c>
      <c r="B38" s="144"/>
      <c r="C38" s="1278"/>
    </row>
    <row r="39" spans="1:3" ht="14.25" x14ac:dyDescent="0.2">
      <c r="A39" s="144" t="s">
        <v>98</v>
      </c>
      <c r="B39" s="144"/>
      <c r="C39" s="1278"/>
    </row>
    <row r="40" spans="1:3" ht="14.25" x14ac:dyDescent="0.2">
      <c r="A40" s="144" t="s">
        <v>99</v>
      </c>
      <c r="B40" s="144"/>
      <c r="C40" s="1278"/>
    </row>
    <row r="41" spans="1:3" ht="14.25" x14ac:dyDescent="0.2">
      <c r="A41" s="144" t="s">
        <v>100</v>
      </c>
      <c r="B41" s="144"/>
      <c r="C41" s="1278"/>
    </row>
    <row r="42" spans="1:3" ht="14.25" x14ac:dyDescent="0.2">
      <c r="A42" s="144" t="s">
        <v>101</v>
      </c>
      <c r="B42" s="144"/>
      <c r="C42" s="1278"/>
    </row>
    <row r="43" spans="1:3" ht="14.25" x14ac:dyDescent="0.2">
      <c r="A43" s="144" t="s">
        <v>102</v>
      </c>
      <c r="B43" s="144"/>
      <c r="C43" s="1278"/>
    </row>
    <row r="44" spans="1:3" ht="14.25" x14ac:dyDescent="0.2">
      <c r="A44" s="144" t="s">
        <v>103</v>
      </c>
      <c r="B44" s="144"/>
      <c r="C44" s="1278"/>
    </row>
    <row r="45" spans="1:3" ht="14.25" x14ac:dyDescent="0.2">
      <c r="A45" s="144" t="s">
        <v>104</v>
      </c>
      <c r="B45" s="144"/>
      <c r="C45" s="1279"/>
    </row>
    <row r="46" spans="1:3" ht="14.25" x14ac:dyDescent="0.2">
      <c r="A46" s="147" t="s">
        <v>105</v>
      </c>
      <c r="B46" s="147"/>
      <c r="C46" s="172">
        <f>SUM(C47:C53)</f>
        <v>0</v>
      </c>
    </row>
    <row r="47" spans="1:3" ht="14.25" x14ac:dyDescent="0.2">
      <c r="A47" s="144" t="s">
        <v>106</v>
      </c>
      <c r="B47" s="144"/>
      <c r="C47" s="1278"/>
    </row>
    <row r="48" spans="1:3" ht="14.25" x14ac:dyDescent="0.2">
      <c r="A48" s="144" t="s">
        <v>107</v>
      </c>
      <c r="B48" s="144"/>
      <c r="C48" s="1279"/>
    </row>
    <row r="49" spans="1:255" ht="14.25" x14ac:dyDescent="0.2">
      <c r="A49" s="144" t="s">
        <v>108</v>
      </c>
      <c r="B49" s="144"/>
      <c r="C49" s="1278"/>
    </row>
    <row r="50" spans="1:255" ht="14.25" x14ac:dyDescent="0.2">
      <c r="A50" s="144" t="s">
        <v>109</v>
      </c>
      <c r="B50" s="144"/>
      <c r="C50" s="1278"/>
    </row>
    <row r="51" spans="1:255" ht="14.25" x14ac:dyDescent="0.2">
      <c r="A51" s="144" t="s">
        <v>110</v>
      </c>
      <c r="B51" s="144"/>
      <c r="C51" s="1278"/>
    </row>
    <row r="52" spans="1:255" ht="14.25" x14ac:dyDescent="0.2">
      <c r="A52" s="144" t="s">
        <v>111</v>
      </c>
      <c r="B52" s="144"/>
      <c r="C52" s="1278"/>
    </row>
    <row r="53" spans="1:255" ht="14.25" x14ac:dyDescent="0.2">
      <c r="A53" s="144" t="s">
        <v>112</v>
      </c>
      <c r="B53" s="144"/>
      <c r="C53" s="1279"/>
    </row>
    <row r="54" spans="1:255" ht="14.25" x14ac:dyDescent="0.2">
      <c r="A54" s="147" t="s">
        <v>113</v>
      </c>
      <c r="B54" s="147"/>
      <c r="C54" s="172">
        <f>SUM(C55:C57)</f>
        <v>0</v>
      </c>
    </row>
    <row r="55" spans="1:255" ht="14.25" x14ac:dyDescent="0.2">
      <c r="A55" s="144" t="s">
        <v>114</v>
      </c>
      <c r="B55" s="144"/>
      <c r="C55" s="1278"/>
    </row>
    <row r="56" spans="1:255" ht="14.25" x14ac:dyDescent="0.2">
      <c r="A56" s="144" t="s">
        <v>115</v>
      </c>
      <c r="B56" s="144"/>
      <c r="C56" s="1279"/>
    </row>
    <row r="57" spans="1:255" ht="14.25" x14ac:dyDescent="0.2">
      <c r="A57" s="144" t="s">
        <v>116</v>
      </c>
      <c r="B57" s="144"/>
      <c r="C57" s="1279"/>
    </row>
    <row r="58" spans="1:255" ht="14.25" x14ac:dyDescent="0.2">
      <c r="A58" s="147" t="s">
        <v>134</v>
      </c>
      <c r="B58" s="147"/>
      <c r="C58" s="1278"/>
    </row>
    <row r="59" spans="1:255" ht="14.25" x14ac:dyDescent="0.2">
      <c r="A59" s="147" t="s">
        <v>135</v>
      </c>
      <c r="B59" s="147"/>
      <c r="C59" s="1279"/>
    </row>
    <row r="60" spans="1:255" ht="14.25" x14ac:dyDescent="0.2">
      <c r="A60" s="147" t="s">
        <v>136</v>
      </c>
      <c r="B60" s="147"/>
      <c r="C60" s="1280"/>
    </row>
    <row r="61" spans="1:255" ht="14.25" x14ac:dyDescent="0.2">
      <c r="A61" s="147" t="s">
        <v>137</v>
      </c>
      <c r="B61" s="147"/>
      <c r="C61" s="1280"/>
    </row>
    <row r="62" spans="1:255" ht="14.25" x14ac:dyDescent="0.2">
      <c r="A62" s="147" t="s">
        <v>138</v>
      </c>
      <c r="B62" s="147"/>
      <c r="C62" s="1280"/>
    </row>
    <row r="63" spans="1:255" x14ac:dyDescent="0.25">
      <c r="A63" s="224"/>
      <c r="B63" s="225"/>
      <c r="C63" s="226"/>
    </row>
    <row r="64" spans="1:255" s="135" customFormat="1" x14ac:dyDescent="0.25">
      <c r="A64" s="219" t="s">
        <v>139</v>
      </c>
      <c r="B64" s="149"/>
      <c r="C64" s="1288"/>
      <c r="D64" s="227"/>
      <c r="E64" s="225"/>
      <c r="F64" s="226"/>
      <c r="G64" s="228"/>
      <c r="H64" s="227"/>
      <c r="I64" s="225"/>
      <c r="J64" s="226"/>
      <c r="K64" s="228"/>
      <c r="L64" s="227"/>
      <c r="M64" s="225"/>
      <c r="N64" s="226"/>
      <c r="O64" s="228"/>
      <c r="P64" s="227"/>
      <c r="Q64" s="225"/>
      <c r="R64" s="226"/>
      <c r="S64" s="228"/>
      <c r="T64" s="227"/>
      <c r="U64" s="225"/>
      <c r="V64" s="226"/>
      <c r="W64" s="228"/>
      <c r="X64" s="227"/>
      <c r="Y64" s="225"/>
      <c r="Z64" s="226"/>
      <c r="AA64" s="228"/>
      <c r="AB64" s="227"/>
      <c r="AC64" s="225"/>
      <c r="AD64" s="226"/>
      <c r="AE64" s="228"/>
      <c r="AF64" s="227"/>
      <c r="AG64" s="225"/>
      <c r="AH64" s="226"/>
      <c r="AI64" s="228"/>
      <c r="AJ64" s="227"/>
      <c r="AK64" s="225"/>
      <c r="AL64" s="226"/>
      <c r="AM64" s="228"/>
      <c r="AN64" s="227"/>
      <c r="AO64" s="225"/>
      <c r="AP64" s="226"/>
      <c r="AQ64" s="228"/>
      <c r="AR64" s="227"/>
      <c r="AS64" s="225"/>
      <c r="AT64" s="226"/>
      <c r="AU64" s="228"/>
      <c r="AV64" s="227"/>
      <c r="AW64" s="225"/>
      <c r="AX64" s="226"/>
      <c r="AY64" s="228"/>
      <c r="AZ64" s="227"/>
      <c r="BA64" s="225"/>
      <c r="BB64" s="226"/>
      <c r="BC64" s="228"/>
      <c r="BD64" s="227"/>
      <c r="BE64" s="225"/>
      <c r="BF64" s="226"/>
      <c r="BG64" s="228"/>
      <c r="BH64" s="227"/>
      <c r="BI64" s="225"/>
      <c r="BJ64" s="226"/>
      <c r="BK64" s="228"/>
      <c r="BL64" s="227"/>
      <c r="BM64" s="225"/>
      <c r="BN64" s="226"/>
      <c r="BO64" s="228"/>
      <c r="BP64" s="227"/>
      <c r="BQ64" s="225"/>
      <c r="BR64" s="226"/>
      <c r="BS64" s="228"/>
      <c r="BT64" s="227"/>
      <c r="BU64" s="225"/>
      <c r="BV64" s="226"/>
      <c r="BW64" s="228"/>
      <c r="BX64" s="227"/>
      <c r="BY64" s="225"/>
      <c r="BZ64" s="226"/>
      <c r="CA64" s="228"/>
      <c r="CB64" s="227"/>
      <c r="CC64" s="225"/>
      <c r="CD64" s="226"/>
      <c r="CE64" s="228"/>
      <c r="CF64" s="227"/>
      <c r="CG64" s="225"/>
      <c r="CH64" s="226"/>
      <c r="CI64" s="228"/>
      <c r="CJ64" s="227"/>
      <c r="CK64" s="225"/>
      <c r="CL64" s="226"/>
      <c r="CM64" s="228"/>
      <c r="CN64" s="227"/>
      <c r="CO64" s="225"/>
      <c r="CP64" s="226"/>
      <c r="CQ64" s="228"/>
      <c r="CR64" s="227"/>
      <c r="CS64" s="225"/>
      <c r="CT64" s="226"/>
      <c r="CU64" s="228"/>
      <c r="CV64" s="227"/>
      <c r="CW64" s="225"/>
      <c r="CX64" s="226"/>
      <c r="CY64" s="228"/>
      <c r="CZ64" s="227"/>
      <c r="DA64" s="225"/>
      <c r="DB64" s="226"/>
      <c r="DC64" s="228"/>
      <c r="DD64" s="227"/>
      <c r="DE64" s="225"/>
      <c r="DF64" s="226"/>
      <c r="DG64" s="228"/>
      <c r="DH64" s="227"/>
      <c r="DI64" s="225"/>
      <c r="DJ64" s="226"/>
      <c r="DK64" s="228"/>
      <c r="DL64" s="227"/>
      <c r="DM64" s="225"/>
      <c r="DN64" s="226"/>
      <c r="DO64" s="228"/>
      <c r="DP64" s="227"/>
      <c r="DQ64" s="225"/>
      <c r="DR64" s="226"/>
      <c r="DS64" s="228"/>
      <c r="DT64" s="227"/>
      <c r="DU64" s="225"/>
      <c r="DV64" s="226"/>
      <c r="DW64" s="228"/>
      <c r="DX64" s="227"/>
      <c r="DY64" s="225"/>
      <c r="DZ64" s="226"/>
      <c r="EA64" s="228"/>
      <c r="EB64" s="227"/>
      <c r="EC64" s="225"/>
      <c r="ED64" s="226"/>
      <c r="EE64" s="228"/>
      <c r="EF64" s="227"/>
      <c r="EG64" s="225"/>
      <c r="EH64" s="226"/>
      <c r="EI64" s="228"/>
      <c r="EJ64" s="227"/>
      <c r="EK64" s="225"/>
      <c r="EL64" s="226"/>
      <c r="EM64" s="228"/>
      <c r="EN64" s="227"/>
      <c r="EO64" s="225"/>
      <c r="EP64" s="226"/>
      <c r="EQ64" s="228"/>
      <c r="ER64" s="227"/>
      <c r="ES64" s="225"/>
      <c r="ET64" s="226"/>
      <c r="EU64" s="228"/>
      <c r="EV64" s="227"/>
      <c r="EW64" s="225"/>
      <c r="EX64" s="226"/>
      <c r="EY64" s="228"/>
      <c r="EZ64" s="227"/>
      <c r="FA64" s="225"/>
      <c r="FB64" s="226"/>
      <c r="FC64" s="228"/>
      <c r="FD64" s="227"/>
      <c r="FE64" s="225"/>
      <c r="FF64" s="226"/>
      <c r="FG64" s="228"/>
      <c r="FH64" s="227"/>
      <c r="FI64" s="225"/>
      <c r="FJ64" s="226"/>
      <c r="FK64" s="228"/>
      <c r="FL64" s="227"/>
      <c r="FM64" s="225"/>
      <c r="FN64" s="226"/>
      <c r="FO64" s="228"/>
      <c r="FP64" s="227"/>
      <c r="FQ64" s="225"/>
      <c r="FR64" s="226"/>
      <c r="FS64" s="228"/>
      <c r="FT64" s="227"/>
      <c r="FU64" s="225"/>
      <c r="FV64" s="226"/>
      <c r="FW64" s="228"/>
      <c r="FX64" s="227"/>
      <c r="FY64" s="225"/>
      <c r="FZ64" s="226"/>
      <c r="GA64" s="228"/>
      <c r="GB64" s="227"/>
      <c r="GC64" s="225"/>
      <c r="GD64" s="226"/>
      <c r="GE64" s="228"/>
      <c r="GF64" s="227"/>
      <c r="GG64" s="225"/>
      <c r="GH64" s="226"/>
      <c r="GI64" s="228"/>
      <c r="GJ64" s="227"/>
      <c r="GK64" s="225"/>
      <c r="GL64" s="226"/>
      <c r="GM64" s="228"/>
      <c r="GN64" s="227"/>
      <c r="GO64" s="225"/>
      <c r="GP64" s="226"/>
      <c r="GQ64" s="228"/>
      <c r="GR64" s="227"/>
      <c r="GS64" s="225"/>
      <c r="GT64" s="226"/>
      <c r="GU64" s="228"/>
      <c r="GV64" s="227"/>
      <c r="GW64" s="225"/>
      <c r="GX64" s="226"/>
      <c r="GY64" s="228"/>
      <c r="GZ64" s="227"/>
      <c r="HA64" s="225"/>
      <c r="HB64" s="226"/>
      <c r="HC64" s="228"/>
      <c r="HD64" s="227"/>
      <c r="HE64" s="225"/>
      <c r="HF64" s="226"/>
      <c r="HG64" s="228"/>
      <c r="HH64" s="227"/>
      <c r="HI64" s="225"/>
      <c r="HJ64" s="226"/>
      <c r="HK64" s="228"/>
      <c r="HL64" s="227"/>
      <c r="HM64" s="225"/>
      <c r="HN64" s="226"/>
      <c r="HO64" s="228"/>
      <c r="HP64" s="227"/>
      <c r="HQ64" s="225"/>
      <c r="HR64" s="226"/>
      <c r="HS64" s="228"/>
      <c r="HT64" s="227"/>
      <c r="HU64" s="225"/>
      <c r="HV64" s="226"/>
      <c r="HW64" s="228"/>
      <c r="HX64" s="227"/>
      <c r="HY64" s="225"/>
      <c r="HZ64" s="226"/>
      <c r="IA64" s="228"/>
      <c r="IB64" s="227"/>
      <c r="IC64" s="225"/>
      <c r="ID64" s="226"/>
      <c r="IE64" s="228"/>
      <c r="IF64" s="227"/>
      <c r="IG64" s="225"/>
      <c r="IH64" s="226"/>
      <c r="II64" s="228"/>
      <c r="IJ64" s="227"/>
      <c r="IK64" s="225"/>
      <c r="IL64" s="226"/>
      <c r="IM64" s="228"/>
      <c r="IN64" s="227"/>
      <c r="IO64" s="225"/>
      <c r="IP64" s="226"/>
      <c r="IQ64" s="228"/>
      <c r="IR64" s="227"/>
      <c r="IS64" s="225"/>
      <c r="IT64" s="226"/>
      <c r="IU64" s="228"/>
    </row>
    <row r="65" spans="1:255" s="135" customFormat="1" x14ac:dyDescent="0.25">
      <c r="A65" s="219" t="s">
        <v>140</v>
      </c>
      <c r="B65" s="149"/>
      <c r="C65" s="1280"/>
      <c r="D65" s="227"/>
      <c r="E65" s="225"/>
      <c r="F65" s="226"/>
      <c r="G65" s="228"/>
      <c r="H65" s="227"/>
      <c r="I65" s="225"/>
      <c r="J65" s="226"/>
      <c r="K65" s="228"/>
      <c r="L65" s="227"/>
      <c r="M65" s="225"/>
      <c r="N65" s="226"/>
      <c r="O65" s="228"/>
      <c r="P65" s="227"/>
      <c r="Q65" s="225"/>
      <c r="R65" s="226"/>
      <c r="S65" s="228"/>
      <c r="T65" s="227"/>
      <c r="U65" s="225"/>
      <c r="V65" s="226"/>
      <c r="W65" s="228"/>
      <c r="X65" s="227"/>
      <c r="Y65" s="225"/>
      <c r="Z65" s="226"/>
      <c r="AA65" s="228"/>
      <c r="AB65" s="227"/>
      <c r="AC65" s="225"/>
      <c r="AD65" s="226"/>
      <c r="AE65" s="228"/>
      <c r="AF65" s="227"/>
      <c r="AG65" s="225"/>
      <c r="AH65" s="226"/>
      <c r="AI65" s="228"/>
      <c r="AJ65" s="227"/>
      <c r="AK65" s="225"/>
      <c r="AL65" s="226"/>
      <c r="AM65" s="228"/>
      <c r="AN65" s="227"/>
      <c r="AO65" s="225"/>
      <c r="AP65" s="226"/>
      <c r="AQ65" s="228"/>
      <c r="AR65" s="227"/>
      <c r="AS65" s="225"/>
      <c r="AT65" s="226"/>
      <c r="AU65" s="228"/>
      <c r="AV65" s="227"/>
      <c r="AW65" s="225"/>
      <c r="AX65" s="226"/>
      <c r="AY65" s="228"/>
      <c r="AZ65" s="227"/>
      <c r="BA65" s="225"/>
      <c r="BB65" s="226"/>
      <c r="BC65" s="228"/>
      <c r="BD65" s="227"/>
      <c r="BE65" s="225"/>
      <c r="BF65" s="226"/>
      <c r="BG65" s="228"/>
      <c r="BH65" s="227"/>
      <c r="BI65" s="225"/>
      <c r="BJ65" s="226"/>
      <c r="BK65" s="228"/>
      <c r="BL65" s="227"/>
      <c r="BM65" s="225"/>
      <c r="BN65" s="226"/>
      <c r="BO65" s="228"/>
      <c r="BP65" s="227"/>
      <c r="BQ65" s="225"/>
      <c r="BR65" s="226"/>
      <c r="BS65" s="228"/>
      <c r="BT65" s="227"/>
      <c r="BU65" s="225"/>
      <c r="BV65" s="226"/>
      <c r="BW65" s="228"/>
      <c r="BX65" s="227"/>
      <c r="BY65" s="225"/>
      <c r="BZ65" s="226"/>
      <c r="CA65" s="228"/>
      <c r="CB65" s="227"/>
      <c r="CC65" s="225"/>
      <c r="CD65" s="226"/>
      <c r="CE65" s="228"/>
      <c r="CF65" s="227"/>
      <c r="CG65" s="225"/>
      <c r="CH65" s="226"/>
      <c r="CI65" s="228"/>
      <c r="CJ65" s="227"/>
      <c r="CK65" s="225"/>
      <c r="CL65" s="226"/>
      <c r="CM65" s="228"/>
      <c r="CN65" s="227"/>
      <c r="CO65" s="225"/>
      <c r="CP65" s="226"/>
      <c r="CQ65" s="228"/>
      <c r="CR65" s="227"/>
      <c r="CS65" s="225"/>
      <c r="CT65" s="226"/>
      <c r="CU65" s="228"/>
      <c r="CV65" s="227"/>
      <c r="CW65" s="225"/>
      <c r="CX65" s="226"/>
      <c r="CY65" s="228"/>
      <c r="CZ65" s="227"/>
      <c r="DA65" s="225"/>
      <c r="DB65" s="226"/>
      <c r="DC65" s="228"/>
      <c r="DD65" s="227"/>
      <c r="DE65" s="225"/>
      <c r="DF65" s="226"/>
      <c r="DG65" s="228"/>
      <c r="DH65" s="227"/>
      <c r="DI65" s="225"/>
      <c r="DJ65" s="226"/>
      <c r="DK65" s="228"/>
      <c r="DL65" s="227"/>
      <c r="DM65" s="225"/>
      <c r="DN65" s="226"/>
      <c r="DO65" s="228"/>
      <c r="DP65" s="227"/>
      <c r="DQ65" s="225"/>
      <c r="DR65" s="226"/>
      <c r="DS65" s="228"/>
      <c r="DT65" s="227"/>
      <c r="DU65" s="225"/>
      <c r="DV65" s="226"/>
      <c r="DW65" s="228"/>
      <c r="DX65" s="227"/>
      <c r="DY65" s="225"/>
      <c r="DZ65" s="226"/>
      <c r="EA65" s="228"/>
      <c r="EB65" s="227"/>
      <c r="EC65" s="225"/>
      <c r="ED65" s="226"/>
      <c r="EE65" s="228"/>
      <c r="EF65" s="227"/>
      <c r="EG65" s="225"/>
      <c r="EH65" s="226"/>
      <c r="EI65" s="228"/>
      <c r="EJ65" s="227"/>
      <c r="EK65" s="225"/>
      <c r="EL65" s="226"/>
      <c r="EM65" s="228"/>
      <c r="EN65" s="227"/>
      <c r="EO65" s="225"/>
      <c r="EP65" s="226"/>
      <c r="EQ65" s="228"/>
      <c r="ER65" s="227"/>
      <c r="ES65" s="225"/>
      <c r="ET65" s="226"/>
      <c r="EU65" s="228"/>
      <c r="EV65" s="227"/>
      <c r="EW65" s="225"/>
      <c r="EX65" s="226"/>
      <c r="EY65" s="228"/>
      <c r="EZ65" s="227"/>
      <c r="FA65" s="225"/>
      <c r="FB65" s="226"/>
      <c r="FC65" s="228"/>
      <c r="FD65" s="227"/>
      <c r="FE65" s="225"/>
      <c r="FF65" s="226"/>
      <c r="FG65" s="228"/>
      <c r="FH65" s="227"/>
      <c r="FI65" s="225"/>
      <c r="FJ65" s="226"/>
      <c r="FK65" s="228"/>
      <c r="FL65" s="227"/>
      <c r="FM65" s="225"/>
      <c r="FN65" s="226"/>
      <c r="FO65" s="228"/>
      <c r="FP65" s="227"/>
      <c r="FQ65" s="225"/>
      <c r="FR65" s="226"/>
      <c r="FS65" s="228"/>
      <c r="FT65" s="227"/>
      <c r="FU65" s="225"/>
      <c r="FV65" s="226"/>
      <c r="FW65" s="228"/>
      <c r="FX65" s="227"/>
      <c r="FY65" s="225"/>
      <c r="FZ65" s="226"/>
      <c r="GA65" s="228"/>
      <c r="GB65" s="227"/>
      <c r="GC65" s="225"/>
      <c r="GD65" s="226"/>
      <c r="GE65" s="228"/>
      <c r="GF65" s="227"/>
      <c r="GG65" s="225"/>
      <c r="GH65" s="226"/>
      <c r="GI65" s="228"/>
      <c r="GJ65" s="227"/>
      <c r="GK65" s="225"/>
      <c r="GL65" s="226"/>
      <c r="GM65" s="228"/>
      <c r="GN65" s="227"/>
      <c r="GO65" s="225"/>
      <c r="GP65" s="226"/>
      <c r="GQ65" s="228"/>
      <c r="GR65" s="227"/>
      <c r="GS65" s="225"/>
      <c r="GT65" s="226"/>
      <c r="GU65" s="228"/>
      <c r="GV65" s="227"/>
      <c r="GW65" s="225"/>
      <c r="GX65" s="226"/>
      <c r="GY65" s="228"/>
      <c r="GZ65" s="227"/>
      <c r="HA65" s="225"/>
      <c r="HB65" s="226"/>
      <c r="HC65" s="228"/>
      <c r="HD65" s="227"/>
      <c r="HE65" s="225"/>
      <c r="HF65" s="226"/>
      <c r="HG65" s="228"/>
      <c r="HH65" s="227"/>
      <c r="HI65" s="225"/>
      <c r="HJ65" s="226"/>
      <c r="HK65" s="228"/>
      <c r="HL65" s="227"/>
      <c r="HM65" s="225"/>
      <c r="HN65" s="226"/>
      <c r="HO65" s="228"/>
      <c r="HP65" s="227"/>
      <c r="HQ65" s="225"/>
      <c r="HR65" s="226"/>
      <c r="HS65" s="228"/>
      <c r="HT65" s="227"/>
      <c r="HU65" s="225"/>
      <c r="HV65" s="226"/>
      <c r="HW65" s="228"/>
      <c r="HX65" s="227"/>
      <c r="HY65" s="225"/>
      <c r="HZ65" s="226"/>
      <c r="IA65" s="228"/>
      <c r="IB65" s="227"/>
      <c r="IC65" s="225"/>
      <c r="ID65" s="226"/>
      <c r="IE65" s="228"/>
      <c r="IF65" s="227"/>
      <c r="IG65" s="225"/>
      <c r="IH65" s="226"/>
      <c r="II65" s="228"/>
      <c r="IJ65" s="227"/>
      <c r="IK65" s="225"/>
      <c r="IL65" s="226"/>
      <c r="IM65" s="228"/>
      <c r="IN65" s="227"/>
      <c r="IO65" s="225"/>
      <c r="IP65" s="226"/>
      <c r="IQ65" s="228"/>
      <c r="IR65" s="227"/>
      <c r="IS65" s="225"/>
      <c r="IT65" s="226"/>
      <c r="IU65" s="228"/>
    </row>
    <row r="66" spans="1:255" s="135" customFormat="1" x14ac:dyDescent="0.25">
      <c r="A66" s="148" t="s">
        <v>141</v>
      </c>
      <c r="B66" s="149"/>
      <c r="C66" s="229">
        <f>C6-C64-C65</f>
        <v>0</v>
      </c>
      <c r="D66" s="227"/>
      <c r="E66" s="225"/>
      <c r="F66" s="226"/>
      <c r="G66" s="228"/>
      <c r="H66" s="227"/>
      <c r="I66" s="225"/>
      <c r="J66" s="226"/>
      <c r="K66" s="228"/>
      <c r="L66" s="227"/>
      <c r="M66" s="225"/>
      <c r="N66" s="226"/>
      <c r="O66" s="228"/>
      <c r="P66" s="227"/>
      <c r="Q66" s="225"/>
      <c r="R66" s="226"/>
      <c r="S66" s="228"/>
      <c r="T66" s="227"/>
      <c r="U66" s="225"/>
      <c r="V66" s="226"/>
      <c r="W66" s="228"/>
      <c r="X66" s="227"/>
      <c r="Y66" s="225"/>
      <c r="Z66" s="226"/>
      <c r="AA66" s="228"/>
      <c r="AB66" s="227"/>
      <c r="AC66" s="225"/>
      <c r="AD66" s="226"/>
      <c r="AE66" s="228"/>
      <c r="AF66" s="227"/>
      <c r="AG66" s="225"/>
      <c r="AH66" s="226"/>
      <c r="AI66" s="228"/>
      <c r="AJ66" s="227"/>
      <c r="AK66" s="225"/>
      <c r="AL66" s="226"/>
      <c r="AM66" s="228"/>
      <c r="AN66" s="227"/>
      <c r="AO66" s="225"/>
      <c r="AP66" s="226"/>
      <c r="AQ66" s="228"/>
      <c r="AR66" s="227"/>
      <c r="AS66" s="225"/>
      <c r="AT66" s="226"/>
      <c r="AU66" s="228"/>
      <c r="AV66" s="227"/>
      <c r="AW66" s="225"/>
      <c r="AX66" s="226"/>
      <c r="AY66" s="228"/>
      <c r="AZ66" s="227"/>
      <c r="BA66" s="225"/>
      <c r="BB66" s="226"/>
      <c r="BC66" s="228"/>
      <c r="BD66" s="227"/>
      <c r="BE66" s="225"/>
      <c r="BF66" s="226"/>
      <c r="BG66" s="228"/>
      <c r="BH66" s="227"/>
      <c r="BI66" s="225"/>
      <c r="BJ66" s="226"/>
      <c r="BK66" s="228"/>
      <c r="BL66" s="227"/>
      <c r="BM66" s="225"/>
      <c r="BN66" s="226"/>
      <c r="BO66" s="228"/>
      <c r="BP66" s="227"/>
      <c r="BQ66" s="225"/>
      <c r="BR66" s="226"/>
      <c r="BS66" s="228"/>
      <c r="BT66" s="227"/>
      <c r="BU66" s="225"/>
      <c r="BV66" s="226"/>
      <c r="BW66" s="228"/>
      <c r="BX66" s="227"/>
      <c r="BY66" s="225"/>
      <c r="BZ66" s="226"/>
      <c r="CA66" s="228"/>
      <c r="CB66" s="227"/>
      <c r="CC66" s="225"/>
      <c r="CD66" s="226"/>
      <c r="CE66" s="228"/>
      <c r="CF66" s="227"/>
      <c r="CG66" s="225"/>
      <c r="CH66" s="226"/>
      <c r="CI66" s="228"/>
      <c r="CJ66" s="227"/>
      <c r="CK66" s="225"/>
      <c r="CL66" s="226"/>
      <c r="CM66" s="228"/>
      <c r="CN66" s="227"/>
      <c r="CO66" s="225"/>
      <c r="CP66" s="226"/>
      <c r="CQ66" s="228"/>
      <c r="CR66" s="227"/>
      <c r="CS66" s="225"/>
      <c r="CT66" s="226"/>
      <c r="CU66" s="228"/>
      <c r="CV66" s="227"/>
      <c r="CW66" s="225"/>
      <c r="CX66" s="226"/>
      <c r="CY66" s="228"/>
      <c r="CZ66" s="227"/>
      <c r="DA66" s="225"/>
      <c r="DB66" s="226"/>
      <c r="DC66" s="228"/>
      <c r="DD66" s="227"/>
      <c r="DE66" s="225"/>
      <c r="DF66" s="226"/>
      <c r="DG66" s="228"/>
      <c r="DH66" s="227"/>
      <c r="DI66" s="225"/>
      <c r="DJ66" s="226"/>
      <c r="DK66" s="228"/>
      <c r="DL66" s="227"/>
      <c r="DM66" s="225"/>
      <c r="DN66" s="226"/>
      <c r="DO66" s="228"/>
      <c r="DP66" s="227"/>
      <c r="DQ66" s="225"/>
      <c r="DR66" s="226"/>
      <c r="DS66" s="228"/>
      <c r="DT66" s="227"/>
      <c r="DU66" s="225"/>
      <c r="DV66" s="226"/>
      <c r="DW66" s="228"/>
      <c r="DX66" s="227"/>
      <c r="DY66" s="225"/>
      <c r="DZ66" s="226"/>
      <c r="EA66" s="228"/>
      <c r="EB66" s="227"/>
      <c r="EC66" s="225"/>
      <c r="ED66" s="226"/>
      <c r="EE66" s="228"/>
      <c r="EF66" s="227"/>
      <c r="EG66" s="225"/>
      <c r="EH66" s="226"/>
      <c r="EI66" s="228"/>
      <c r="EJ66" s="227"/>
      <c r="EK66" s="225"/>
      <c r="EL66" s="226"/>
      <c r="EM66" s="228"/>
      <c r="EN66" s="227"/>
      <c r="EO66" s="225"/>
      <c r="EP66" s="226"/>
      <c r="EQ66" s="228"/>
      <c r="ER66" s="227"/>
      <c r="ES66" s="225"/>
      <c r="ET66" s="226"/>
      <c r="EU66" s="228"/>
      <c r="EV66" s="227"/>
      <c r="EW66" s="225"/>
      <c r="EX66" s="226"/>
      <c r="EY66" s="228"/>
      <c r="EZ66" s="227"/>
      <c r="FA66" s="225"/>
      <c r="FB66" s="226"/>
      <c r="FC66" s="228"/>
      <c r="FD66" s="227"/>
      <c r="FE66" s="225"/>
      <c r="FF66" s="226"/>
      <c r="FG66" s="228"/>
      <c r="FH66" s="227"/>
      <c r="FI66" s="225"/>
      <c r="FJ66" s="226"/>
      <c r="FK66" s="228"/>
      <c r="FL66" s="227"/>
      <c r="FM66" s="225"/>
      <c r="FN66" s="226"/>
      <c r="FO66" s="228"/>
      <c r="FP66" s="227"/>
      <c r="FQ66" s="225"/>
      <c r="FR66" s="226"/>
      <c r="FS66" s="228"/>
      <c r="FT66" s="227"/>
      <c r="FU66" s="225"/>
      <c r="FV66" s="226"/>
      <c r="FW66" s="228"/>
      <c r="FX66" s="227"/>
      <c r="FY66" s="225"/>
      <c r="FZ66" s="226"/>
      <c r="GA66" s="228"/>
      <c r="GB66" s="227"/>
      <c r="GC66" s="225"/>
      <c r="GD66" s="226"/>
      <c r="GE66" s="228"/>
      <c r="GF66" s="227"/>
      <c r="GG66" s="225"/>
      <c r="GH66" s="226"/>
      <c r="GI66" s="228"/>
      <c r="GJ66" s="227"/>
      <c r="GK66" s="225"/>
      <c r="GL66" s="226"/>
      <c r="GM66" s="228"/>
      <c r="GN66" s="227"/>
      <c r="GO66" s="225"/>
      <c r="GP66" s="226"/>
      <c r="GQ66" s="228"/>
      <c r="GR66" s="227"/>
      <c r="GS66" s="225"/>
      <c r="GT66" s="226"/>
      <c r="GU66" s="228"/>
      <c r="GV66" s="227"/>
      <c r="GW66" s="225"/>
      <c r="GX66" s="226"/>
      <c r="GY66" s="228"/>
      <c r="GZ66" s="227"/>
      <c r="HA66" s="225"/>
      <c r="HB66" s="226"/>
      <c r="HC66" s="228"/>
      <c r="HD66" s="227"/>
      <c r="HE66" s="225"/>
      <c r="HF66" s="226"/>
      <c r="HG66" s="228"/>
      <c r="HH66" s="227"/>
      <c r="HI66" s="225"/>
      <c r="HJ66" s="226"/>
      <c r="HK66" s="228"/>
      <c r="HL66" s="227"/>
      <c r="HM66" s="225"/>
      <c r="HN66" s="226"/>
      <c r="HO66" s="228"/>
      <c r="HP66" s="227"/>
      <c r="HQ66" s="225"/>
      <c r="HR66" s="226"/>
      <c r="HS66" s="228"/>
      <c r="HT66" s="227"/>
      <c r="HU66" s="225"/>
      <c r="HV66" s="226"/>
      <c r="HW66" s="228"/>
      <c r="HX66" s="227"/>
      <c r="HY66" s="225"/>
      <c r="HZ66" s="226"/>
      <c r="IA66" s="228"/>
      <c r="IB66" s="227"/>
      <c r="IC66" s="225"/>
      <c r="ID66" s="226"/>
      <c r="IE66" s="228"/>
      <c r="IF66" s="227"/>
      <c r="IG66" s="225"/>
      <c r="IH66" s="226"/>
      <c r="II66" s="228"/>
      <c r="IJ66" s="227"/>
      <c r="IK66" s="225"/>
      <c r="IL66" s="226"/>
      <c r="IM66" s="228"/>
      <c r="IN66" s="227"/>
      <c r="IO66" s="225"/>
      <c r="IP66" s="226"/>
      <c r="IQ66" s="228"/>
      <c r="IR66" s="227"/>
      <c r="IS66" s="225"/>
      <c r="IT66" s="226"/>
      <c r="IU66" s="228"/>
    </row>
    <row r="67" spans="1:255" x14ac:dyDescent="0.25">
      <c r="A67" s="152"/>
      <c r="B67" s="153"/>
      <c r="C67" s="154"/>
    </row>
    <row r="68" spans="1:255" x14ac:dyDescent="0.25">
      <c r="A68" s="155" t="s">
        <v>51</v>
      </c>
      <c r="B68" s="153"/>
      <c r="C68" s="154"/>
    </row>
    <row r="69" spans="1:255" ht="16.5" x14ac:dyDescent="0.3">
      <c r="A69" s="156" t="s">
        <v>142</v>
      </c>
      <c r="B69" s="157"/>
      <c r="C69" s="154"/>
    </row>
    <row r="70" spans="1:255" ht="16.5" x14ac:dyDescent="0.3">
      <c r="A70" s="156" t="s">
        <v>143</v>
      </c>
      <c r="B70" s="157"/>
      <c r="C70" s="154"/>
    </row>
    <row r="71" spans="1:255" ht="12.75" x14ac:dyDescent="0.2">
      <c r="A71" s="158" t="s">
        <v>144</v>
      </c>
      <c r="B71" s="159"/>
      <c r="C71" s="230"/>
    </row>
    <row r="72" spans="1:255" ht="12.75" x14ac:dyDescent="0.2">
      <c r="A72" s="158" t="s">
        <v>145</v>
      </c>
      <c r="B72" s="160"/>
      <c r="C72" s="159"/>
    </row>
    <row r="73" spans="1:255" ht="12.75" x14ac:dyDescent="0.2">
      <c r="A73" s="158" t="s">
        <v>146</v>
      </c>
      <c r="B73" s="160"/>
      <c r="C73" s="159"/>
    </row>
    <row r="74" spans="1:255" ht="12.75" x14ac:dyDescent="0.2">
      <c r="B74" s="161"/>
      <c r="C74" s="231"/>
    </row>
    <row r="75" spans="1:255" ht="12.75" x14ac:dyDescent="0.2">
      <c r="A75" s="1331"/>
      <c r="B75" s="1331"/>
      <c r="C75" s="1331"/>
    </row>
    <row r="76" spans="1:255" ht="16.5" x14ac:dyDescent="0.3">
      <c r="A76" s="135"/>
      <c r="B76" s="145"/>
      <c r="C76" s="139"/>
    </row>
    <row r="77" spans="1:255" ht="16.5" x14ac:dyDescent="0.3">
      <c r="A77" s="135"/>
      <c r="B77" s="145"/>
      <c r="C77" s="139" t="s">
        <v>147</v>
      </c>
    </row>
    <row r="78" spans="1:255" x14ac:dyDescent="0.25">
      <c r="B78" s="163"/>
    </row>
    <row r="79" spans="1:255" x14ac:dyDescent="0.25">
      <c r="B79" s="163"/>
    </row>
    <row r="80" spans="1:255" x14ac:dyDescent="0.25">
      <c r="B80" s="163"/>
    </row>
    <row r="81" spans="2:2" x14ac:dyDescent="0.25">
      <c r="B81" s="163"/>
    </row>
    <row r="82" spans="2:2" x14ac:dyDescent="0.25">
      <c r="B82" s="163"/>
    </row>
    <row r="83" spans="2:2" x14ac:dyDescent="0.25">
      <c r="B83" s="163"/>
    </row>
    <row r="84" spans="2:2" x14ac:dyDescent="0.25">
      <c r="B84" s="163"/>
    </row>
    <row r="85" spans="2:2" x14ac:dyDescent="0.25">
      <c r="B85" s="163"/>
    </row>
    <row r="86" spans="2:2" x14ac:dyDescent="0.25">
      <c r="B86" s="163"/>
    </row>
    <row r="87" spans="2:2" x14ac:dyDescent="0.25">
      <c r="B87" s="163"/>
    </row>
    <row r="88" spans="2:2" x14ac:dyDescent="0.25">
      <c r="B88" s="163"/>
    </row>
    <row r="89" spans="2:2" x14ac:dyDescent="0.25">
      <c r="B89" s="163"/>
    </row>
    <row r="90" spans="2:2" x14ac:dyDescent="0.25">
      <c r="B90" s="163"/>
    </row>
    <row r="91" spans="2:2" x14ac:dyDescent="0.25">
      <c r="B91" s="163"/>
    </row>
    <row r="92" spans="2:2" x14ac:dyDescent="0.25">
      <c r="B92" s="163"/>
    </row>
    <row r="93" spans="2:2" x14ac:dyDescent="0.25">
      <c r="B93" s="163"/>
    </row>
    <row r="94" spans="2:2" x14ac:dyDescent="0.25">
      <c r="B94" s="163"/>
    </row>
    <row r="95" spans="2:2" x14ac:dyDescent="0.25">
      <c r="B95" s="163"/>
    </row>
    <row r="96" spans="2:2" x14ac:dyDescent="0.25">
      <c r="B96" s="163"/>
    </row>
    <row r="97" spans="2:2" x14ac:dyDescent="0.25">
      <c r="B97" s="163"/>
    </row>
    <row r="98" spans="2:2" x14ac:dyDescent="0.25">
      <c r="B98" s="163"/>
    </row>
    <row r="99" spans="2:2" x14ac:dyDescent="0.25">
      <c r="B99" s="163"/>
    </row>
    <row r="100" spans="2:2" x14ac:dyDescent="0.25">
      <c r="B100" s="163"/>
    </row>
    <row r="101" spans="2:2" x14ac:dyDescent="0.25">
      <c r="B101" s="163"/>
    </row>
    <row r="102" spans="2:2" x14ac:dyDescent="0.25">
      <c r="B102" s="163"/>
    </row>
    <row r="103" spans="2:2" x14ac:dyDescent="0.25">
      <c r="B103" s="163"/>
    </row>
    <row r="104" spans="2:2" x14ac:dyDescent="0.25">
      <c r="B104" s="163"/>
    </row>
    <row r="105" spans="2:2" x14ac:dyDescent="0.25">
      <c r="B105" s="163"/>
    </row>
    <row r="106" spans="2:2" x14ac:dyDescent="0.25">
      <c r="B106" s="163"/>
    </row>
    <row r="107" spans="2:2" x14ac:dyDescent="0.25">
      <c r="B107" s="163"/>
    </row>
    <row r="108" spans="2:2" x14ac:dyDescent="0.25">
      <c r="B108" s="163"/>
    </row>
    <row r="109" spans="2:2" x14ac:dyDescent="0.25">
      <c r="B109" s="163"/>
    </row>
    <row r="110" spans="2:2" x14ac:dyDescent="0.25">
      <c r="B110" s="163"/>
    </row>
    <row r="111" spans="2:2" x14ac:dyDescent="0.25">
      <c r="B111" s="163"/>
    </row>
    <row r="112" spans="2:2" x14ac:dyDescent="0.25">
      <c r="B112" s="163"/>
    </row>
    <row r="113" spans="2:2" x14ac:dyDescent="0.25">
      <c r="B113" s="163"/>
    </row>
    <row r="114" spans="2:2" x14ac:dyDescent="0.25">
      <c r="B114" s="163"/>
    </row>
    <row r="115" spans="2:2" x14ac:dyDescent="0.25">
      <c r="B115" s="163"/>
    </row>
    <row r="116" spans="2:2" x14ac:dyDescent="0.25">
      <c r="B116" s="163"/>
    </row>
    <row r="117" spans="2:2" x14ac:dyDescent="0.25">
      <c r="B117" s="163"/>
    </row>
    <row r="118" spans="2:2" x14ac:dyDescent="0.25">
      <c r="B118" s="163"/>
    </row>
    <row r="119" spans="2:2" x14ac:dyDescent="0.25">
      <c r="B119" s="163"/>
    </row>
    <row r="120" spans="2:2" x14ac:dyDescent="0.25">
      <c r="B120" s="163"/>
    </row>
    <row r="121" spans="2:2" x14ac:dyDescent="0.25">
      <c r="B121" s="163"/>
    </row>
    <row r="122" spans="2:2" x14ac:dyDescent="0.25">
      <c r="B122" s="163"/>
    </row>
    <row r="123" spans="2:2" x14ac:dyDescent="0.25">
      <c r="B123" s="163"/>
    </row>
    <row r="124" spans="2:2" x14ac:dyDescent="0.25">
      <c r="B124" s="163"/>
    </row>
    <row r="125" spans="2:2" x14ac:dyDescent="0.25">
      <c r="B125" s="163"/>
    </row>
    <row r="126" spans="2:2" x14ac:dyDescent="0.25">
      <c r="B126" s="163"/>
    </row>
    <row r="127" spans="2:2" x14ac:dyDescent="0.25">
      <c r="B127" s="163"/>
    </row>
    <row r="128" spans="2:2" x14ac:dyDescent="0.25">
      <c r="B128" s="163"/>
    </row>
    <row r="129" spans="2:2" x14ac:dyDescent="0.25">
      <c r="B129" s="163"/>
    </row>
    <row r="130" spans="2:2" x14ac:dyDescent="0.25">
      <c r="B130" s="163"/>
    </row>
    <row r="131" spans="2:2" x14ac:dyDescent="0.25">
      <c r="B131" s="163"/>
    </row>
    <row r="132" spans="2:2" x14ac:dyDescent="0.25">
      <c r="B132" s="163"/>
    </row>
    <row r="133" spans="2:2" x14ac:dyDescent="0.25">
      <c r="B133" s="163"/>
    </row>
    <row r="134" spans="2:2" x14ac:dyDescent="0.25">
      <c r="B134" s="163"/>
    </row>
    <row r="135" spans="2:2" x14ac:dyDescent="0.25">
      <c r="B135" s="163"/>
    </row>
    <row r="136" spans="2:2" x14ac:dyDescent="0.25">
      <c r="B136" s="163"/>
    </row>
    <row r="137" spans="2:2" x14ac:dyDescent="0.25">
      <c r="B137" s="163"/>
    </row>
    <row r="138" spans="2:2" x14ac:dyDescent="0.25">
      <c r="B138" s="163"/>
    </row>
    <row r="139" spans="2:2" x14ac:dyDescent="0.25">
      <c r="B139" s="163"/>
    </row>
    <row r="140" spans="2:2" x14ac:dyDescent="0.25">
      <c r="B140" s="163"/>
    </row>
    <row r="141" spans="2:2" x14ac:dyDescent="0.25">
      <c r="B141" s="163"/>
    </row>
    <row r="142" spans="2:2" x14ac:dyDescent="0.25">
      <c r="B142" s="163"/>
    </row>
    <row r="143" spans="2:2" x14ac:dyDescent="0.25">
      <c r="B143" s="163"/>
    </row>
    <row r="144" spans="2:2" x14ac:dyDescent="0.25">
      <c r="B144" s="163"/>
    </row>
    <row r="145" spans="2:2" x14ac:dyDescent="0.25">
      <c r="B145" s="163"/>
    </row>
    <row r="146" spans="2:2" x14ac:dyDescent="0.25">
      <c r="B146" s="163"/>
    </row>
    <row r="147" spans="2:2" x14ac:dyDescent="0.25">
      <c r="B147" s="163"/>
    </row>
    <row r="148" spans="2:2" x14ac:dyDescent="0.25">
      <c r="B148" s="163"/>
    </row>
    <row r="149" spans="2:2" x14ac:dyDescent="0.25">
      <c r="B149" s="163"/>
    </row>
    <row r="150" spans="2:2" x14ac:dyDescent="0.25">
      <c r="B150" s="163"/>
    </row>
    <row r="151" spans="2:2" x14ac:dyDescent="0.25">
      <c r="B151" s="163"/>
    </row>
    <row r="152" spans="2:2" x14ac:dyDescent="0.25">
      <c r="B152" s="163"/>
    </row>
    <row r="153" spans="2:2" x14ac:dyDescent="0.25">
      <c r="B153" s="163"/>
    </row>
    <row r="154" spans="2:2" x14ac:dyDescent="0.25">
      <c r="B154" s="163"/>
    </row>
    <row r="155" spans="2:2" x14ac:dyDescent="0.25">
      <c r="B155" s="163"/>
    </row>
    <row r="156" spans="2:2" x14ac:dyDescent="0.25">
      <c r="B156" s="163"/>
    </row>
    <row r="157" spans="2:2" x14ac:dyDescent="0.25">
      <c r="B157" s="163"/>
    </row>
    <row r="158" spans="2:2" x14ac:dyDescent="0.25">
      <c r="B158" s="163"/>
    </row>
    <row r="159" spans="2:2" x14ac:dyDescent="0.25">
      <c r="B159" s="163"/>
    </row>
    <row r="160" spans="2:2" x14ac:dyDescent="0.25">
      <c r="B160" s="163"/>
    </row>
    <row r="161" spans="2:2" x14ac:dyDescent="0.25">
      <c r="B161" s="163"/>
    </row>
    <row r="162" spans="2:2" x14ac:dyDescent="0.25">
      <c r="B162" s="163"/>
    </row>
    <row r="163" spans="2:2" x14ac:dyDescent="0.25">
      <c r="B163" s="163"/>
    </row>
    <row r="164" spans="2:2" x14ac:dyDescent="0.25">
      <c r="B164" s="163"/>
    </row>
    <row r="165" spans="2:2" x14ac:dyDescent="0.25">
      <c r="B165" s="163"/>
    </row>
    <row r="166" spans="2:2" x14ac:dyDescent="0.25">
      <c r="B166" s="163"/>
    </row>
    <row r="167" spans="2:2" x14ac:dyDescent="0.25">
      <c r="B167" s="163"/>
    </row>
    <row r="168" spans="2:2" x14ac:dyDescent="0.25">
      <c r="B168" s="163"/>
    </row>
    <row r="169" spans="2:2" x14ac:dyDescent="0.25">
      <c r="B169" s="163"/>
    </row>
    <row r="170" spans="2:2" x14ac:dyDescent="0.25">
      <c r="B170" s="163"/>
    </row>
    <row r="171" spans="2:2" x14ac:dyDescent="0.25">
      <c r="B171" s="163"/>
    </row>
    <row r="172" spans="2:2" x14ac:dyDescent="0.25">
      <c r="B172" s="163"/>
    </row>
    <row r="173" spans="2:2" x14ac:dyDescent="0.25">
      <c r="B173" s="163"/>
    </row>
    <row r="174" spans="2:2" x14ac:dyDescent="0.25">
      <c r="B174" s="163"/>
    </row>
    <row r="175" spans="2:2" x14ac:dyDescent="0.25">
      <c r="B175" s="163"/>
    </row>
    <row r="176" spans="2:2" x14ac:dyDescent="0.25">
      <c r="B176" s="163"/>
    </row>
    <row r="177" spans="2:2" x14ac:dyDescent="0.25">
      <c r="B177" s="163"/>
    </row>
  </sheetData>
  <sheetProtection algorithmName="SHA-512" hashValue="U3ArNCF5P1Ua/GWbcA/oG/C4KmxYkT7TweOLjxeB6T5JBL/roel+LBwVpzTuoLickWQ/7eA2lO+AC0NhJgx7QQ==" saltValue="M8dubyIX366Znbt6QnJcCw==" spinCount="100000" sheet="1" objects="1" scenarios="1"/>
  <protectedRanges>
    <protectedRange sqref="C7:C8" name="Total Assets"/>
    <protectedRange algorithmName="SHA-512" hashValue="aUVhdJACTSLpbNhSkFdJwUKmKdu90F0EwvPmjzx7z6Vw8VqT6RN5Ga7iuOGYjUn7ZQJObqM9gt5IamVoPOkmSA==" saltValue="TqbNZomecnDa4kH/H7LMGw==" spinCount="100000" sqref="C12:C18 C20:C27" name="FVPL"/>
    <protectedRange algorithmName="SHA-512" hashValue="kgOTUiuz7hAUoDfLVzIeX164srSBZzp5x6hWmcU8l4XjZJcC4ea0MZ0u1GeNoMZHD9nEWQRc6XACuIyFKw6l3g==" saltValue="6uKvLt+NaVftiDyPer9SPA==" spinCount="100000" sqref="C29:C30" name="HTM"/>
    <protectedRange algorithmName="SHA-512" hashValue="DvaeNhd2CGESNw85ZiLDq8yXtHifEqNal6NZ/XrmN2OIpSGeLGSusCPeurUT+BoBp+KQrKCqSwh7QNxykRzAyQ==" saltValue="EuAGZs5b79pW4Vl931sbgA==" spinCount="100000" sqref="C32:C45" name="Loans"/>
    <protectedRange algorithmName="SHA-512" hashValue="9UlIlvGMKStKmmM2f5kyARZdGK+TH5buKcn8JZ5zdxO8GBTRM8kWhBdEAZQ5QlDw2DMk7rLXUgrzPmxdhqDpIA==" saltValue="z+eOi9rhMIMN/LhrnW4P0A==" spinCount="100000" sqref="C47:C53" name="AFS"/>
    <protectedRange algorithmName="SHA-512" hashValue="Cy2HeTxyN39dYcLV+Y5ZBe2mkTa+qZzukAyqAo8ReE/ooDSufXeAkuZqmCTsba8X6ae53S7YFVTNOaUVK3hgtQ==" saltValue="p3zdMXKKFhAm9xqnebcumA==" spinCount="100000" sqref="C55:C57" name="ISAJV"/>
    <protectedRange sqref="C58:C62" name="others"/>
    <protectedRange sqref="C64" name="total liab"/>
    <protectedRange sqref="C65" name="Seed Capital"/>
  </protectedRanges>
  <mergeCells count="5">
    <mergeCell ref="F1:G1"/>
    <mergeCell ref="B2:C2"/>
    <mergeCell ref="B3:C3"/>
    <mergeCell ref="A4:C4"/>
    <mergeCell ref="A75:C75"/>
  </mergeCells>
  <conditionalFormatting sqref="G2:G5">
    <cfRule type="containsText" dxfId="20" priority="1" operator="containsText" text="OK">
      <formula>NOT(ISERROR(SEARCH("OK",G2)))</formula>
    </cfRule>
    <cfRule type="containsText" dxfId="19" priority="2" operator="containsText" text="ERROR">
      <formula>NOT(ISERROR(SEARCH("ERROR",G2)))</formula>
    </cfRule>
  </conditionalFormatting>
  <printOptions horizontalCentered="1"/>
  <pageMargins left="0.7" right="0.7" top="0.75" bottom="0.75" header="0.3" footer="0.3"/>
  <pageSetup paperSize="9" scale="68" orientation="portrait" horizontalDpi="4294967294" verticalDpi="4294967294" r:id="rId1"/>
  <colBreaks count="1" manualBreakCount="1">
    <brk id="3" max="78"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1">
    <tabColor theme="9" tint="0.39997558519241921"/>
    <pageSetUpPr fitToPage="1"/>
  </sheetPr>
  <dimension ref="A1:P34"/>
  <sheetViews>
    <sheetView showGridLines="0" zoomScale="85" zoomScaleNormal="85" zoomScaleSheetLayoutView="80" zoomScalePageLayoutView="40" workbookViewId="0"/>
  </sheetViews>
  <sheetFormatPr defaultColWidth="8.85546875" defaultRowHeight="12.75" customHeight="1" x14ac:dyDescent="0.2"/>
  <cols>
    <col min="1" max="1" width="3.7109375" style="402" bestFit="1" customWidth="1"/>
    <col min="2" max="2" width="3.42578125" style="371" customWidth="1"/>
    <col min="3" max="3" width="51" style="371" customWidth="1"/>
    <col min="4" max="5" width="24.140625" style="596" customWidth="1"/>
    <col min="6" max="6" width="24.140625" style="371" customWidth="1"/>
    <col min="7" max="7" width="25.28515625" style="371" customWidth="1"/>
    <col min="8" max="9" width="26" style="596" customWidth="1"/>
    <col min="10" max="10" width="18.7109375" style="371" customWidth="1"/>
    <col min="11" max="257" width="9.140625" style="371"/>
    <col min="258" max="258" width="3.7109375" style="371" bestFit="1" customWidth="1"/>
    <col min="259" max="259" width="3.42578125" style="371" customWidth="1"/>
    <col min="260" max="260" width="51" style="371" customWidth="1"/>
    <col min="261" max="261" width="25.28515625" style="371" customWidth="1"/>
    <col min="262" max="265" width="21.140625" style="371" customWidth="1"/>
    <col min="266" max="266" width="18.7109375" style="371" customWidth="1"/>
    <col min="267" max="513" width="9.140625" style="371"/>
    <col min="514" max="514" width="3.7109375" style="371" bestFit="1" customWidth="1"/>
    <col min="515" max="515" width="3.42578125" style="371" customWidth="1"/>
    <col min="516" max="516" width="51" style="371" customWidth="1"/>
    <col min="517" max="517" width="25.28515625" style="371" customWidth="1"/>
    <col min="518" max="521" width="21.140625" style="371" customWidth="1"/>
    <col min="522" max="522" width="18.7109375" style="371" customWidth="1"/>
    <col min="523" max="769" width="9.140625" style="371"/>
    <col min="770" max="770" width="3.7109375" style="371" bestFit="1" customWidth="1"/>
    <col min="771" max="771" width="3.42578125" style="371" customWidth="1"/>
    <col min="772" max="772" width="51" style="371" customWidth="1"/>
    <col min="773" max="773" width="25.28515625" style="371" customWidth="1"/>
    <col min="774" max="777" width="21.140625" style="371" customWidth="1"/>
    <col min="778" max="778" width="18.7109375" style="371" customWidth="1"/>
    <col min="779" max="1025" width="9.140625" style="371"/>
    <col min="1026" max="1026" width="3.7109375" style="371" bestFit="1" customWidth="1"/>
    <col min="1027" max="1027" width="3.42578125" style="371" customWidth="1"/>
    <col min="1028" max="1028" width="51" style="371" customWidth="1"/>
    <col min="1029" max="1029" width="25.28515625" style="371" customWidth="1"/>
    <col min="1030" max="1033" width="21.140625" style="371" customWidth="1"/>
    <col min="1034" max="1034" width="18.7109375" style="371" customWidth="1"/>
    <col min="1035" max="1281" width="9.140625" style="371"/>
    <col min="1282" max="1282" width="3.7109375" style="371" bestFit="1" customWidth="1"/>
    <col min="1283" max="1283" width="3.42578125" style="371" customWidth="1"/>
    <col min="1284" max="1284" width="51" style="371" customWidth="1"/>
    <col min="1285" max="1285" width="25.28515625" style="371" customWidth="1"/>
    <col min="1286" max="1289" width="21.140625" style="371" customWidth="1"/>
    <col min="1290" max="1290" width="18.7109375" style="371" customWidth="1"/>
    <col min="1291" max="1537" width="9.140625" style="371"/>
    <col min="1538" max="1538" width="3.7109375" style="371" bestFit="1" customWidth="1"/>
    <col min="1539" max="1539" width="3.42578125" style="371" customWidth="1"/>
    <col min="1540" max="1540" width="51" style="371" customWidth="1"/>
    <col min="1541" max="1541" width="25.28515625" style="371" customWidth="1"/>
    <col min="1542" max="1545" width="21.140625" style="371" customWidth="1"/>
    <col min="1546" max="1546" width="18.7109375" style="371" customWidth="1"/>
    <col min="1547" max="1793" width="9.140625" style="371"/>
    <col min="1794" max="1794" width="3.7109375" style="371" bestFit="1" customWidth="1"/>
    <col min="1795" max="1795" width="3.42578125" style="371" customWidth="1"/>
    <col min="1796" max="1796" width="51" style="371" customWidth="1"/>
    <col min="1797" max="1797" width="25.28515625" style="371" customWidth="1"/>
    <col min="1798" max="1801" width="21.140625" style="371" customWidth="1"/>
    <col min="1802" max="1802" width="18.7109375" style="371" customWidth="1"/>
    <col min="1803" max="2049" width="9.140625" style="371"/>
    <col min="2050" max="2050" width="3.7109375" style="371" bestFit="1" customWidth="1"/>
    <col min="2051" max="2051" width="3.42578125" style="371" customWidth="1"/>
    <col min="2052" max="2052" width="51" style="371" customWidth="1"/>
    <col min="2053" max="2053" width="25.28515625" style="371" customWidth="1"/>
    <col min="2054" max="2057" width="21.140625" style="371" customWidth="1"/>
    <col min="2058" max="2058" width="18.7109375" style="371" customWidth="1"/>
    <col min="2059" max="2305" width="9.140625" style="371"/>
    <col min="2306" max="2306" width="3.7109375" style="371" bestFit="1" customWidth="1"/>
    <col min="2307" max="2307" width="3.42578125" style="371" customWidth="1"/>
    <col min="2308" max="2308" width="51" style="371" customWidth="1"/>
    <col min="2309" max="2309" width="25.28515625" style="371" customWidth="1"/>
    <col min="2310" max="2313" width="21.140625" style="371" customWidth="1"/>
    <col min="2314" max="2314" width="18.7109375" style="371" customWidth="1"/>
    <col min="2315" max="2561" width="9.140625" style="371"/>
    <col min="2562" max="2562" width="3.7109375" style="371" bestFit="1" customWidth="1"/>
    <col min="2563" max="2563" width="3.42578125" style="371" customWidth="1"/>
    <col min="2564" max="2564" width="51" style="371" customWidth="1"/>
    <col min="2565" max="2565" width="25.28515625" style="371" customWidth="1"/>
    <col min="2566" max="2569" width="21.140625" style="371" customWidth="1"/>
    <col min="2570" max="2570" width="18.7109375" style="371" customWidth="1"/>
    <col min="2571" max="2817" width="9.140625" style="371"/>
    <col min="2818" max="2818" width="3.7109375" style="371" bestFit="1" customWidth="1"/>
    <col min="2819" max="2819" width="3.42578125" style="371" customWidth="1"/>
    <col min="2820" max="2820" width="51" style="371" customWidth="1"/>
    <col min="2821" max="2821" width="25.28515625" style="371" customWidth="1"/>
    <col min="2822" max="2825" width="21.140625" style="371" customWidth="1"/>
    <col min="2826" max="2826" width="18.7109375" style="371" customWidth="1"/>
    <col min="2827" max="3073" width="9.140625" style="371"/>
    <col min="3074" max="3074" width="3.7109375" style="371" bestFit="1" customWidth="1"/>
    <col min="3075" max="3075" width="3.42578125" style="371" customWidth="1"/>
    <col min="3076" max="3076" width="51" style="371" customWidth="1"/>
    <col min="3077" max="3077" width="25.28515625" style="371" customWidth="1"/>
    <col min="3078" max="3081" width="21.140625" style="371" customWidth="1"/>
    <col min="3082" max="3082" width="18.7109375" style="371" customWidth="1"/>
    <col min="3083" max="3329" width="9.140625" style="371"/>
    <col min="3330" max="3330" width="3.7109375" style="371" bestFit="1" customWidth="1"/>
    <col min="3331" max="3331" width="3.42578125" style="371" customWidth="1"/>
    <col min="3332" max="3332" width="51" style="371" customWidth="1"/>
    <col min="3333" max="3333" width="25.28515625" style="371" customWidth="1"/>
    <col min="3334" max="3337" width="21.140625" style="371" customWidth="1"/>
    <col min="3338" max="3338" width="18.7109375" style="371" customWidth="1"/>
    <col min="3339" max="3585" width="9.140625" style="371"/>
    <col min="3586" max="3586" width="3.7109375" style="371" bestFit="1" customWidth="1"/>
    <col min="3587" max="3587" width="3.42578125" style="371" customWidth="1"/>
    <col min="3588" max="3588" width="51" style="371" customWidth="1"/>
    <col min="3589" max="3589" width="25.28515625" style="371" customWidth="1"/>
    <col min="3590" max="3593" width="21.140625" style="371" customWidth="1"/>
    <col min="3594" max="3594" width="18.7109375" style="371" customWidth="1"/>
    <col min="3595" max="3841" width="9.140625" style="371"/>
    <col min="3842" max="3842" width="3.7109375" style="371" bestFit="1" customWidth="1"/>
    <col min="3843" max="3843" width="3.42578125" style="371" customWidth="1"/>
    <col min="3844" max="3844" width="51" style="371" customWidth="1"/>
    <col min="3845" max="3845" width="25.28515625" style="371" customWidth="1"/>
    <col min="3846" max="3849" width="21.140625" style="371" customWidth="1"/>
    <col min="3850" max="3850" width="18.7109375" style="371" customWidth="1"/>
    <col min="3851" max="4097" width="9.140625" style="371"/>
    <col min="4098" max="4098" width="3.7109375" style="371" bestFit="1" customWidth="1"/>
    <col min="4099" max="4099" width="3.42578125" style="371" customWidth="1"/>
    <col min="4100" max="4100" width="51" style="371" customWidth="1"/>
    <col min="4101" max="4101" width="25.28515625" style="371" customWidth="1"/>
    <col min="4102" max="4105" width="21.140625" style="371" customWidth="1"/>
    <col min="4106" max="4106" width="18.7109375" style="371" customWidth="1"/>
    <col min="4107" max="4353" width="9.140625" style="371"/>
    <col min="4354" max="4354" width="3.7109375" style="371" bestFit="1" customWidth="1"/>
    <col min="4355" max="4355" width="3.42578125" style="371" customWidth="1"/>
    <col min="4356" max="4356" width="51" style="371" customWidth="1"/>
    <col min="4357" max="4357" width="25.28515625" style="371" customWidth="1"/>
    <col min="4358" max="4361" width="21.140625" style="371" customWidth="1"/>
    <col min="4362" max="4362" width="18.7109375" style="371" customWidth="1"/>
    <col min="4363" max="4609" width="9.140625" style="371"/>
    <col min="4610" max="4610" width="3.7109375" style="371" bestFit="1" customWidth="1"/>
    <col min="4611" max="4611" width="3.42578125" style="371" customWidth="1"/>
    <col min="4612" max="4612" width="51" style="371" customWidth="1"/>
    <col min="4613" max="4613" width="25.28515625" style="371" customWidth="1"/>
    <col min="4614" max="4617" width="21.140625" style="371" customWidth="1"/>
    <col min="4618" max="4618" width="18.7109375" style="371" customWidth="1"/>
    <col min="4619" max="4865" width="9.140625" style="371"/>
    <col min="4866" max="4866" width="3.7109375" style="371" bestFit="1" customWidth="1"/>
    <col min="4867" max="4867" width="3.42578125" style="371" customWidth="1"/>
    <col min="4868" max="4868" width="51" style="371" customWidth="1"/>
    <col min="4869" max="4869" width="25.28515625" style="371" customWidth="1"/>
    <col min="4870" max="4873" width="21.140625" style="371" customWidth="1"/>
    <col min="4874" max="4874" width="18.7109375" style="371" customWidth="1"/>
    <col min="4875" max="5121" width="9.140625" style="371"/>
    <col min="5122" max="5122" width="3.7109375" style="371" bestFit="1" customWidth="1"/>
    <col min="5123" max="5123" width="3.42578125" style="371" customWidth="1"/>
    <col min="5124" max="5124" width="51" style="371" customWidth="1"/>
    <col min="5125" max="5125" width="25.28515625" style="371" customWidth="1"/>
    <col min="5126" max="5129" width="21.140625" style="371" customWidth="1"/>
    <col min="5130" max="5130" width="18.7109375" style="371" customWidth="1"/>
    <col min="5131" max="5377" width="9.140625" style="371"/>
    <col min="5378" max="5378" width="3.7109375" style="371" bestFit="1" customWidth="1"/>
    <col min="5379" max="5379" width="3.42578125" style="371" customWidth="1"/>
    <col min="5380" max="5380" width="51" style="371" customWidth="1"/>
    <col min="5381" max="5381" width="25.28515625" style="371" customWidth="1"/>
    <col min="5382" max="5385" width="21.140625" style="371" customWidth="1"/>
    <col min="5386" max="5386" width="18.7109375" style="371" customWidth="1"/>
    <col min="5387" max="5633" width="9.140625" style="371"/>
    <col min="5634" max="5634" width="3.7109375" style="371" bestFit="1" customWidth="1"/>
    <col min="5635" max="5635" width="3.42578125" style="371" customWidth="1"/>
    <col min="5636" max="5636" width="51" style="371" customWidth="1"/>
    <col min="5637" max="5637" width="25.28515625" style="371" customWidth="1"/>
    <col min="5638" max="5641" width="21.140625" style="371" customWidth="1"/>
    <col min="5642" max="5642" width="18.7109375" style="371" customWidth="1"/>
    <col min="5643" max="5889" width="9.140625" style="371"/>
    <col min="5890" max="5890" width="3.7109375" style="371" bestFit="1" customWidth="1"/>
    <col min="5891" max="5891" width="3.42578125" style="371" customWidth="1"/>
    <col min="5892" max="5892" width="51" style="371" customWidth="1"/>
    <col min="5893" max="5893" width="25.28515625" style="371" customWidth="1"/>
    <col min="5894" max="5897" width="21.140625" style="371" customWidth="1"/>
    <col min="5898" max="5898" width="18.7109375" style="371" customWidth="1"/>
    <col min="5899" max="6145" width="9.140625" style="371"/>
    <col min="6146" max="6146" width="3.7109375" style="371" bestFit="1" customWidth="1"/>
    <col min="6147" max="6147" width="3.42578125" style="371" customWidth="1"/>
    <col min="6148" max="6148" width="51" style="371" customWidth="1"/>
    <col min="6149" max="6149" width="25.28515625" style="371" customWidth="1"/>
    <col min="6150" max="6153" width="21.140625" style="371" customWidth="1"/>
    <col min="6154" max="6154" width="18.7109375" style="371" customWidth="1"/>
    <col min="6155" max="6401" width="9.140625" style="371"/>
    <col min="6402" max="6402" width="3.7109375" style="371" bestFit="1" customWidth="1"/>
    <col min="6403" max="6403" width="3.42578125" style="371" customWidth="1"/>
    <col min="6404" max="6404" width="51" style="371" customWidth="1"/>
    <col min="6405" max="6405" width="25.28515625" style="371" customWidth="1"/>
    <col min="6406" max="6409" width="21.140625" style="371" customWidth="1"/>
    <col min="6410" max="6410" width="18.7109375" style="371" customWidth="1"/>
    <col min="6411" max="6657" width="9.140625" style="371"/>
    <col min="6658" max="6658" width="3.7109375" style="371" bestFit="1" customWidth="1"/>
    <col min="6659" max="6659" width="3.42578125" style="371" customWidth="1"/>
    <col min="6660" max="6660" width="51" style="371" customWidth="1"/>
    <col min="6661" max="6661" width="25.28515625" style="371" customWidth="1"/>
    <col min="6662" max="6665" width="21.140625" style="371" customWidth="1"/>
    <col min="6666" max="6666" width="18.7109375" style="371" customWidth="1"/>
    <col min="6667" max="6913" width="9.140625" style="371"/>
    <col min="6914" max="6914" width="3.7109375" style="371" bestFit="1" customWidth="1"/>
    <col min="6915" max="6915" width="3.42578125" style="371" customWidth="1"/>
    <col min="6916" max="6916" width="51" style="371" customWidth="1"/>
    <col min="6917" max="6917" width="25.28515625" style="371" customWidth="1"/>
    <col min="6918" max="6921" width="21.140625" style="371" customWidth="1"/>
    <col min="6922" max="6922" width="18.7109375" style="371" customWidth="1"/>
    <col min="6923" max="7169" width="9.140625" style="371"/>
    <col min="7170" max="7170" width="3.7109375" style="371" bestFit="1" customWidth="1"/>
    <col min="7171" max="7171" width="3.42578125" style="371" customWidth="1"/>
    <col min="7172" max="7172" width="51" style="371" customWidth="1"/>
    <col min="7173" max="7173" width="25.28515625" style="371" customWidth="1"/>
    <col min="7174" max="7177" width="21.140625" style="371" customWidth="1"/>
    <col min="7178" max="7178" width="18.7109375" style="371" customWidth="1"/>
    <col min="7179" max="7425" width="9.140625" style="371"/>
    <col min="7426" max="7426" width="3.7109375" style="371" bestFit="1" customWidth="1"/>
    <col min="7427" max="7427" width="3.42578125" style="371" customWidth="1"/>
    <col min="7428" max="7428" width="51" style="371" customWidth="1"/>
    <col min="7429" max="7429" width="25.28515625" style="371" customWidth="1"/>
    <col min="7430" max="7433" width="21.140625" style="371" customWidth="1"/>
    <col min="7434" max="7434" width="18.7109375" style="371" customWidth="1"/>
    <col min="7435" max="7681" width="9.140625" style="371"/>
    <col min="7682" max="7682" width="3.7109375" style="371" bestFit="1" customWidth="1"/>
    <col min="7683" max="7683" width="3.42578125" style="371" customWidth="1"/>
    <col min="7684" max="7684" width="51" style="371" customWidth="1"/>
    <col min="7685" max="7685" width="25.28515625" style="371" customWidth="1"/>
    <col min="7686" max="7689" width="21.140625" style="371" customWidth="1"/>
    <col min="7690" max="7690" width="18.7109375" style="371" customWidth="1"/>
    <col min="7691" max="7937" width="9.140625" style="371"/>
    <col min="7938" max="7938" width="3.7109375" style="371" bestFit="1" customWidth="1"/>
    <col min="7939" max="7939" width="3.42578125" style="371" customWidth="1"/>
    <col min="7940" max="7940" width="51" style="371" customWidth="1"/>
    <col min="7941" max="7941" width="25.28515625" style="371" customWidth="1"/>
    <col min="7942" max="7945" width="21.140625" style="371" customWidth="1"/>
    <col min="7946" max="7946" width="18.7109375" style="371" customWidth="1"/>
    <col min="7947" max="8193" width="9.140625" style="371"/>
    <col min="8194" max="8194" width="3.7109375" style="371" bestFit="1" customWidth="1"/>
    <col min="8195" max="8195" width="3.42578125" style="371" customWidth="1"/>
    <col min="8196" max="8196" width="51" style="371" customWidth="1"/>
    <col min="8197" max="8197" width="25.28515625" style="371" customWidth="1"/>
    <col min="8198" max="8201" width="21.140625" style="371" customWidth="1"/>
    <col min="8202" max="8202" width="18.7109375" style="371" customWidth="1"/>
    <col min="8203" max="8449" width="9.140625" style="371"/>
    <col min="8450" max="8450" width="3.7109375" style="371" bestFit="1" customWidth="1"/>
    <col min="8451" max="8451" width="3.42578125" style="371" customWidth="1"/>
    <col min="8452" max="8452" width="51" style="371" customWidth="1"/>
    <col min="8453" max="8453" width="25.28515625" style="371" customWidth="1"/>
    <col min="8454" max="8457" width="21.140625" style="371" customWidth="1"/>
    <col min="8458" max="8458" width="18.7109375" style="371" customWidth="1"/>
    <col min="8459" max="8705" width="9.140625" style="371"/>
    <col min="8706" max="8706" width="3.7109375" style="371" bestFit="1" customWidth="1"/>
    <col min="8707" max="8707" width="3.42578125" style="371" customWidth="1"/>
    <col min="8708" max="8708" width="51" style="371" customWidth="1"/>
    <col min="8709" max="8709" width="25.28515625" style="371" customWidth="1"/>
    <col min="8710" max="8713" width="21.140625" style="371" customWidth="1"/>
    <col min="8714" max="8714" width="18.7109375" style="371" customWidth="1"/>
    <col min="8715" max="8961" width="9.140625" style="371"/>
    <col min="8962" max="8962" width="3.7109375" style="371" bestFit="1" customWidth="1"/>
    <col min="8963" max="8963" width="3.42578125" style="371" customWidth="1"/>
    <col min="8964" max="8964" width="51" style="371" customWidth="1"/>
    <col min="8965" max="8965" width="25.28515625" style="371" customWidth="1"/>
    <col min="8966" max="8969" width="21.140625" style="371" customWidth="1"/>
    <col min="8970" max="8970" width="18.7109375" style="371" customWidth="1"/>
    <col min="8971" max="9217" width="9.140625" style="371"/>
    <col min="9218" max="9218" width="3.7109375" style="371" bestFit="1" customWidth="1"/>
    <col min="9219" max="9219" width="3.42578125" style="371" customWidth="1"/>
    <col min="9220" max="9220" width="51" style="371" customWidth="1"/>
    <col min="9221" max="9221" width="25.28515625" style="371" customWidth="1"/>
    <col min="9222" max="9225" width="21.140625" style="371" customWidth="1"/>
    <col min="9226" max="9226" width="18.7109375" style="371" customWidth="1"/>
    <col min="9227" max="9473" width="9.140625" style="371"/>
    <col min="9474" max="9474" width="3.7109375" style="371" bestFit="1" customWidth="1"/>
    <col min="9475" max="9475" width="3.42578125" style="371" customWidth="1"/>
    <col min="9476" max="9476" width="51" style="371" customWidth="1"/>
    <col min="9477" max="9477" width="25.28515625" style="371" customWidth="1"/>
    <col min="9478" max="9481" width="21.140625" style="371" customWidth="1"/>
    <col min="9482" max="9482" width="18.7109375" style="371" customWidth="1"/>
    <col min="9483" max="9729" width="9.140625" style="371"/>
    <col min="9730" max="9730" width="3.7109375" style="371" bestFit="1" customWidth="1"/>
    <col min="9731" max="9731" width="3.42578125" style="371" customWidth="1"/>
    <col min="9732" max="9732" width="51" style="371" customWidth="1"/>
    <col min="9733" max="9733" width="25.28515625" style="371" customWidth="1"/>
    <col min="9734" max="9737" width="21.140625" style="371" customWidth="1"/>
    <col min="9738" max="9738" width="18.7109375" style="371" customWidth="1"/>
    <col min="9739" max="9985" width="9.140625" style="371"/>
    <col min="9986" max="9986" width="3.7109375" style="371" bestFit="1" customWidth="1"/>
    <col min="9987" max="9987" width="3.42578125" style="371" customWidth="1"/>
    <col min="9988" max="9988" width="51" style="371" customWidth="1"/>
    <col min="9989" max="9989" width="25.28515625" style="371" customWidth="1"/>
    <col min="9990" max="9993" width="21.140625" style="371" customWidth="1"/>
    <col min="9994" max="9994" width="18.7109375" style="371" customWidth="1"/>
    <col min="9995" max="10241" width="9.140625" style="371"/>
    <col min="10242" max="10242" width="3.7109375" style="371" bestFit="1" customWidth="1"/>
    <col min="10243" max="10243" width="3.42578125" style="371" customWidth="1"/>
    <col min="10244" max="10244" width="51" style="371" customWidth="1"/>
    <col min="10245" max="10245" width="25.28515625" style="371" customWidth="1"/>
    <col min="10246" max="10249" width="21.140625" style="371" customWidth="1"/>
    <col min="10250" max="10250" width="18.7109375" style="371" customWidth="1"/>
    <col min="10251" max="10497" width="9.140625" style="371"/>
    <col min="10498" max="10498" width="3.7109375" style="371" bestFit="1" customWidth="1"/>
    <col min="10499" max="10499" width="3.42578125" style="371" customWidth="1"/>
    <col min="10500" max="10500" width="51" style="371" customWidth="1"/>
    <col min="10501" max="10501" width="25.28515625" style="371" customWidth="1"/>
    <col min="10502" max="10505" width="21.140625" style="371" customWidth="1"/>
    <col min="10506" max="10506" width="18.7109375" style="371" customWidth="1"/>
    <col min="10507" max="10753" width="9.140625" style="371"/>
    <col min="10754" max="10754" width="3.7109375" style="371" bestFit="1" customWidth="1"/>
    <col min="10755" max="10755" width="3.42578125" style="371" customWidth="1"/>
    <col min="10756" max="10756" width="51" style="371" customWidth="1"/>
    <col min="10757" max="10757" width="25.28515625" style="371" customWidth="1"/>
    <col min="10758" max="10761" width="21.140625" style="371" customWidth="1"/>
    <col min="10762" max="10762" width="18.7109375" style="371" customWidth="1"/>
    <col min="10763" max="11009" width="9.140625" style="371"/>
    <col min="11010" max="11010" width="3.7109375" style="371" bestFit="1" customWidth="1"/>
    <col min="11011" max="11011" width="3.42578125" style="371" customWidth="1"/>
    <col min="11012" max="11012" width="51" style="371" customWidth="1"/>
    <col min="11013" max="11013" width="25.28515625" style="371" customWidth="1"/>
    <col min="11014" max="11017" width="21.140625" style="371" customWidth="1"/>
    <col min="11018" max="11018" width="18.7109375" style="371" customWidth="1"/>
    <col min="11019" max="11265" width="9.140625" style="371"/>
    <col min="11266" max="11266" width="3.7109375" style="371" bestFit="1" customWidth="1"/>
    <col min="11267" max="11267" width="3.42578125" style="371" customWidth="1"/>
    <col min="11268" max="11268" width="51" style="371" customWidth="1"/>
    <col min="11269" max="11269" width="25.28515625" style="371" customWidth="1"/>
    <col min="11270" max="11273" width="21.140625" style="371" customWidth="1"/>
    <col min="11274" max="11274" width="18.7109375" style="371" customWidth="1"/>
    <col min="11275" max="11521" width="9.140625" style="371"/>
    <col min="11522" max="11522" width="3.7109375" style="371" bestFit="1" customWidth="1"/>
    <col min="11523" max="11523" width="3.42578125" style="371" customWidth="1"/>
    <col min="11524" max="11524" width="51" style="371" customWidth="1"/>
    <col min="11525" max="11525" width="25.28515625" style="371" customWidth="1"/>
    <col min="11526" max="11529" width="21.140625" style="371" customWidth="1"/>
    <col min="11530" max="11530" width="18.7109375" style="371" customWidth="1"/>
    <col min="11531" max="11777" width="9.140625" style="371"/>
    <col min="11778" max="11778" width="3.7109375" style="371" bestFit="1" customWidth="1"/>
    <col min="11779" max="11779" width="3.42578125" style="371" customWidth="1"/>
    <col min="11780" max="11780" width="51" style="371" customWidth="1"/>
    <col min="11781" max="11781" width="25.28515625" style="371" customWidth="1"/>
    <col min="11782" max="11785" width="21.140625" style="371" customWidth="1"/>
    <col min="11786" max="11786" width="18.7109375" style="371" customWidth="1"/>
    <col min="11787" max="12033" width="9.140625" style="371"/>
    <col min="12034" max="12034" width="3.7109375" style="371" bestFit="1" customWidth="1"/>
    <col min="12035" max="12035" width="3.42578125" style="371" customWidth="1"/>
    <col min="12036" max="12036" width="51" style="371" customWidth="1"/>
    <col min="12037" max="12037" width="25.28515625" style="371" customWidth="1"/>
    <col min="12038" max="12041" width="21.140625" style="371" customWidth="1"/>
    <col min="12042" max="12042" width="18.7109375" style="371" customWidth="1"/>
    <col min="12043" max="12289" width="9.140625" style="371"/>
    <col min="12290" max="12290" width="3.7109375" style="371" bestFit="1" customWidth="1"/>
    <col min="12291" max="12291" width="3.42578125" style="371" customWidth="1"/>
    <col min="12292" max="12292" width="51" style="371" customWidth="1"/>
    <col min="12293" max="12293" width="25.28515625" style="371" customWidth="1"/>
    <col min="12294" max="12297" width="21.140625" style="371" customWidth="1"/>
    <col min="12298" max="12298" width="18.7109375" style="371" customWidth="1"/>
    <col min="12299" max="12545" width="9.140625" style="371"/>
    <col min="12546" max="12546" width="3.7109375" style="371" bestFit="1" customWidth="1"/>
    <col min="12547" max="12547" width="3.42578125" style="371" customWidth="1"/>
    <col min="12548" max="12548" width="51" style="371" customWidth="1"/>
    <col min="12549" max="12549" width="25.28515625" style="371" customWidth="1"/>
    <col min="12550" max="12553" width="21.140625" style="371" customWidth="1"/>
    <col min="12554" max="12554" width="18.7109375" style="371" customWidth="1"/>
    <col min="12555" max="12801" width="9.140625" style="371"/>
    <col min="12802" max="12802" width="3.7109375" style="371" bestFit="1" customWidth="1"/>
    <col min="12803" max="12803" width="3.42578125" style="371" customWidth="1"/>
    <col min="12804" max="12804" width="51" style="371" customWidth="1"/>
    <col min="12805" max="12805" width="25.28515625" style="371" customWidth="1"/>
    <col min="12806" max="12809" width="21.140625" style="371" customWidth="1"/>
    <col min="12810" max="12810" width="18.7109375" style="371" customWidth="1"/>
    <col min="12811" max="13057" width="9.140625" style="371"/>
    <col min="13058" max="13058" width="3.7109375" style="371" bestFit="1" customWidth="1"/>
    <col min="13059" max="13059" width="3.42578125" style="371" customWidth="1"/>
    <col min="13060" max="13060" width="51" style="371" customWidth="1"/>
    <col min="13061" max="13061" width="25.28515625" style="371" customWidth="1"/>
    <col min="13062" max="13065" width="21.140625" style="371" customWidth="1"/>
    <col min="13066" max="13066" width="18.7109375" style="371" customWidth="1"/>
    <col min="13067" max="13313" width="9.140625" style="371"/>
    <col min="13314" max="13314" width="3.7109375" style="371" bestFit="1" customWidth="1"/>
    <col min="13315" max="13315" width="3.42578125" style="371" customWidth="1"/>
    <col min="13316" max="13316" width="51" style="371" customWidth="1"/>
    <col min="13317" max="13317" width="25.28515625" style="371" customWidth="1"/>
    <col min="13318" max="13321" width="21.140625" style="371" customWidth="1"/>
    <col min="13322" max="13322" width="18.7109375" style="371" customWidth="1"/>
    <col min="13323" max="13569" width="9.140625" style="371"/>
    <col min="13570" max="13570" width="3.7109375" style="371" bestFit="1" customWidth="1"/>
    <col min="13571" max="13571" width="3.42578125" style="371" customWidth="1"/>
    <col min="13572" max="13572" width="51" style="371" customWidth="1"/>
    <col min="13573" max="13573" width="25.28515625" style="371" customWidth="1"/>
    <col min="13574" max="13577" width="21.140625" style="371" customWidth="1"/>
    <col min="13578" max="13578" width="18.7109375" style="371" customWidth="1"/>
    <col min="13579" max="13825" width="9.140625" style="371"/>
    <col min="13826" max="13826" width="3.7109375" style="371" bestFit="1" customWidth="1"/>
    <col min="13827" max="13827" width="3.42578125" style="371" customWidth="1"/>
    <col min="13828" max="13828" width="51" style="371" customWidth="1"/>
    <col min="13829" max="13829" width="25.28515625" style="371" customWidth="1"/>
    <col min="13830" max="13833" width="21.140625" style="371" customWidth="1"/>
    <col min="13834" max="13834" width="18.7109375" style="371" customWidth="1"/>
    <col min="13835" max="14081" width="9.140625" style="371"/>
    <col min="14082" max="14082" width="3.7109375" style="371" bestFit="1" customWidth="1"/>
    <col min="14083" max="14083" width="3.42578125" style="371" customWidth="1"/>
    <col min="14084" max="14084" width="51" style="371" customWidth="1"/>
    <col min="14085" max="14085" width="25.28515625" style="371" customWidth="1"/>
    <col min="14086" max="14089" width="21.140625" style="371" customWidth="1"/>
    <col min="14090" max="14090" width="18.7109375" style="371" customWidth="1"/>
    <col min="14091" max="14337" width="9.140625" style="371"/>
    <col min="14338" max="14338" width="3.7109375" style="371" bestFit="1" customWidth="1"/>
    <col min="14339" max="14339" width="3.42578125" style="371" customWidth="1"/>
    <col min="14340" max="14340" width="51" style="371" customWidth="1"/>
    <col min="14341" max="14341" width="25.28515625" style="371" customWidth="1"/>
    <col min="14342" max="14345" width="21.140625" style="371" customWidth="1"/>
    <col min="14346" max="14346" width="18.7109375" style="371" customWidth="1"/>
    <col min="14347" max="14593" width="9.140625" style="371"/>
    <col min="14594" max="14594" width="3.7109375" style="371" bestFit="1" customWidth="1"/>
    <col min="14595" max="14595" width="3.42578125" style="371" customWidth="1"/>
    <col min="14596" max="14596" width="51" style="371" customWidth="1"/>
    <col min="14597" max="14597" width="25.28515625" style="371" customWidth="1"/>
    <col min="14598" max="14601" width="21.140625" style="371" customWidth="1"/>
    <col min="14602" max="14602" width="18.7109375" style="371" customWidth="1"/>
    <col min="14603" max="14849" width="9.140625" style="371"/>
    <col min="14850" max="14850" width="3.7109375" style="371" bestFit="1" customWidth="1"/>
    <col min="14851" max="14851" width="3.42578125" style="371" customWidth="1"/>
    <col min="14852" max="14852" width="51" style="371" customWidth="1"/>
    <col min="14853" max="14853" width="25.28515625" style="371" customWidth="1"/>
    <col min="14854" max="14857" width="21.140625" style="371" customWidth="1"/>
    <col min="14858" max="14858" width="18.7109375" style="371" customWidth="1"/>
    <col min="14859" max="15105" width="9.140625" style="371"/>
    <col min="15106" max="15106" width="3.7109375" style="371" bestFit="1" customWidth="1"/>
    <col min="15107" max="15107" width="3.42578125" style="371" customWidth="1"/>
    <col min="15108" max="15108" width="51" style="371" customWidth="1"/>
    <col min="15109" max="15109" width="25.28515625" style="371" customWidth="1"/>
    <col min="15110" max="15113" width="21.140625" style="371" customWidth="1"/>
    <col min="15114" max="15114" width="18.7109375" style="371" customWidth="1"/>
    <col min="15115" max="15361" width="9.140625" style="371"/>
    <col min="15362" max="15362" width="3.7109375" style="371" bestFit="1" customWidth="1"/>
    <col min="15363" max="15363" width="3.42578125" style="371" customWidth="1"/>
    <col min="15364" max="15364" width="51" style="371" customWidth="1"/>
    <col min="15365" max="15365" width="25.28515625" style="371" customWidth="1"/>
    <col min="15366" max="15369" width="21.140625" style="371" customWidth="1"/>
    <col min="15370" max="15370" width="18.7109375" style="371" customWidth="1"/>
    <col min="15371" max="15617" width="9.140625" style="371"/>
    <col min="15618" max="15618" width="3.7109375" style="371" bestFit="1" customWidth="1"/>
    <col min="15619" max="15619" width="3.42578125" style="371" customWidth="1"/>
    <col min="15620" max="15620" width="51" style="371" customWidth="1"/>
    <col min="15621" max="15621" width="25.28515625" style="371" customWidth="1"/>
    <col min="15622" max="15625" width="21.140625" style="371" customWidth="1"/>
    <col min="15626" max="15626" width="18.7109375" style="371" customWidth="1"/>
    <col min="15627" max="15873" width="9.140625" style="371"/>
    <col min="15874" max="15874" width="3.7109375" style="371" bestFit="1" customWidth="1"/>
    <col min="15875" max="15875" width="3.42578125" style="371" customWidth="1"/>
    <col min="15876" max="15876" width="51" style="371" customWidth="1"/>
    <col min="15877" max="15877" width="25.28515625" style="371" customWidth="1"/>
    <col min="15878" max="15881" width="21.140625" style="371" customWidth="1"/>
    <col min="15882" max="15882" width="18.7109375" style="371" customWidth="1"/>
    <col min="15883" max="16129" width="9.140625" style="371"/>
    <col min="16130" max="16130" width="3.7109375" style="371" bestFit="1" customWidth="1"/>
    <col min="16131" max="16131" width="3.42578125" style="371" customWidth="1"/>
    <col min="16132" max="16132" width="51" style="371" customWidth="1"/>
    <col min="16133" max="16133" width="25.28515625" style="371" customWidth="1"/>
    <col min="16134" max="16137" width="21.140625" style="371" customWidth="1"/>
    <col min="16138" max="16138" width="18.7109375" style="371" customWidth="1"/>
    <col min="16139" max="16384" width="9.140625" style="371"/>
  </cols>
  <sheetData>
    <row r="1" spans="1:16" s="574" customFormat="1" ht="14.1" customHeight="1" x14ac:dyDescent="0.25">
      <c r="A1" s="184"/>
      <c r="B1" s="417" t="s">
        <v>330</v>
      </c>
      <c r="C1" s="418"/>
      <c r="D1" s="419"/>
      <c r="E1" s="184"/>
      <c r="F1" s="184"/>
      <c r="G1" s="184"/>
      <c r="H1" s="184"/>
      <c r="I1" s="184"/>
      <c r="J1" s="184"/>
      <c r="K1" s="184"/>
      <c r="L1" s="184"/>
      <c r="M1" s="184"/>
      <c r="N1" s="184"/>
      <c r="O1" s="573"/>
      <c r="P1" s="573"/>
    </row>
    <row r="2" spans="1:16" s="574" customFormat="1" ht="14.1" customHeight="1" x14ac:dyDescent="0.25">
      <c r="A2" s="184"/>
      <c r="B2" s="420" t="s">
        <v>11</v>
      </c>
      <c r="C2" s="4"/>
      <c r="D2" s="4"/>
      <c r="E2" s="4"/>
      <c r="F2" s="1397">
        <f>'II. Invested Assets'!B2</f>
        <v>0</v>
      </c>
      <c r="G2" s="1397"/>
      <c r="H2" s="184"/>
      <c r="I2" s="184"/>
      <c r="J2" s="184"/>
      <c r="K2" s="184"/>
      <c r="L2" s="184"/>
      <c r="M2" s="184"/>
      <c r="N2" s="184"/>
    </row>
    <row r="3" spans="1:16" s="574" customFormat="1" ht="14.1" customHeight="1" x14ac:dyDescent="0.25">
      <c r="A3" s="184"/>
      <c r="B3" s="424" t="str">
        <f>SPUCRI!$B$3</f>
        <v>AS OF DATE _______</v>
      </c>
      <c r="C3" s="4"/>
      <c r="D3" s="4"/>
      <c r="E3" s="4"/>
      <c r="F3" s="1398">
        <f>'I. Financial Condition'!$C$3</f>
        <v>0</v>
      </c>
      <c r="G3" s="1398"/>
      <c r="H3" s="184"/>
      <c r="I3" s="184"/>
      <c r="J3" s="184"/>
      <c r="K3" s="184"/>
      <c r="L3" s="184"/>
      <c r="M3" s="184"/>
      <c r="N3" s="184"/>
    </row>
    <row r="4" spans="1:16" s="574" customFormat="1" ht="14.1" customHeight="1" x14ac:dyDescent="0.25">
      <c r="A4" s="575"/>
      <c r="B4" s="575"/>
      <c r="C4" s="575"/>
      <c r="D4" s="576"/>
      <c r="E4" s="576"/>
      <c r="F4" s="575"/>
      <c r="G4" s="575"/>
      <c r="H4" s="576"/>
      <c r="I4" s="576"/>
      <c r="J4" s="575"/>
    </row>
    <row r="5" spans="1:16" s="421" customFormat="1" ht="14.1" customHeight="1" thickBot="1" x14ac:dyDescent="0.25">
      <c r="A5" s="577"/>
      <c r="D5" s="578"/>
      <c r="E5" s="578"/>
      <c r="H5" s="578"/>
      <c r="I5" s="578"/>
    </row>
    <row r="6" spans="1:16" s="579" customFormat="1" ht="12.75" customHeight="1" x14ac:dyDescent="0.2">
      <c r="A6" s="1482" t="s">
        <v>679</v>
      </c>
      <c r="B6" s="1483"/>
      <c r="C6" s="1484"/>
      <c r="D6" s="1490" t="s">
        <v>610</v>
      </c>
      <c r="E6" s="1491"/>
      <c r="F6" s="1471" t="s">
        <v>680</v>
      </c>
      <c r="G6" s="1483" t="s">
        <v>681</v>
      </c>
      <c r="H6" s="1429" t="s">
        <v>682</v>
      </c>
      <c r="I6" s="1429" t="s">
        <v>615</v>
      </c>
      <c r="J6" s="1511" t="s">
        <v>616</v>
      </c>
    </row>
    <row r="7" spans="1:16" s="579" customFormat="1" ht="12.75" customHeight="1" x14ac:dyDescent="0.2">
      <c r="A7" s="1485"/>
      <c r="B7" s="1486"/>
      <c r="C7" s="1487"/>
      <c r="D7" s="1494"/>
      <c r="E7" s="1495"/>
      <c r="F7" s="1473"/>
      <c r="G7" s="1486"/>
      <c r="H7" s="1431"/>
      <c r="I7" s="1431"/>
      <c r="J7" s="1512"/>
    </row>
    <row r="8" spans="1:16" s="4" customFormat="1" ht="12.75" customHeight="1" thickBot="1" x14ac:dyDescent="0.25">
      <c r="A8" s="1513"/>
      <c r="B8" s="1514"/>
      <c r="C8" s="1514"/>
      <c r="D8" s="434" t="s">
        <v>622</v>
      </c>
      <c r="E8" s="42" t="s">
        <v>683</v>
      </c>
      <c r="F8" s="580"/>
      <c r="G8" s="581"/>
      <c r="H8" s="582"/>
      <c r="I8" s="582"/>
      <c r="J8" s="583"/>
    </row>
    <row r="9" spans="1:16" s="4" customFormat="1" ht="12.75" customHeight="1" x14ac:dyDescent="0.2">
      <c r="A9" s="584"/>
      <c r="B9" s="585">
        <v>1</v>
      </c>
      <c r="C9" s="107"/>
      <c r="D9" s="33"/>
      <c r="E9" s="34"/>
      <c r="F9" s="446"/>
      <c r="G9" s="110"/>
      <c r="H9" s="27"/>
      <c r="I9" s="27"/>
      <c r="J9" s="116"/>
    </row>
    <row r="10" spans="1:16" s="4" customFormat="1" ht="12.75" customHeight="1" x14ac:dyDescent="0.2">
      <c r="A10" s="586"/>
      <c r="B10" s="587">
        <v>2</v>
      </c>
      <c r="C10" s="108"/>
      <c r="D10" s="35"/>
      <c r="E10" s="36"/>
      <c r="F10" s="451"/>
      <c r="G10" s="111"/>
      <c r="H10" s="20"/>
      <c r="I10" s="20"/>
      <c r="J10" s="117"/>
    </row>
    <row r="11" spans="1:16" s="4" customFormat="1" ht="12.75" customHeight="1" x14ac:dyDescent="0.2">
      <c r="A11" s="586"/>
      <c r="B11" s="587">
        <v>3</v>
      </c>
      <c r="C11" s="108"/>
      <c r="D11" s="35"/>
      <c r="E11" s="36"/>
      <c r="F11" s="451"/>
      <c r="G11" s="111"/>
      <c r="H11" s="20"/>
      <c r="I11" s="20"/>
      <c r="J11" s="117"/>
    </row>
    <row r="12" spans="1:16" s="4" customFormat="1" ht="12.75" customHeight="1" x14ac:dyDescent="0.2">
      <c r="A12" s="586"/>
      <c r="B12" s="587">
        <v>4</v>
      </c>
      <c r="C12" s="108"/>
      <c r="D12" s="35"/>
      <c r="E12" s="36"/>
      <c r="F12" s="451"/>
      <c r="G12" s="111"/>
      <c r="H12" s="20"/>
      <c r="I12" s="20"/>
      <c r="J12" s="117"/>
    </row>
    <row r="13" spans="1:16" s="4" customFormat="1" ht="12.75" customHeight="1" x14ac:dyDescent="0.2">
      <c r="A13" s="586"/>
      <c r="B13" s="587">
        <v>5</v>
      </c>
      <c r="C13" s="108"/>
      <c r="D13" s="35"/>
      <c r="E13" s="36"/>
      <c r="F13" s="451"/>
      <c r="G13" s="111"/>
      <c r="H13" s="20"/>
      <c r="I13" s="20"/>
      <c r="J13" s="117"/>
    </row>
    <row r="14" spans="1:16" s="4" customFormat="1" ht="12.75" customHeight="1" x14ac:dyDescent="0.2">
      <c r="A14" s="586"/>
      <c r="B14" s="587">
        <v>6</v>
      </c>
      <c r="C14" s="108"/>
      <c r="D14" s="35"/>
      <c r="E14" s="36"/>
      <c r="F14" s="451"/>
      <c r="G14" s="111"/>
      <c r="H14" s="20"/>
      <c r="I14" s="20"/>
      <c r="J14" s="117"/>
    </row>
    <row r="15" spans="1:16" s="4" customFormat="1" ht="12.75" customHeight="1" x14ac:dyDescent="0.2">
      <c r="A15" s="586"/>
      <c r="B15" s="587">
        <v>7</v>
      </c>
      <c r="C15" s="108"/>
      <c r="D15" s="35"/>
      <c r="E15" s="36"/>
      <c r="F15" s="451"/>
      <c r="G15" s="111"/>
      <c r="H15" s="20"/>
      <c r="I15" s="20"/>
      <c r="J15" s="117"/>
    </row>
    <row r="16" spans="1:16" s="4" customFormat="1" ht="12.75" customHeight="1" x14ac:dyDescent="0.2">
      <c r="A16" s="586"/>
      <c r="B16" s="587">
        <v>8</v>
      </c>
      <c r="C16" s="108"/>
      <c r="D16" s="35"/>
      <c r="E16" s="36"/>
      <c r="F16" s="451"/>
      <c r="G16" s="111"/>
      <c r="H16" s="20"/>
      <c r="I16" s="20"/>
      <c r="J16" s="117"/>
    </row>
    <row r="17" spans="1:10" s="4" customFormat="1" ht="12.75" customHeight="1" x14ac:dyDescent="0.2">
      <c r="A17" s="586"/>
      <c r="B17" s="587">
        <v>9</v>
      </c>
      <c r="C17" s="108"/>
      <c r="D17" s="35"/>
      <c r="E17" s="36"/>
      <c r="F17" s="451"/>
      <c r="G17" s="111"/>
      <c r="H17" s="20"/>
      <c r="I17" s="20"/>
      <c r="J17" s="117"/>
    </row>
    <row r="18" spans="1:10" s="4" customFormat="1" ht="12.75" customHeight="1" x14ac:dyDescent="0.2">
      <c r="A18" s="586"/>
      <c r="B18" s="587">
        <v>10</v>
      </c>
      <c r="C18" s="108"/>
      <c r="D18" s="35"/>
      <c r="E18" s="36"/>
      <c r="F18" s="451"/>
      <c r="G18" s="111"/>
      <c r="H18" s="20"/>
      <c r="I18" s="20"/>
      <c r="J18" s="117"/>
    </row>
    <row r="19" spans="1:10" s="4" customFormat="1" ht="12.75" customHeight="1" x14ac:dyDescent="0.2">
      <c r="A19" s="586"/>
      <c r="B19" s="587">
        <v>11</v>
      </c>
      <c r="C19" s="108"/>
      <c r="D19" s="35"/>
      <c r="E19" s="36"/>
      <c r="F19" s="451"/>
      <c r="G19" s="111"/>
      <c r="H19" s="20"/>
      <c r="I19" s="20"/>
      <c r="J19" s="117"/>
    </row>
    <row r="20" spans="1:10" s="4" customFormat="1" ht="12.75" customHeight="1" x14ac:dyDescent="0.2">
      <c r="A20" s="586"/>
      <c r="B20" s="587">
        <v>12</v>
      </c>
      <c r="C20" s="108"/>
      <c r="D20" s="35"/>
      <c r="E20" s="36"/>
      <c r="F20" s="451"/>
      <c r="G20" s="111"/>
      <c r="H20" s="20"/>
      <c r="I20" s="20"/>
      <c r="J20" s="117"/>
    </row>
    <row r="21" spans="1:10" s="4" customFormat="1" ht="12.75" customHeight="1" x14ac:dyDescent="0.2">
      <c r="A21" s="586"/>
      <c r="B21" s="587">
        <v>13</v>
      </c>
      <c r="C21" s="108"/>
      <c r="D21" s="35"/>
      <c r="E21" s="36"/>
      <c r="F21" s="451"/>
      <c r="G21" s="111"/>
      <c r="H21" s="20"/>
      <c r="I21" s="20"/>
      <c r="J21" s="117"/>
    </row>
    <row r="22" spans="1:10" s="4" customFormat="1" ht="12.75" customHeight="1" x14ac:dyDescent="0.2">
      <c r="A22" s="586"/>
      <c r="B22" s="587">
        <v>14</v>
      </c>
      <c r="C22" s="108"/>
      <c r="D22" s="35"/>
      <c r="E22" s="36"/>
      <c r="F22" s="451"/>
      <c r="G22" s="111"/>
      <c r="H22" s="20"/>
      <c r="I22" s="20"/>
      <c r="J22" s="117"/>
    </row>
    <row r="23" spans="1:10" s="4" customFormat="1" ht="12.75" customHeight="1" x14ac:dyDescent="0.2">
      <c r="A23" s="586"/>
      <c r="B23" s="587">
        <v>15</v>
      </c>
      <c r="C23" s="108"/>
      <c r="D23" s="35"/>
      <c r="E23" s="36"/>
      <c r="F23" s="451"/>
      <c r="G23" s="111"/>
      <c r="H23" s="20"/>
      <c r="I23" s="20"/>
      <c r="J23" s="117"/>
    </row>
    <row r="24" spans="1:10" s="4" customFormat="1" ht="12.75" customHeight="1" x14ac:dyDescent="0.2">
      <c r="A24" s="586"/>
      <c r="B24" s="587"/>
      <c r="C24" s="108"/>
      <c r="D24" s="35"/>
      <c r="E24" s="36"/>
      <c r="F24" s="451"/>
      <c r="G24" s="111"/>
      <c r="H24" s="20"/>
      <c r="I24" s="20"/>
      <c r="J24" s="117"/>
    </row>
    <row r="25" spans="1:10" s="4" customFormat="1" ht="12.75" customHeight="1" x14ac:dyDescent="0.2">
      <c r="A25" s="586"/>
      <c r="B25" s="588"/>
      <c r="C25" s="194" t="s">
        <v>395</v>
      </c>
      <c r="D25" s="57">
        <f>SUMIFS(H9:H1048576,F9:F1048576,"Fair Value Hedge")</f>
        <v>0</v>
      </c>
      <c r="E25" s="58">
        <f>SUMIFS(I9:I1048576,F9:F1048576,"Fair Value Hedge")</f>
        <v>0</v>
      </c>
      <c r="F25" s="589"/>
      <c r="G25" s="17"/>
      <c r="H25" s="18"/>
      <c r="I25" s="18"/>
      <c r="J25" s="118"/>
    </row>
    <row r="26" spans="1:10" s="4" customFormat="1" ht="12.75" customHeight="1" x14ac:dyDescent="0.2">
      <c r="A26" s="586"/>
      <c r="B26" s="588"/>
      <c r="C26" s="194" t="s">
        <v>411</v>
      </c>
      <c r="D26" s="57">
        <f>SUMIFS(H9:H1048576,F9:F1048576,"Cash Flow Hedge")</f>
        <v>0</v>
      </c>
      <c r="E26" s="58">
        <f>SUMIFS(I9:I1048576,F9:F1048576,"Cash Flow Hedge")</f>
        <v>0</v>
      </c>
      <c r="F26" s="589"/>
      <c r="G26" s="17"/>
      <c r="H26" s="18"/>
      <c r="I26" s="18"/>
      <c r="J26" s="118"/>
    </row>
    <row r="27" spans="1:10" s="4" customFormat="1" ht="12.75" customHeight="1" x14ac:dyDescent="0.2">
      <c r="A27" s="586"/>
      <c r="B27" s="588"/>
      <c r="C27" s="194" t="s">
        <v>420</v>
      </c>
      <c r="D27" s="57">
        <f>SUMIFS(H9:H1048576,F9:F1048576,"Hedges of a Net Investment in Foreign Operation")</f>
        <v>0</v>
      </c>
      <c r="E27" s="58">
        <f>SUMIFS(I9:I1048576,F9:F1048576,"Hedges of a Net Investment in Foreign Operation")</f>
        <v>0</v>
      </c>
      <c r="F27" s="589"/>
      <c r="G27" s="17"/>
      <c r="H27" s="18"/>
      <c r="I27" s="18"/>
      <c r="J27" s="118"/>
    </row>
    <row r="28" spans="1:10" s="4" customFormat="1" ht="12.75" customHeight="1" thickBot="1" x14ac:dyDescent="0.25">
      <c r="A28" s="590"/>
      <c r="B28" s="591"/>
      <c r="C28" s="591"/>
      <c r="D28" s="592"/>
      <c r="E28" s="592"/>
      <c r="F28" s="591"/>
      <c r="G28" s="9"/>
      <c r="H28" s="11"/>
      <c r="I28" s="11"/>
      <c r="J28" s="12"/>
    </row>
    <row r="29" spans="1:10" s="595" customFormat="1" ht="12.75" customHeight="1" thickBot="1" x14ac:dyDescent="0.25">
      <c r="A29" s="593"/>
      <c r="B29" s="53"/>
      <c r="C29" s="53" t="s">
        <v>684</v>
      </c>
      <c r="D29" s="597">
        <f>SUM(D25:D27)</f>
        <v>0</v>
      </c>
      <c r="E29" s="597">
        <f>SUM(E25:E27)</f>
        <v>0</v>
      </c>
      <c r="F29" s="92"/>
      <c r="G29" s="594"/>
      <c r="H29" s="474"/>
      <c r="I29" s="474"/>
      <c r="J29" s="56"/>
    </row>
    <row r="31" spans="1:10" ht="12.75" customHeight="1" x14ac:dyDescent="0.2">
      <c r="B31" s="308" t="s">
        <v>643</v>
      </c>
    </row>
    <row r="32" spans="1:10" ht="12.75" customHeight="1" x14ac:dyDescent="0.2">
      <c r="B32" s="308" t="s">
        <v>644</v>
      </c>
      <c r="C32" s="308" t="s">
        <v>395</v>
      </c>
    </row>
    <row r="33" spans="2:3" ht="12.75" customHeight="1" x14ac:dyDescent="0.2">
      <c r="B33" s="308" t="s">
        <v>645</v>
      </c>
      <c r="C33" s="308" t="s">
        <v>411</v>
      </c>
    </row>
    <row r="34" spans="2:3" ht="12.75" customHeight="1" x14ac:dyDescent="0.2">
      <c r="B34" s="308" t="s">
        <v>676</v>
      </c>
      <c r="C34" s="308" t="s">
        <v>420</v>
      </c>
    </row>
  </sheetData>
  <sheetProtection algorithmName="SHA-512" hashValue="MGHc5q7kwEs69E93lc0Gl8ylIMZE5QQkPSbZEIq4t6rYl5oq4v3Txtv9c4Z7O04z25rS/jHfQzm8p+L4DB33Aw==" saltValue="I9f0TEC5PM/Dp19ohRI2KA=="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0">
    <mergeCell ref="J6:J7"/>
    <mergeCell ref="H6:H7"/>
    <mergeCell ref="I6:I7"/>
    <mergeCell ref="D6:E7"/>
    <mergeCell ref="F6:F7"/>
    <mergeCell ref="F2:G2"/>
    <mergeCell ref="F3:G3"/>
    <mergeCell ref="A8:C8"/>
    <mergeCell ref="A6:C7"/>
    <mergeCell ref="G6:G7"/>
  </mergeCells>
  <pageMargins left="0.5" right="0.5" top="1" bottom="0.5" header="0.2" footer="0.1"/>
  <pageSetup paperSize="5" scale="88" fitToHeight="0" orientation="landscape" r:id="rId1"/>
  <headerFooter>
    <oddFooter>&amp;R&amp;"Arial,Bold"&amp;10Page 56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700-000000000000}">
          <x14:formula1>
            <xm:f>List!$P$2:$P$4</xm:f>
          </x14:formula1>
          <xm:sqref>F9:F24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pageSetUpPr fitToPage="1"/>
  </sheetPr>
  <dimension ref="B2:F36"/>
  <sheetViews>
    <sheetView showGridLines="0" zoomScale="85" zoomScaleNormal="85" zoomScaleSheetLayoutView="80" zoomScalePageLayoutView="40" workbookViewId="0">
      <selection activeCell="C11" sqref="C11"/>
    </sheetView>
  </sheetViews>
  <sheetFormatPr defaultColWidth="10.7109375" defaultRowHeight="12.75" customHeight="1" x14ac:dyDescent="0.2"/>
  <cols>
    <col min="1" max="1" width="2.85546875" style="184" customWidth="1"/>
    <col min="2" max="2" width="27.7109375" style="1090" customWidth="1"/>
    <col min="3" max="3" width="29" style="184" customWidth="1"/>
    <col min="4" max="4" width="3" style="184" customWidth="1"/>
    <col min="5" max="5" width="21.42578125" style="184" customWidth="1"/>
    <col min="6" max="6" width="22.42578125" style="184" customWidth="1"/>
    <col min="7" max="242" width="9.140625" style="184" customWidth="1"/>
    <col min="243" max="245" width="10.7109375" style="184"/>
    <col min="246" max="246" width="3.42578125" style="184" customWidth="1"/>
    <col min="247" max="247" width="39.42578125" style="184" customWidth="1"/>
    <col min="248" max="249" width="15.140625" style="184" customWidth="1"/>
    <col min="250" max="251" width="11.42578125" style="184" customWidth="1"/>
    <col min="252" max="252" width="22" style="184" customWidth="1"/>
    <col min="253" max="253" width="16.42578125" style="184" customWidth="1"/>
    <col min="254" max="258" width="17.85546875" style="184" customWidth="1"/>
    <col min="259" max="259" width="19.7109375" style="184" customWidth="1"/>
    <col min="260" max="260" width="14.140625" style="184" customWidth="1"/>
    <col min="261" max="261" width="6.42578125" style="184" customWidth="1"/>
    <col min="262" max="498" width="9.140625" style="184" customWidth="1"/>
    <col min="499" max="501" width="10.7109375" style="184"/>
    <col min="502" max="502" width="3.42578125" style="184" customWidth="1"/>
    <col min="503" max="503" width="39.42578125" style="184" customWidth="1"/>
    <col min="504" max="505" width="15.140625" style="184" customWidth="1"/>
    <col min="506" max="507" width="11.42578125" style="184" customWidth="1"/>
    <col min="508" max="508" width="22" style="184" customWidth="1"/>
    <col min="509" max="509" width="16.42578125" style="184" customWidth="1"/>
    <col min="510" max="514" width="17.85546875" style="184" customWidth="1"/>
    <col min="515" max="515" width="19.7109375" style="184" customWidth="1"/>
    <col min="516" max="516" width="14.140625" style="184" customWidth="1"/>
    <col min="517" max="517" width="6.42578125" style="184" customWidth="1"/>
    <col min="518" max="754" width="9.140625" style="184" customWidth="1"/>
    <col min="755" max="757" width="10.7109375" style="184"/>
    <col min="758" max="758" width="3.42578125" style="184" customWidth="1"/>
    <col min="759" max="759" width="39.42578125" style="184" customWidth="1"/>
    <col min="760" max="761" width="15.140625" style="184" customWidth="1"/>
    <col min="762" max="763" width="11.42578125" style="184" customWidth="1"/>
    <col min="764" max="764" width="22" style="184" customWidth="1"/>
    <col min="765" max="765" width="16.42578125" style="184" customWidth="1"/>
    <col min="766" max="770" width="17.85546875" style="184" customWidth="1"/>
    <col min="771" max="771" width="19.7109375" style="184" customWidth="1"/>
    <col min="772" max="772" width="14.140625" style="184" customWidth="1"/>
    <col min="773" max="773" width="6.42578125" style="184" customWidth="1"/>
    <col min="774" max="1010" width="9.140625" style="184" customWidth="1"/>
    <col min="1011" max="1013" width="10.7109375" style="184"/>
    <col min="1014" max="1014" width="3.42578125" style="184" customWidth="1"/>
    <col min="1015" max="1015" width="39.42578125" style="184" customWidth="1"/>
    <col min="1016" max="1017" width="15.140625" style="184" customWidth="1"/>
    <col min="1018" max="1019" width="11.42578125" style="184" customWidth="1"/>
    <col min="1020" max="1020" width="22" style="184" customWidth="1"/>
    <col min="1021" max="1021" width="16.42578125" style="184" customWidth="1"/>
    <col min="1022" max="1026" width="17.85546875" style="184" customWidth="1"/>
    <col min="1027" max="1027" width="19.7109375" style="184" customWidth="1"/>
    <col min="1028" max="1028" width="14.140625" style="184" customWidth="1"/>
    <col min="1029" max="1029" width="6.42578125" style="184" customWidth="1"/>
    <col min="1030" max="1266" width="9.140625" style="184" customWidth="1"/>
    <col min="1267" max="1269" width="10.7109375" style="184"/>
    <col min="1270" max="1270" width="3.42578125" style="184" customWidth="1"/>
    <col min="1271" max="1271" width="39.42578125" style="184" customWidth="1"/>
    <col min="1272" max="1273" width="15.140625" style="184" customWidth="1"/>
    <col min="1274" max="1275" width="11.42578125" style="184" customWidth="1"/>
    <col min="1276" max="1276" width="22" style="184" customWidth="1"/>
    <col min="1277" max="1277" width="16.42578125" style="184" customWidth="1"/>
    <col min="1278" max="1282" width="17.85546875" style="184" customWidth="1"/>
    <col min="1283" max="1283" width="19.7109375" style="184" customWidth="1"/>
    <col min="1284" max="1284" width="14.140625" style="184" customWidth="1"/>
    <col min="1285" max="1285" width="6.42578125" style="184" customWidth="1"/>
    <col min="1286" max="1522" width="9.140625" style="184" customWidth="1"/>
    <col min="1523" max="1525" width="10.7109375" style="184"/>
    <col min="1526" max="1526" width="3.42578125" style="184" customWidth="1"/>
    <col min="1527" max="1527" width="39.42578125" style="184" customWidth="1"/>
    <col min="1528" max="1529" width="15.140625" style="184" customWidth="1"/>
    <col min="1530" max="1531" width="11.42578125" style="184" customWidth="1"/>
    <col min="1532" max="1532" width="22" style="184" customWidth="1"/>
    <col min="1533" max="1533" width="16.42578125" style="184" customWidth="1"/>
    <col min="1534" max="1538" width="17.85546875" style="184" customWidth="1"/>
    <col min="1539" max="1539" width="19.7109375" style="184" customWidth="1"/>
    <col min="1540" max="1540" width="14.140625" style="184" customWidth="1"/>
    <col min="1541" max="1541" width="6.42578125" style="184" customWidth="1"/>
    <col min="1542" max="1778" width="9.140625" style="184" customWidth="1"/>
    <col min="1779" max="1781" width="10.7109375" style="184"/>
    <col min="1782" max="1782" width="3.42578125" style="184" customWidth="1"/>
    <col min="1783" max="1783" width="39.42578125" style="184" customWidth="1"/>
    <col min="1784" max="1785" width="15.140625" style="184" customWidth="1"/>
    <col min="1786" max="1787" width="11.42578125" style="184" customWidth="1"/>
    <col min="1788" max="1788" width="22" style="184" customWidth="1"/>
    <col min="1789" max="1789" width="16.42578125" style="184" customWidth="1"/>
    <col min="1790" max="1794" width="17.85546875" style="184" customWidth="1"/>
    <col min="1795" max="1795" width="19.7109375" style="184" customWidth="1"/>
    <col min="1796" max="1796" width="14.140625" style="184" customWidth="1"/>
    <col min="1797" max="1797" width="6.42578125" style="184" customWidth="1"/>
    <col min="1798" max="2034" width="9.140625" style="184" customWidth="1"/>
    <col min="2035" max="2037" width="10.7109375" style="184"/>
    <col min="2038" max="2038" width="3.42578125" style="184" customWidth="1"/>
    <col min="2039" max="2039" width="39.42578125" style="184" customWidth="1"/>
    <col min="2040" max="2041" width="15.140625" style="184" customWidth="1"/>
    <col min="2042" max="2043" width="11.42578125" style="184" customWidth="1"/>
    <col min="2044" max="2044" width="22" style="184" customWidth="1"/>
    <col min="2045" max="2045" width="16.42578125" style="184" customWidth="1"/>
    <col min="2046" max="2050" width="17.85546875" style="184" customWidth="1"/>
    <col min="2051" max="2051" width="19.7109375" style="184" customWidth="1"/>
    <col min="2052" max="2052" width="14.140625" style="184" customWidth="1"/>
    <col min="2053" max="2053" width="6.42578125" style="184" customWidth="1"/>
    <col min="2054" max="2290" width="9.140625" style="184" customWidth="1"/>
    <col min="2291" max="2293" width="10.7109375" style="184"/>
    <col min="2294" max="2294" width="3.42578125" style="184" customWidth="1"/>
    <col min="2295" max="2295" width="39.42578125" style="184" customWidth="1"/>
    <col min="2296" max="2297" width="15.140625" style="184" customWidth="1"/>
    <col min="2298" max="2299" width="11.42578125" style="184" customWidth="1"/>
    <col min="2300" max="2300" width="22" style="184" customWidth="1"/>
    <col min="2301" max="2301" width="16.42578125" style="184" customWidth="1"/>
    <col min="2302" max="2306" width="17.85546875" style="184" customWidth="1"/>
    <col min="2307" max="2307" width="19.7109375" style="184" customWidth="1"/>
    <col min="2308" max="2308" width="14.140625" style="184" customWidth="1"/>
    <col min="2309" max="2309" width="6.42578125" style="184" customWidth="1"/>
    <col min="2310" max="2546" width="9.140625" style="184" customWidth="1"/>
    <col min="2547" max="2549" width="10.7109375" style="184"/>
    <col min="2550" max="2550" width="3.42578125" style="184" customWidth="1"/>
    <col min="2551" max="2551" width="39.42578125" style="184" customWidth="1"/>
    <col min="2552" max="2553" width="15.140625" style="184" customWidth="1"/>
    <col min="2554" max="2555" width="11.42578125" style="184" customWidth="1"/>
    <col min="2556" max="2556" width="22" style="184" customWidth="1"/>
    <col min="2557" max="2557" width="16.42578125" style="184" customWidth="1"/>
    <col min="2558" max="2562" width="17.85546875" style="184" customWidth="1"/>
    <col min="2563" max="2563" width="19.7109375" style="184" customWidth="1"/>
    <col min="2564" max="2564" width="14.140625" style="184" customWidth="1"/>
    <col min="2565" max="2565" width="6.42578125" style="184" customWidth="1"/>
    <col min="2566" max="2802" width="9.140625" style="184" customWidth="1"/>
    <col min="2803" max="2805" width="10.7109375" style="184"/>
    <col min="2806" max="2806" width="3.42578125" style="184" customWidth="1"/>
    <col min="2807" max="2807" width="39.42578125" style="184" customWidth="1"/>
    <col min="2808" max="2809" width="15.140625" style="184" customWidth="1"/>
    <col min="2810" max="2811" width="11.42578125" style="184" customWidth="1"/>
    <col min="2812" max="2812" width="22" style="184" customWidth="1"/>
    <col min="2813" max="2813" width="16.42578125" style="184" customWidth="1"/>
    <col min="2814" max="2818" width="17.85546875" style="184" customWidth="1"/>
    <col min="2819" max="2819" width="19.7109375" style="184" customWidth="1"/>
    <col min="2820" max="2820" width="14.140625" style="184" customWidth="1"/>
    <col min="2821" max="2821" width="6.42578125" style="184" customWidth="1"/>
    <col min="2822" max="3058" width="9.140625" style="184" customWidth="1"/>
    <col min="3059" max="3061" width="10.7109375" style="184"/>
    <col min="3062" max="3062" width="3.42578125" style="184" customWidth="1"/>
    <col min="3063" max="3063" width="39.42578125" style="184" customWidth="1"/>
    <col min="3064" max="3065" width="15.140625" style="184" customWidth="1"/>
    <col min="3066" max="3067" width="11.42578125" style="184" customWidth="1"/>
    <col min="3068" max="3068" width="22" style="184" customWidth="1"/>
    <col min="3069" max="3069" width="16.42578125" style="184" customWidth="1"/>
    <col min="3070" max="3074" width="17.85546875" style="184" customWidth="1"/>
    <col min="3075" max="3075" width="19.7109375" style="184" customWidth="1"/>
    <col min="3076" max="3076" width="14.140625" style="184" customWidth="1"/>
    <col min="3077" max="3077" width="6.42578125" style="184" customWidth="1"/>
    <col min="3078" max="3314" width="9.140625" style="184" customWidth="1"/>
    <col min="3315" max="3317" width="10.7109375" style="184"/>
    <col min="3318" max="3318" width="3.42578125" style="184" customWidth="1"/>
    <col min="3319" max="3319" width="39.42578125" style="184" customWidth="1"/>
    <col min="3320" max="3321" width="15.140625" style="184" customWidth="1"/>
    <col min="3322" max="3323" width="11.42578125" style="184" customWidth="1"/>
    <col min="3324" max="3324" width="22" style="184" customWidth="1"/>
    <col min="3325" max="3325" width="16.42578125" style="184" customWidth="1"/>
    <col min="3326" max="3330" width="17.85546875" style="184" customWidth="1"/>
    <col min="3331" max="3331" width="19.7109375" style="184" customWidth="1"/>
    <col min="3332" max="3332" width="14.140625" style="184" customWidth="1"/>
    <col min="3333" max="3333" width="6.42578125" style="184" customWidth="1"/>
    <col min="3334" max="3570" width="9.140625" style="184" customWidth="1"/>
    <col min="3571" max="3573" width="10.7109375" style="184"/>
    <col min="3574" max="3574" width="3.42578125" style="184" customWidth="1"/>
    <col min="3575" max="3575" width="39.42578125" style="184" customWidth="1"/>
    <col min="3576" max="3577" width="15.140625" style="184" customWidth="1"/>
    <col min="3578" max="3579" width="11.42578125" style="184" customWidth="1"/>
    <col min="3580" max="3580" width="22" style="184" customWidth="1"/>
    <col min="3581" max="3581" width="16.42578125" style="184" customWidth="1"/>
    <col min="3582" max="3586" width="17.85546875" style="184" customWidth="1"/>
    <col min="3587" max="3587" width="19.7109375" style="184" customWidth="1"/>
    <col min="3588" max="3588" width="14.140625" style="184" customWidth="1"/>
    <col min="3589" max="3589" width="6.42578125" style="184" customWidth="1"/>
    <col min="3590" max="3826" width="9.140625" style="184" customWidth="1"/>
    <col min="3827" max="3829" width="10.7109375" style="184"/>
    <col min="3830" max="3830" width="3.42578125" style="184" customWidth="1"/>
    <col min="3831" max="3831" width="39.42578125" style="184" customWidth="1"/>
    <col min="3832" max="3833" width="15.140625" style="184" customWidth="1"/>
    <col min="3834" max="3835" width="11.42578125" style="184" customWidth="1"/>
    <col min="3836" max="3836" width="22" style="184" customWidth="1"/>
    <col min="3837" max="3837" width="16.42578125" style="184" customWidth="1"/>
    <col min="3838" max="3842" width="17.85546875" style="184" customWidth="1"/>
    <col min="3843" max="3843" width="19.7109375" style="184" customWidth="1"/>
    <col min="3844" max="3844" width="14.140625" style="184" customWidth="1"/>
    <col min="3845" max="3845" width="6.42578125" style="184" customWidth="1"/>
    <col min="3846" max="4082" width="9.140625" style="184" customWidth="1"/>
    <col min="4083" max="4085" width="10.7109375" style="184"/>
    <col min="4086" max="4086" width="3.42578125" style="184" customWidth="1"/>
    <col min="4087" max="4087" width="39.42578125" style="184" customWidth="1"/>
    <col min="4088" max="4089" width="15.140625" style="184" customWidth="1"/>
    <col min="4090" max="4091" width="11.42578125" style="184" customWidth="1"/>
    <col min="4092" max="4092" width="22" style="184" customWidth="1"/>
    <col min="4093" max="4093" width="16.42578125" style="184" customWidth="1"/>
    <col min="4094" max="4098" width="17.85546875" style="184" customWidth="1"/>
    <col min="4099" max="4099" width="19.7109375" style="184" customWidth="1"/>
    <col min="4100" max="4100" width="14.140625" style="184" customWidth="1"/>
    <col min="4101" max="4101" width="6.42578125" style="184" customWidth="1"/>
    <col min="4102" max="4338" width="9.140625" style="184" customWidth="1"/>
    <col min="4339" max="4341" width="10.7109375" style="184"/>
    <col min="4342" max="4342" width="3.42578125" style="184" customWidth="1"/>
    <col min="4343" max="4343" width="39.42578125" style="184" customWidth="1"/>
    <col min="4344" max="4345" width="15.140625" style="184" customWidth="1"/>
    <col min="4346" max="4347" width="11.42578125" style="184" customWidth="1"/>
    <col min="4348" max="4348" width="22" style="184" customWidth="1"/>
    <col min="4349" max="4349" width="16.42578125" style="184" customWidth="1"/>
    <col min="4350" max="4354" width="17.85546875" style="184" customWidth="1"/>
    <col min="4355" max="4355" width="19.7109375" style="184" customWidth="1"/>
    <col min="4356" max="4356" width="14.140625" style="184" customWidth="1"/>
    <col min="4357" max="4357" width="6.42578125" style="184" customWidth="1"/>
    <col min="4358" max="4594" width="9.140625" style="184" customWidth="1"/>
    <col min="4595" max="4597" width="10.7109375" style="184"/>
    <col min="4598" max="4598" width="3.42578125" style="184" customWidth="1"/>
    <col min="4599" max="4599" width="39.42578125" style="184" customWidth="1"/>
    <col min="4600" max="4601" width="15.140625" style="184" customWidth="1"/>
    <col min="4602" max="4603" width="11.42578125" style="184" customWidth="1"/>
    <col min="4604" max="4604" width="22" style="184" customWidth="1"/>
    <col min="4605" max="4605" width="16.42578125" style="184" customWidth="1"/>
    <col min="4606" max="4610" width="17.85546875" style="184" customWidth="1"/>
    <col min="4611" max="4611" width="19.7109375" style="184" customWidth="1"/>
    <col min="4612" max="4612" width="14.140625" style="184" customWidth="1"/>
    <col min="4613" max="4613" width="6.42578125" style="184" customWidth="1"/>
    <col min="4614" max="4850" width="9.140625" style="184" customWidth="1"/>
    <col min="4851" max="4853" width="10.7109375" style="184"/>
    <col min="4854" max="4854" width="3.42578125" style="184" customWidth="1"/>
    <col min="4855" max="4855" width="39.42578125" style="184" customWidth="1"/>
    <col min="4856" max="4857" width="15.140625" style="184" customWidth="1"/>
    <col min="4858" max="4859" width="11.42578125" style="184" customWidth="1"/>
    <col min="4860" max="4860" width="22" style="184" customWidth="1"/>
    <col min="4861" max="4861" width="16.42578125" style="184" customWidth="1"/>
    <col min="4862" max="4866" width="17.85546875" style="184" customWidth="1"/>
    <col min="4867" max="4867" width="19.7109375" style="184" customWidth="1"/>
    <col min="4868" max="4868" width="14.140625" style="184" customWidth="1"/>
    <col min="4869" max="4869" width="6.42578125" style="184" customWidth="1"/>
    <col min="4870" max="5106" width="9.140625" style="184" customWidth="1"/>
    <col min="5107" max="5109" width="10.7109375" style="184"/>
    <col min="5110" max="5110" width="3.42578125" style="184" customWidth="1"/>
    <col min="5111" max="5111" width="39.42578125" style="184" customWidth="1"/>
    <col min="5112" max="5113" width="15.140625" style="184" customWidth="1"/>
    <col min="5114" max="5115" width="11.42578125" style="184" customWidth="1"/>
    <col min="5116" max="5116" width="22" style="184" customWidth="1"/>
    <col min="5117" max="5117" width="16.42578125" style="184" customWidth="1"/>
    <col min="5118" max="5122" width="17.85546875" style="184" customWidth="1"/>
    <col min="5123" max="5123" width="19.7109375" style="184" customWidth="1"/>
    <col min="5124" max="5124" width="14.140625" style="184" customWidth="1"/>
    <col min="5125" max="5125" width="6.42578125" style="184" customWidth="1"/>
    <col min="5126" max="5362" width="9.140625" style="184" customWidth="1"/>
    <col min="5363" max="5365" width="10.7109375" style="184"/>
    <col min="5366" max="5366" width="3.42578125" style="184" customWidth="1"/>
    <col min="5367" max="5367" width="39.42578125" style="184" customWidth="1"/>
    <col min="5368" max="5369" width="15.140625" style="184" customWidth="1"/>
    <col min="5370" max="5371" width="11.42578125" style="184" customWidth="1"/>
    <col min="5372" max="5372" width="22" style="184" customWidth="1"/>
    <col min="5373" max="5373" width="16.42578125" style="184" customWidth="1"/>
    <col min="5374" max="5378" width="17.85546875" style="184" customWidth="1"/>
    <col min="5379" max="5379" width="19.7109375" style="184" customWidth="1"/>
    <col min="5380" max="5380" width="14.140625" style="184" customWidth="1"/>
    <col min="5381" max="5381" width="6.42578125" style="184" customWidth="1"/>
    <col min="5382" max="5618" width="9.140625" style="184" customWidth="1"/>
    <col min="5619" max="5621" width="10.7109375" style="184"/>
    <col min="5622" max="5622" width="3.42578125" style="184" customWidth="1"/>
    <col min="5623" max="5623" width="39.42578125" style="184" customWidth="1"/>
    <col min="5624" max="5625" width="15.140625" style="184" customWidth="1"/>
    <col min="5626" max="5627" width="11.42578125" style="184" customWidth="1"/>
    <col min="5628" max="5628" width="22" style="184" customWidth="1"/>
    <col min="5629" max="5629" width="16.42578125" style="184" customWidth="1"/>
    <col min="5630" max="5634" width="17.85546875" style="184" customWidth="1"/>
    <col min="5635" max="5635" width="19.7109375" style="184" customWidth="1"/>
    <col min="5636" max="5636" width="14.140625" style="184" customWidth="1"/>
    <col min="5637" max="5637" width="6.42578125" style="184" customWidth="1"/>
    <col min="5638" max="5874" width="9.140625" style="184" customWidth="1"/>
    <col min="5875" max="5877" width="10.7109375" style="184"/>
    <col min="5878" max="5878" width="3.42578125" style="184" customWidth="1"/>
    <col min="5879" max="5879" width="39.42578125" style="184" customWidth="1"/>
    <col min="5880" max="5881" width="15.140625" style="184" customWidth="1"/>
    <col min="5882" max="5883" width="11.42578125" style="184" customWidth="1"/>
    <col min="5884" max="5884" width="22" style="184" customWidth="1"/>
    <col min="5885" max="5885" width="16.42578125" style="184" customWidth="1"/>
    <col min="5886" max="5890" width="17.85546875" style="184" customWidth="1"/>
    <col min="5891" max="5891" width="19.7109375" style="184" customWidth="1"/>
    <col min="5892" max="5892" width="14.140625" style="184" customWidth="1"/>
    <col min="5893" max="5893" width="6.42578125" style="184" customWidth="1"/>
    <col min="5894" max="6130" width="9.140625" style="184" customWidth="1"/>
    <col min="6131" max="6133" width="10.7109375" style="184"/>
    <col min="6134" max="6134" width="3.42578125" style="184" customWidth="1"/>
    <col min="6135" max="6135" width="39.42578125" style="184" customWidth="1"/>
    <col min="6136" max="6137" width="15.140625" style="184" customWidth="1"/>
    <col min="6138" max="6139" width="11.42578125" style="184" customWidth="1"/>
    <col min="6140" max="6140" width="22" style="184" customWidth="1"/>
    <col min="6141" max="6141" width="16.42578125" style="184" customWidth="1"/>
    <col min="6142" max="6146" width="17.85546875" style="184" customWidth="1"/>
    <col min="6147" max="6147" width="19.7109375" style="184" customWidth="1"/>
    <col min="6148" max="6148" width="14.140625" style="184" customWidth="1"/>
    <col min="6149" max="6149" width="6.42578125" style="184" customWidth="1"/>
    <col min="6150" max="6386" width="9.140625" style="184" customWidth="1"/>
    <col min="6387" max="6389" width="10.7109375" style="184"/>
    <col min="6390" max="6390" width="3.42578125" style="184" customWidth="1"/>
    <col min="6391" max="6391" width="39.42578125" style="184" customWidth="1"/>
    <col min="6392" max="6393" width="15.140625" style="184" customWidth="1"/>
    <col min="6394" max="6395" width="11.42578125" style="184" customWidth="1"/>
    <col min="6396" max="6396" width="22" style="184" customWidth="1"/>
    <col min="6397" max="6397" width="16.42578125" style="184" customWidth="1"/>
    <col min="6398" max="6402" width="17.85546875" style="184" customWidth="1"/>
    <col min="6403" max="6403" width="19.7109375" style="184" customWidth="1"/>
    <col min="6404" max="6404" width="14.140625" style="184" customWidth="1"/>
    <col min="6405" max="6405" width="6.42578125" style="184" customWidth="1"/>
    <col min="6406" max="6642" width="9.140625" style="184" customWidth="1"/>
    <col min="6643" max="6645" width="10.7109375" style="184"/>
    <col min="6646" max="6646" width="3.42578125" style="184" customWidth="1"/>
    <col min="6647" max="6647" width="39.42578125" style="184" customWidth="1"/>
    <col min="6648" max="6649" width="15.140625" style="184" customWidth="1"/>
    <col min="6650" max="6651" width="11.42578125" style="184" customWidth="1"/>
    <col min="6652" max="6652" width="22" style="184" customWidth="1"/>
    <col min="6653" max="6653" width="16.42578125" style="184" customWidth="1"/>
    <col min="6654" max="6658" width="17.85546875" style="184" customWidth="1"/>
    <col min="6659" max="6659" width="19.7109375" style="184" customWidth="1"/>
    <col min="6660" max="6660" width="14.140625" style="184" customWidth="1"/>
    <col min="6661" max="6661" width="6.42578125" style="184" customWidth="1"/>
    <col min="6662" max="6898" width="9.140625" style="184" customWidth="1"/>
    <col min="6899" max="6901" width="10.7109375" style="184"/>
    <col min="6902" max="6902" width="3.42578125" style="184" customWidth="1"/>
    <col min="6903" max="6903" width="39.42578125" style="184" customWidth="1"/>
    <col min="6904" max="6905" width="15.140625" style="184" customWidth="1"/>
    <col min="6906" max="6907" width="11.42578125" style="184" customWidth="1"/>
    <col min="6908" max="6908" width="22" style="184" customWidth="1"/>
    <col min="6909" max="6909" width="16.42578125" style="184" customWidth="1"/>
    <col min="6910" max="6914" width="17.85546875" style="184" customWidth="1"/>
    <col min="6915" max="6915" width="19.7109375" style="184" customWidth="1"/>
    <col min="6916" max="6916" width="14.140625" style="184" customWidth="1"/>
    <col min="6917" max="6917" width="6.42578125" style="184" customWidth="1"/>
    <col min="6918" max="7154" width="9.140625" style="184" customWidth="1"/>
    <col min="7155" max="7157" width="10.7109375" style="184"/>
    <col min="7158" max="7158" width="3.42578125" style="184" customWidth="1"/>
    <col min="7159" max="7159" width="39.42578125" style="184" customWidth="1"/>
    <col min="7160" max="7161" width="15.140625" style="184" customWidth="1"/>
    <col min="7162" max="7163" width="11.42578125" style="184" customWidth="1"/>
    <col min="7164" max="7164" width="22" style="184" customWidth="1"/>
    <col min="7165" max="7165" width="16.42578125" style="184" customWidth="1"/>
    <col min="7166" max="7170" width="17.85546875" style="184" customWidth="1"/>
    <col min="7171" max="7171" width="19.7109375" style="184" customWidth="1"/>
    <col min="7172" max="7172" width="14.140625" style="184" customWidth="1"/>
    <col min="7173" max="7173" width="6.42578125" style="184" customWidth="1"/>
    <col min="7174" max="7410" width="9.140625" style="184" customWidth="1"/>
    <col min="7411" max="7413" width="10.7109375" style="184"/>
    <col min="7414" max="7414" width="3.42578125" style="184" customWidth="1"/>
    <col min="7415" max="7415" width="39.42578125" style="184" customWidth="1"/>
    <col min="7416" max="7417" width="15.140625" style="184" customWidth="1"/>
    <col min="7418" max="7419" width="11.42578125" style="184" customWidth="1"/>
    <col min="7420" max="7420" width="22" style="184" customWidth="1"/>
    <col min="7421" max="7421" width="16.42578125" style="184" customWidth="1"/>
    <col min="7422" max="7426" width="17.85546875" style="184" customWidth="1"/>
    <col min="7427" max="7427" width="19.7109375" style="184" customWidth="1"/>
    <col min="7428" max="7428" width="14.140625" style="184" customWidth="1"/>
    <col min="7429" max="7429" width="6.42578125" style="184" customWidth="1"/>
    <col min="7430" max="7666" width="9.140625" style="184" customWidth="1"/>
    <col min="7667" max="7669" width="10.7109375" style="184"/>
    <col min="7670" max="7670" width="3.42578125" style="184" customWidth="1"/>
    <col min="7671" max="7671" width="39.42578125" style="184" customWidth="1"/>
    <col min="7672" max="7673" width="15.140625" style="184" customWidth="1"/>
    <col min="7674" max="7675" width="11.42578125" style="184" customWidth="1"/>
    <col min="7676" max="7676" width="22" style="184" customWidth="1"/>
    <col min="7677" max="7677" width="16.42578125" style="184" customWidth="1"/>
    <col min="7678" max="7682" width="17.85546875" style="184" customWidth="1"/>
    <col min="7683" max="7683" width="19.7109375" style="184" customWidth="1"/>
    <col min="7684" max="7684" width="14.140625" style="184" customWidth="1"/>
    <col min="7685" max="7685" width="6.42578125" style="184" customWidth="1"/>
    <col min="7686" max="7922" width="9.140625" style="184" customWidth="1"/>
    <col min="7923" max="7925" width="10.7109375" style="184"/>
    <col min="7926" max="7926" width="3.42578125" style="184" customWidth="1"/>
    <col min="7927" max="7927" width="39.42578125" style="184" customWidth="1"/>
    <col min="7928" max="7929" width="15.140625" style="184" customWidth="1"/>
    <col min="7930" max="7931" width="11.42578125" style="184" customWidth="1"/>
    <col min="7932" max="7932" width="22" style="184" customWidth="1"/>
    <col min="7933" max="7933" width="16.42578125" style="184" customWidth="1"/>
    <col min="7934" max="7938" width="17.85546875" style="184" customWidth="1"/>
    <col min="7939" max="7939" width="19.7109375" style="184" customWidth="1"/>
    <col min="7940" max="7940" width="14.140625" style="184" customWidth="1"/>
    <col min="7941" max="7941" width="6.42578125" style="184" customWidth="1"/>
    <col min="7942" max="8178" width="9.140625" style="184" customWidth="1"/>
    <col min="8179" max="8181" width="10.7109375" style="184"/>
    <col min="8182" max="8182" width="3.42578125" style="184" customWidth="1"/>
    <col min="8183" max="8183" width="39.42578125" style="184" customWidth="1"/>
    <col min="8184" max="8185" width="15.140625" style="184" customWidth="1"/>
    <col min="8186" max="8187" width="11.42578125" style="184" customWidth="1"/>
    <col min="8188" max="8188" width="22" style="184" customWidth="1"/>
    <col min="8189" max="8189" width="16.42578125" style="184" customWidth="1"/>
    <col min="8190" max="8194" width="17.85546875" style="184" customWidth="1"/>
    <col min="8195" max="8195" width="19.7109375" style="184" customWidth="1"/>
    <col min="8196" max="8196" width="14.140625" style="184" customWidth="1"/>
    <col min="8197" max="8197" width="6.42578125" style="184" customWidth="1"/>
    <col min="8198" max="8434" width="9.140625" style="184" customWidth="1"/>
    <col min="8435" max="8437" width="10.7109375" style="184"/>
    <col min="8438" max="8438" width="3.42578125" style="184" customWidth="1"/>
    <col min="8439" max="8439" width="39.42578125" style="184" customWidth="1"/>
    <col min="8440" max="8441" width="15.140625" style="184" customWidth="1"/>
    <col min="8442" max="8443" width="11.42578125" style="184" customWidth="1"/>
    <col min="8444" max="8444" width="22" style="184" customWidth="1"/>
    <col min="8445" max="8445" width="16.42578125" style="184" customWidth="1"/>
    <col min="8446" max="8450" width="17.85546875" style="184" customWidth="1"/>
    <col min="8451" max="8451" width="19.7109375" style="184" customWidth="1"/>
    <col min="8452" max="8452" width="14.140625" style="184" customWidth="1"/>
    <col min="8453" max="8453" width="6.42578125" style="184" customWidth="1"/>
    <col min="8454" max="8690" width="9.140625" style="184" customWidth="1"/>
    <col min="8691" max="8693" width="10.7109375" style="184"/>
    <col min="8694" max="8694" width="3.42578125" style="184" customWidth="1"/>
    <col min="8695" max="8695" width="39.42578125" style="184" customWidth="1"/>
    <col min="8696" max="8697" width="15.140625" style="184" customWidth="1"/>
    <col min="8698" max="8699" width="11.42578125" style="184" customWidth="1"/>
    <col min="8700" max="8700" width="22" style="184" customWidth="1"/>
    <col min="8701" max="8701" width="16.42578125" style="184" customWidth="1"/>
    <col min="8702" max="8706" width="17.85546875" style="184" customWidth="1"/>
    <col min="8707" max="8707" width="19.7109375" style="184" customWidth="1"/>
    <col min="8708" max="8708" width="14.140625" style="184" customWidth="1"/>
    <col min="8709" max="8709" width="6.42578125" style="184" customWidth="1"/>
    <col min="8710" max="8946" width="9.140625" style="184" customWidth="1"/>
    <col min="8947" max="8949" width="10.7109375" style="184"/>
    <col min="8950" max="8950" width="3.42578125" style="184" customWidth="1"/>
    <col min="8951" max="8951" width="39.42578125" style="184" customWidth="1"/>
    <col min="8952" max="8953" width="15.140625" style="184" customWidth="1"/>
    <col min="8954" max="8955" width="11.42578125" style="184" customWidth="1"/>
    <col min="8956" max="8956" width="22" style="184" customWidth="1"/>
    <col min="8957" max="8957" width="16.42578125" style="184" customWidth="1"/>
    <col min="8958" max="8962" width="17.85546875" style="184" customWidth="1"/>
    <col min="8963" max="8963" width="19.7109375" style="184" customWidth="1"/>
    <col min="8964" max="8964" width="14.140625" style="184" customWidth="1"/>
    <col min="8965" max="8965" width="6.42578125" style="184" customWidth="1"/>
    <col min="8966" max="9202" width="9.140625" style="184" customWidth="1"/>
    <col min="9203" max="9205" width="10.7109375" style="184"/>
    <col min="9206" max="9206" width="3.42578125" style="184" customWidth="1"/>
    <col min="9207" max="9207" width="39.42578125" style="184" customWidth="1"/>
    <col min="9208" max="9209" width="15.140625" style="184" customWidth="1"/>
    <col min="9210" max="9211" width="11.42578125" style="184" customWidth="1"/>
    <col min="9212" max="9212" width="22" style="184" customWidth="1"/>
    <col min="9213" max="9213" width="16.42578125" style="184" customWidth="1"/>
    <col min="9214" max="9218" width="17.85546875" style="184" customWidth="1"/>
    <col min="9219" max="9219" width="19.7109375" style="184" customWidth="1"/>
    <col min="9220" max="9220" width="14.140625" style="184" customWidth="1"/>
    <col min="9221" max="9221" width="6.42578125" style="184" customWidth="1"/>
    <col min="9222" max="9458" width="9.140625" style="184" customWidth="1"/>
    <col min="9459" max="9461" width="10.7109375" style="184"/>
    <col min="9462" max="9462" width="3.42578125" style="184" customWidth="1"/>
    <col min="9463" max="9463" width="39.42578125" style="184" customWidth="1"/>
    <col min="9464" max="9465" width="15.140625" style="184" customWidth="1"/>
    <col min="9466" max="9467" width="11.42578125" style="184" customWidth="1"/>
    <col min="9468" max="9468" width="22" style="184" customWidth="1"/>
    <col min="9469" max="9469" width="16.42578125" style="184" customWidth="1"/>
    <col min="9470" max="9474" width="17.85546875" style="184" customWidth="1"/>
    <col min="9475" max="9475" width="19.7109375" style="184" customWidth="1"/>
    <col min="9476" max="9476" width="14.140625" style="184" customWidth="1"/>
    <col min="9477" max="9477" width="6.42578125" style="184" customWidth="1"/>
    <col min="9478" max="9714" width="9.140625" style="184" customWidth="1"/>
    <col min="9715" max="9717" width="10.7109375" style="184"/>
    <col min="9718" max="9718" width="3.42578125" style="184" customWidth="1"/>
    <col min="9719" max="9719" width="39.42578125" style="184" customWidth="1"/>
    <col min="9720" max="9721" width="15.140625" style="184" customWidth="1"/>
    <col min="9722" max="9723" width="11.42578125" style="184" customWidth="1"/>
    <col min="9724" max="9724" width="22" style="184" customWidth="1"/>
    <col min="9725" max="9725" width="16.42578125" style="184" customWidth="1"/>
    <col min="9726" max="9730" width="17.85546875" style="184" customWidth="1"/>
    <col min="9731" max="9731" width="19.7109375" style="184" customWidth="1"/>
    <col min="9732" max="9732" width="14.140625" style="184" customWidth="1"/>
    <col min="9733" max="9733" width="6.42578125" style="184" customWidth="1"/>
    <col min="9734" max="9970" width="9.140625" style="184" customWidth="1"/>
    <col min="9971" max="9973" width="10.7109375" style="184"/>
    <col min="9974" max="9974" width="3.42578125" style="184" customWidth="1"/>
    <col min="9975" max="9975" width="39.42578125" style="184" customWidth="1"/>
    <col min="9976" max="9977" width="15.140625" style="184" customWidth="1"/>
    <col min="9978" max="9979" width="11.42578125" style="184" customWidth="1"/>
    <col min="9980" max="9980" width="22" style="184" customWidth="1"/>
    <col min="9981" max="9981" width="16.42578125" style="184" customWidth="1"/>
    <col min="9982" max="9986" width="17.85546875" style="184" customWidth="1"/>
    <col min="9987" max="9987" width="19.7109375" style="184" customWidth="1"/>
    <col min="9988" max="9988" width="14.140625" style="184" customWidth="1"/>
    <col min="9989" max="9989" width="6.42578125" style="184" customWidth="1"/>
    <col min="9990" max="10226" width="9.140625" style="184" customWidth="1"/>
    <col min="10227" max="10229" width="10.7109375" style="184"/>
    <col min="10230" max="10230" width="3.42578125" style="184" customWidth="1"/>
    <col min="10231" max="10231" width="39.42578125" style="184" customWidth="1"/>
    <col min="10232" max="10233" width="15.140625" style="184" customWidth="1"/>
    <col min="10234" max="10235" width="11.42578125" style="184" customWidth="1"/>
    <col min="10236" max="10236" width="22" style="184" customWidth="1"/>
    <col min="10237" max="10237" width="16.42578125" style="184" customWidth="1"/>
    <col min="10238" max="10242" width="17.85546875" style="184" customWidth="1"/>
    <col min="10243" max="10243" width="19.7109375" style="184" customWidth="1"/>
    <col min="10244" max="10244" width="14.140625" style="184" customWidth="1"/>
    <col min="10245" max="10245" width="6.42578125" style="184" customWidth="1"/>
    <col min="10246" max="10482" width="9.140625" style="184" customWidth="1"/>
    <col min="10483" max="10485" width="10.7109375" style="184"/>
    <col min="10486" max="10486" width="3.42578125" style="184" customWidth="1"/>
    <col min="10487" max="10487" width="39.42578125" style="184" customWidth="1"/>
    <col min="10488" max="10489" width="15.140625" style="184" customWidth="1"/>
    <col min="10490" max="10491" width="11.42578125" style="184" customWidth="1"/>
    <col min="10492" max="10492" width="22" style="184" customWidth="1"/>
    <col min="10493" max="10493" width="16.42578125" style="184" customWidth="1"/>
    <col min="10494" max="10498" width="17.85546875" style="184" customWidth="1"/>
    <col min="10499" max="10499" width="19.7109375" style="184" customWidth="1"/>
    <col min="10500" max="10500" width="14.140625" style="184" customWidth="1"/>
    <col min="10501" max="10501" width="6.42578125" style="184" customWidth="1"/>
    <col min="10502" max="10738" width="9.140625" style="184" customWidth="1"/>
    <col min="10739" max="10741" width="10.7109375" style="184"/>
    <col min="10742" max="10742" width="3.42578125" style="184" customWidth="1"/>
    <col min="10743" max="10743" width="39.42578125" style="184" customWidth="1"/>
    <col min="10744" max="10745" width="15.140625" style="184" customWidth="1"/>
    <col min="10746" max="10747" width="11.42578125" style="184" customWidth="1"/>
    <col min="10748" max="10748" width="22" style="184" customWidth="1"/>
    <col min="10749" max="10749" width="16.42578125" style="184" customWidth="1"/>
    <col min="10750" max="10754" width="17.85546875" style="184" customWidth="1"/>
    <col min="10755" max="10755" width="19.7109375" style="184" customWidth="1"/>
    <col min="10756" max="10756" width="14.140625" style="184" customWidth="1"/>
    <col min="10757" max="10757" width="6.42578125" style="184" customWidth="1"/>
    <col min="10758" max="10994" width="9.140625" style="184" customWidth="1"/>
    <col min="10995" max="10997" width="10.7109375" style="184"/>
    <col min="10998" max="10998" width="3.42578125" style="184" customWidth="1"/>
    <col min="10999" max="10999" width="39.42578125" style="184" customWidth="1"/>
    <col min="11000" max="11001" width="15.140625" style="184" customWidth="1"/>
    <col min="11002" max="11003" width="11.42578125" style="184" customWidth="1"/>
    <col min="11004" max="11004" width="22" style="184" customWidth="1"/>
    <col min="11005" max="11005" width="16.42578125" style="184" customWidth="1"/>
    <col min="11006" max="11010" width="17.85546875" style="184" customWidth="1"/>
    <col min="11011" max="11011" width="19.7109375" style="184" customWidth="1"/>
    <col min="11012" max="11012" width="14.140625" style="184" customWidth="1"/>
    <col min="11013" max="11013" width="6.42578125" style="184" customWidth="1"/>
    <col min="11014" max="11250" width="9.140625" style="184" customWidth="1"/>
    <col min="11251" max="11253" width="10.7109375" style="184"/>
    <col min="11254" max="11254" width="3.42578125" style="184" customWidth="1"/>
    <col min="11255" max="11255" width="39.42578125" style="184" customWidth="1"/>
    <col min="11256" max="11257" width="15.140625" style="184" customWidth="1"/>
    <col min="11258" max="11259" width="11.42578125" style="184" customWidth="1"/>
    <col min="11260" max="11260" width="22" style="184" customWidth="1"/>
    <col min="11261" max="11261" width="16.42578125" style="184" customWidth="1"/>
    <col min="11262" max="11266" width="17.85546875" style="184" customWidth="1"/>
    <col min="11267" max="11267" width="19.7109375" style="184" customWidth="1"/>
    <col min="11268" max="11268" width="14.140625" style="184" customWidth="1"/>
    <col min="11269" max="11269" width="6.42578125" style="184" customWidth="1"/>
    <col min="11270" max="11506" width="9.140625" style="184" customWidth="1"/>
    <col min="11507" max="11509" width="10.7109375" style="184"/>
    <col min="11510" max="11510" width="3.42578125" style="184" customWidth="1"/>
    <col min="11511" max="11511" width="39.42578125" style="184" customWidth="1"/>
    <col min="11512" max="11513" width="15.140625" style="184" customWidth="1"/>
    <col min="11514" max="11515" width="11.42578125" style="184" customWidth="1"/>
    <col min="11516" max="11516" width="22" style="184" customWidth="1"/>
    <col min="11517" max="11517" width="16.42578125" style="184" customWidth="1"/>
    <col min="11518" max="11522" width="17.85546875" style="184" customWidth="1"/>
    <col min="11523" max="11523" width="19.7109375" style="184" customWidth="1"/>
    <col min="11524" max="11524" width="14.140625" style="184" customWidth="1"/>
    <col min="11525" max="11525" width="6.42578125" style="184" customWidth="1"/>
    <col min="11526" max="11762" width="9.140625" style="184" customWidth="1"/>
    <col min="11763" max="11765" width="10.7109375" style="184"/>
    <col min="11766" max="11766" width="3.42578125" style="184" customWidth="1"/>
    <col min="11767" max="11767" width="39.42578125" style="184" customWidth="1"/>
    <col min="11768" max="11769" width="15.140625" style="184" customWidth="1"/>
    <col min="11770" max="11771" width="11.42578125" style="184" customWidth="1"/>
    <col min="11772" max="11772" width="22" style="184" customWidth="1"/>
    <col min="11773" max="11773" width="16.42578125" style="184" customWidth="1"/>
    <col min="11774" max="11778" width="17.85546875" style="184" customWidth="1"/>
    <col min="11779" max="11779" width="19.7109375" style="184" customWidth="1"/>
    <col min="11780" max="11780" width="14.140625" style="184" customWidth="1"/>
    <col min="11781" max="11781" width="6.42578125" style="184" customWidth="1"/>
    <col min="11782" max="12018" width="9.140625" style="184" customWidth="1"/>
    <col min="12019" max="12021" width="10.7109375" style="184"/>
    <col min="12022" max="12022" width="3.42578125" style="184" customWidth="1"/>
    <col min="12023" max="12023" width="39.42578125" style="184" customWidth="1"/>
    <col min="12024" max="12025" width="15.140625" style="184" customWidth="1"/>
    <col min="12026" max="12027" width="11.42578125" style="184" customWidth="1"/>
    <col min="12028" max="12028" width="22" style="184" customWidth="1"/>
    <col min="12029" max="12029" width="16.42578125" style="184" customWidth="1"/>
    <col min="12030" max="12034" width="17.85546875" style="184" customWidth="1"/>
    <col min="12035" max="12035" width="19.7109375" style="184" customWidth="1"/>
    <col min="12036" max="12036" width="14.140625" style="184" customWidth="1"/>
    <col min="12037" max="12037" width="6.42578125" style="184" customWidth="1"/>
    <col min="12038" max="12274" width="9.140625" style="184" customWidth="1"/>
    <col min="12275" max="12277" width="10.7109375" style="184"/>
    <col min="12278" max="12278" width="3.42578125" style="184" customWidth="1"/>
    <col min="12279" max="12279" width="39.42578125" style="184" customWidth="1"/>
    <col min="12280" max="12281" width="15.140625" style="184" customWidth="1"/>
    <col min="12282" max="12283" width="11.42578125" style="184" customWidth="1"/>
    <col min="12284" max="12284" width="22" style="184" customWidth="1"/>
    <col min="12285" max="12285" width="16.42578125" style="184" customWidth="1"/>
    <col min="12286" max="12290" width="17.85546875" style="184" customWidth="1"/>
    <col min="12291" max="12291" width="19.7109375" style="184" customWidth="1"/>
    <col min="12292" max="12292" width="14.140625" style="184" customWidth="1"/>
    <col min="12293" max="12293" width="6.42578125" style="184" customWidth="1"/>
    <col min="12294" max="12530" width="9.140625" style="184" customWidth="1"/>
    <col min="12531" max="12533" width="10.7109375" style="184"/>
    <col min="12534" max="12534" width="3.42578125" style="184" customWidth="1"/>
    <col min="12535" max="12535" width="39.42578125" style="184" customWidth="1"/>
    <col min="12536" max="12537" width="15.140625" style="184" customWidth="1"/>
    <col min="12538" max="12539" width="11.42578125" style="184" customWidth="1"/>
    <col min="12540" max="12540" width="22" style="184" customWidth="1"/>
    <col min="12541" max="12541" width="16.42578125" style="184" customWidth="1"/>
    <col min="12542" max="12546" width="17.85546875" style="184" customWidth="1"/>
    <col min="12547" max="12547" width="19.7109375" style="184" customWidth="1"/>
    <col min="12548" max="12548" width="14.140625" style="184" customWidth="1"/>
    <col min="12549" max="12549" width="6.42578125" style="184" customWidth="1"/>
    <col min="12550" max="12786" width="9.140625" style="184" customWidth="1"/>
    <col min="12787" max="12789" width="10.7109375" style="184"/>
    <col min="12790" max="12790" width="3.42578125" style="184" customWidth="1"/>
    <col min="12791" max="12791" width="39.42578125" style="184" customWidth="1"/>
    <col min="12792" max="12793" width="15.140625" style="184" customWidth="1"/>
    <col min="12794" max="12795" width="11.42578125" style="184" customWidth="1"/>
    <col min="12796" max="12796" width="22" style="184" customWidth="1"/>
    <col min="12797" max="12797" width="16.42578125" style="184" customWidth="1"/>
    <col min="12798" max="12802" width="17.85546875" style="184" customWidth="1"/>
    <col min="12803" max="12803" width="19.7109375" style="184" customWidth="1"/>
    <col min="12804" max="12804" width="14.140625" style="184" customWidth="1"/>
    <col min="12805" max="12805" width="6.42578125" style="184" customWidth="1"/>
    <col min="12806" max="13042" width="9.140625" style="184" customWidth="1"/>
    <col min="13043" max="13045" width="10.7109375" style="184"/>
    <col min="13046" max="13046" width="3.42578125" style="184" customWidth="1"/>
    <col min="13047" max="13047" width="39.42578125" style="184" customWidth="1"/>
    <col min="13048" max="13049" width="15.140625" style="184" customWidth="1"/>
    <col min="13050" max="13051" width="11.42578125" style="184" customWidth="1"/>
    <col min="13052" max="13052" width="22" style="184" customWidth="1"/>
    <col min="13053" max="13053" width="16.42578125" style="184" customWidth="1"/>
    <col min="13054" max="13058" width="17.85546875" style="184" customWidth="1"/>
    <col min="13059" max="13059" width="19.7109375" style="184" customWidth="1"/>
    <col min="13060" max="13060" width="14.140625" style="184" customWidth="1"/>
    <col min="13061" max="13061" width="6.42578125" style="184" customWidth="1"/>
    <col min="13062" max="13298" width="9.140625" style="184" customWidth="1"/>
    <col min="13299" max="13301" width="10.7109375" style="184"/>
    <col min="13302" max="13302" width="3.42578125" style="184" customWidth="1"/>
    <col min="13303" max="13303" width="39.42578125" style="184" customWidth="1"/>
    <col min="13304" max="13305" width="15.140625" style="184" customWidth="1"/>
    <col min="13306" max="13307" width="11.42578125" style="184" customWidth="1"/>
    <col min="13308" max="13308" width="22" style="184" customWidth="1"/>
    <col min="13309" max="13309" width="16.42578125" style="184" customWidth="1"/>
    <col min="13310" max="13314" width="17.85546875" style="184" customWidth="1"/>
    <col min="13315" max="13315" width="19.7109375" style="184" customWidth="1"/>
    <col min="13316" max="13316" width="14.140625" style="184" customWidth="1"/>
    <col min="13317" max="13317" width="6.42578125" style="184" customWidth="1"/>
    <col min="13318" max="13554" width="9.140625" style="184" customWidth="1"/>
    <col min="13555" max="13557" width="10.7109375" style="184"/>
    <col min="13558" max="13558" width="3.42578125" style="184" customWidth="1"/>
    <col min="13559" max="13559" width="39.42578125" style="184" customWidth="1"/>
    <col min="13560" max="13561" width="15.140625" style="184" customWidth="1"/>
    <col min="13562" max="13563" width="11.42578125" style="184" customWidth="1"/>
    <col min="13564" max="13564" width="22" style="184" customWidth="1"/>
    <col min="13565" max="13565" width="16.42578125" style="184" customWidth="1"/>
    <col min="13566" max="13570" width="17.85546875" style="184" customWidth="1"/>
    <col min="13571" max="13571" width="19.7109375" style="184" customWidth="1"/>
    <col min="13572" max="13572" width="14.140625" style="184" customWidth="1"/>
    <col min="13573" max="13573" width="6.42578125" style="184" customWidth="1"/>
    <col min="13574" max="13810" width="9.140625" style="184" customWidth="1"/>
    <col min="13811" max="13813" width="10.7109375" style="184"/>
    <col min="13814" max="13814" width="3.42578125" style="184" customWidth="1"/>
    <col min="13815" max="13815" width="39.42578125" style="184" customWidth="1"/>
    <col min="13816" max="13817" width="15.140625" style="184" customWidth="1"/>
    <col min="13818" max="13819" width="11.42578125" style="184" customWidth="1"/>
    <col min="13820" max="13820" width="22" style="184" customWidth="1"/>
    <col min="13821" max="13821" width="16.42578125" style="184" customWidth="1"/>
    <col min="13822" max="13826" width="17.85546875" style="184" customWidth="1"/>
    <col min="13827" max="13827" width="19.7109375" style="184" customWidth="1"/>
    <col min="13828" max="13828" width="14.140625" style="184" customWidth="1"/>
    <col min="13829" max="13829" width="6.42578125" style="184" customWidth="1"/>
    <col min="13830" max="14066" width="9.140625" style="184" customWidth="1"/>
    <col min="14067" max="14069" width="10.7109375" style="184"/>
    <col min="14070" max="14070" width="3.42578125" style="184" customWidth="1"/>
    <col min="14071" max="14071" width="39.42578125" style="184" customWidth="1"/>
    <col min="14072" max="14073" width="15.140625" style="184" customWidth="1"/>
    <col min="14074" max="14075" width="11.42578125" style="184" customWidth="1"/>
    <col min="14076" max="14076" width="22" style="184" customWidth="1"/>
    <col min="14077" max="14077" width="16.42578125" style="184" customWidth="1"/>
    <col min="14078" max="14082" width="17.85546875" style="184" customWidth="1"/>
    <col min="14083" max="14083" width="19.7109375" style="184" customWidth="1"/>
    <col min="14084" max="14084" width="14.140625" style="184" customWidth="1"/>
    <col min="14085" max="14085" width="6.42578125" style="184" customWidth="1"/>
    <col min="14086" max="14322" width="9.140625" style="184" customWidth="1"/>
    <col min="14323" max="14325" width="10.7109375" style="184"/>
    <col min="14326" max="14326" width="3.42578125" style="184" customWidth="1"/>
    <col min="14327" max="14327" width="39.42578125" style="184" customWidth="1"/>
    <col min="14328" max="14329" width="15.140625" style="184" customWidth="1"/>
    <col min="14330" max="14331" width="11.42578125" style="184" customWidth="1"/>
    <col min="14332" max="14332" width="22" style="184" customWidth="1"/>
    <col min="14333" max="14333" width="16.42578125" style="184" customWidth="1"/>
    <col min="14334" max="14338" width="17.85546875" style="184" customWidth="1"/>
    <col min="14339" max="14339" width="19.7109375" style="184" customWidth="1"/>
    <col min="14340" max="14340" width="14.140625" style="184" customWidth="1"/>
    <col min="14341" max="14341" width="6.42578125" style="184" customWidth="1"/>
    <col min="14342" max="14578" width="9.140625" style="184" customWidth="1"/>
    <col min="14579" max="14581" width="10.7109375" style="184"/>
    <col min="14582" max="14582" width="3.42578125" style="184" customWidth="1"/>
    <col min="14583" max="14583" width="39.42578125" style="184" customWidth="1"/>
    <col min="14584" max="14585" width="15.140625" style="184" customWidth="1"/>
    <col min="14586" max="14587" width="11.42578125" style="184" customWidth="1"/>
    <col min="14588" max="14588" width="22" style="184" customWidth="1"/>
    <col min="14589" max="14589" width="16.42578125" style="184" customWidth="1"/>
    <col min="14590" max="14594" width="17.85546875" style="184" customWidth="1"/>
    <col min="14595" max="14595" width="19.7109375" style="184" customWidth="1"/>
    <col min="14596" max="14596" width="14.140625" style="184" customWidth="1"/>
    <col min="14597" max="14597" width="6.42578125" style="184" customWidth="1"/>
    <col min="14598" max="14834" width="9.140625" style="184" customWidth="1"/>
    <col min="14835" max="14837" width="10.7109375" style="184"/>
    <col min="14838" max="14838" width="3.42578125" style="184" customWidth="1"/>
    <col min="14839" max="14839" width="39.42578125" style="184" customWidth="1"/>
    <col min="14840" max="14841" width="15.140625" style="184" customWidth="1"/>
    <col min="14842" max="14843" width="11.42578125" style="184" customWidth="1"/>
    <col min="14844" max="14844" width="22" style="184" customWidth="1"/>
    <col min="14845" max="14845" width="16.42578125" style="184" customWidth="1"/>
    <col min="14846" max="14850" width="17.85546875" style="184" customWidth="1"/>
    <col min="14851" max="14851" width="19.7109375" style="184" customWidth="1"/>
    <col min="14852" max="14852" width="14.140625" style="184" customWidth="1"/>
    <col min="14853" max="14853" width="6.42578125" style="184" customWidth="1"/>
    <col min="14854" max="15090" width="9.140625" style="184" customWidth="1"/>
    <col min="15091" max="15093" width="10.7109375" style="184"/>
    <col min="15094" max="15094" width="3.42578125" style="184" customWidth="1"/>
    <col min="15095" max="15095" width="39.42578125" style="184" customWidth="1"/>
    <col min="15096" max="15097" width="15.140625" style="184" customWidth="1"/>
    <col min="15098" max="15099" width="11.42578125" style="184" customWidth="1"/>
    <col min="15100" max="15100" width="22" style="184" customWidth="1"/>
    <col min="15101" max="15101" width="16.42578125" style="184" customWidth="1"/>
    <col min="15102" max="15106" width="17.85546875" style="184" customWidth="1"/>
    <col min="15107" max="15107" width="19.7109375" style="184" customWidth="1"/>
    <col min="15108" max="15108" width="14.140625" style="184" customWidth="1"/>
    <col min="15109" max="15109" width="6.42578125" style="184" customWidth="1"/>
    <col min="15110" max="15346" width="9.140625" style="184" customWidth="1"/>
    <col min="15347" max="15349" width="10.7109375" style="184"/>
    <col min="15350" max="15350" width="3.42578125" style="184" customWidth="1"/>
    <col min="15351" max="15351" width="39.42578125" style="184" customWidth="1"/>
    <col min="15352" max="15353" width="15.140625" style="184" customWidth="1"/>
    <col min="15354" max="15355" width="11.42578125" style="184" customWidth="1"/>
    <col min="15356" max="15356" width="22" style="184" customWidth="1"/>
    <col min="15357" max="15357" width="16.42578125" style="184" customWidth="1"/>
    <col min="15358" max="15362" width="17.85546875" style="184" customWidth="1"/>
    <col min="15363" max="15363" width="19.7109375" style="184" customWidth="1"/>
    <col min="15364" max="15364" width="14.140625" style="184" customWidth="1"/>
    <col min="15365" max="15365" width="6.42578125" style="184" customWidth="1"/>
    <col min="15366" max="15602" width="9.140625" style="184" customWidth="1"/>
    <col min="15603" max="15605" width="10.7109375" style="184"/>
    <col min="15606" max="15606" width="3.42578125" style="184" customWidth="1"/>
    <col min="15607" max="15607" width="39.42578125" style="184" customWidth="1"/>
    <col min="15608" max="15609" width="15.140625" style="184" customWidth="1"/>
    <col min="15610" max="15611" width="11.42578125" style="184" customWidth="1"/>
    <col min="15612" max="15612" width="22" style="184" customWidth="1"/>
    <col min="15613" max="15613" width="16.42578125" style="184" customWidth="1"/>
    <col min="15614" max="15618" width="17.85546875" style="184" customWidth="1"/>
    <col min="15619" max="15619" width="19.7109375" style="184" customWidth="1"/>
    <col min="15620" max="15620" width="14.140625" style="184" customWidth="1"/>
    <col min="15621" max="15621" width="6.42578125" style="184" customWidth="1"/>
    <col min="15622" max="15858" width="9.140625" style="184" customWidth="1"/>
    <col min="15859" max="15861" width="10.7109375" style="184"/>
    <col min="15862" max="15862" width="3.42578125" style="184" customWidth="1"/>
    <col min="15863" max="15863" width="39.42578125" style="184" customWidth="1"/>
    <col min="15864" max="15865" width="15.140625" style="184" customWidth="1"/>
    <col min="15866" max="15867" width="11.42578125" style="184" customWidth="1"/>
    <col min="15868" max="15868" width="22" style="184" customWidth="1"/>
    <col min="15869" max="15869" width="16.42578125" style="184" customWidth="1"/>
    <col min="15870" max="15874" width="17.85546875" style="184" customWidth="1"/>
    <col min="15875" max="15875" width="19.7109375" style="184" customWidth="1"/>
    <col min="15876" max="15876" width="14.140625" style="184" customWidth="1"/>
    <col min="15877" max="15877" width="6.42578125" style="184" customWidth="1"/>
    <col min="15878" max="16114" width="9.140625" style="184" customWidth="1"/>
    <col min="16115" max="16117" width="10.7109375" style="184"/>
    <col min="16118" max="16118" width="3.42578125" style="184" customWidth="1"/>
    <col min="16119" max="16119" width="39.42578125" style="184" customWidth="1"/>
    <col min="16120" max="16121" width="15.140625" style="184" customWidth="1"/>
    <col min="16122" max="16123" width="11.42578125" style="184" customWidth="1"/>
    <col min="16124" max="16124" width="22" style="184" customWidth="1"/>
    <col min="16125" max="16125" width="16.42578125" style="184" customWidth="1"/>
    <col min="16126" max="16130" width="17.85546875" style="184" customWidth="1"/>
    <col min="16131" max="16131" width="19.7109375" style="184" customWidth="1"/>
    <col min="16132" max="16132" width="14.140625" style="184" customWidth="1"/>
    <col min="16133" max="16133" width="6.42578125" style="184" customWidth="1"/>
    <col min="16134" max="16370" width="9.140625" style="184" customWidth="1"/>
    <col min="16371" max="16384" width="10.7109375" style="184"/>
  </cols>
  <sheetData>
    <row r="2" spans="2:6" ht="1.5" customHeight="1" x14ac:dyDescent="0.2"/>
    <row r="3" spans="2:6" ht="3.75" customHeight="1" thickBot="1" x14ac:dyDescent="0.25"/>
    <row r="4" spans="2:6" s="574" customFormat="1" ht="19.5" customHeight="1" x14ac:dyDescent="0.25">
      <c r="B4" s="1682">
        <f>'II. Invested Assets'!B2</f>
        <v>0</v>
      </c>
      <c r="C4" s="1683"/>
      <c r="D4" s="1683"/>
      <c r="E4" s="1683"/>
      <c r="F4" s="1684"/>
    </row>
    <row r="5" spans="2:6" s="574" customFormat="1" ht="19.5" customHeight="1" x14ac:dyDescent="0.25">
      <c r="B5" s="1685" t="s">
        <v>330</v>
      </c>
      <c r="C5" s="1595"/>
      <c r="D5" s="1595"/>
      <c r="E5" s="1595"/>
      <c r="F5" s="1686"/>
    </row>
    <row r="6" spans="2:6" s="574" customFormat="1" ht="19.5" customHeight="1" x14ac:dyDescent="0.25">
      <c r="B6" s="1687" t="str">
        <f>SPUCRI!$B$3</f>
        <v>AS OF DATE _______</v>
      </c>
      <c r="C6" s="1688"/>
      <c r="D6" s="1688"/>
      <c r="E6" s="1688"/>
      <c r="F6" s="1689"/>
    </row>
    <row r="7" spans="2:6" s="574" customFormat="1" ht="14.1" customHeight="1" x14ac:dyDescent="0.25">
      <c r="B7" s="1145"/>
      <c r="C7" s="832"/>
      <c r="D7" s="832"/>
      <c r="E7" s="832"/>
      <c r="F7" s="1146"/>
    </row>
    <row r="8" spans="2:6" s="574" customFormat="1" ht="12.75" customHeight="1" x14ac:dyDescent="0.25">
      <c r="B8" s="1147"/>
      <c r="C8" s="913"/>
      <c r="D8" s="913"/>
      <c r="E8" s="913"/>
      <c r="F8" s="1148"/>
    </row>
    <row r="9" spans="2:6" s="574" customFormat="1" ht="14.1" customHeight="1" x14ac:dyDescent="0.25">
      <c r="B9" s="1690" t="s">
        <v>28</v>
      </c>
      <c r="C9" s="1691"/>
      <c r="D9" s="184"/>
      <c r="E9" s="1691" t="s">
        <v>35</v>
      </c>
      <c r="F9" s="1692"/>
    </row>
    <row r="10" spans="2:6" s="1085" customFormat="1" ht="12.75" customHeight="1" x14ac:dyDescent="0.2">
      <c r="B10" s="1149" t="s">
        <v>622</v>
      </c>
      <c r="C10" s="1150" t="s">
        <v>683</v>
      </c>
      <c r="D10" s="184"/>
      <c r="E10" s="1150" t="s">
        <v>622</v>
      </c>
      <c r="F10" s="1151" t="s">
        <v>683</v>
      </c>
    </row>
    <row r="11" spans="2:6" s="1085" customFormat="1" ht="25.5" customHeight="1" x14ac:dyDescent="0.2">
      <c r="B11" s="1152"/>
      <c r="C11" s="1153"/>
      <c r="D11" s="184"/>
      <c r="E11" s="1153"/>
      <c r="F11" s="1154"/>
    </row>
    <row r="12" spans="2:6" ht="42.75" customHeight="1" thickBot="1" x14ac:dyDescent="0.25">
      <c r="B12" s="632"/>
      <c r="C12" s="8"/>
      <c r="D12" s="8"/>
      <c r="E12" s="8"/>
      <c r="F12" s="1015"/>
    </row>
    <row r="13" spans="2:6" ht="12.75" customHeight="1" x14ac:dyDescent="0.2">
      <c r="B13" s="184"/>
    </row>
    <row r="14" spans="2:6" ht="12.75" customHeight="1" x14ac:dyDescent="0.2">
      <c r="B14" s="184"/>
    </row>
    <row r="15" spans="2:6" ht="12.75" customHeight="1" x14ac:dyDescent="0.2">
      <c r="B15" s="184"/>
    </row>
    <row r="16" spans="2:6" ht="12.75" customHeight="1" x14ac:dyDescent="0.2">
      <c r="B16" s="184"/>
    </row>
    <row r="17" spans="2:2" ht="12.75" customHeight="1" x14ac:dyDescent="0.2">
      <c r="B17" s="184"/>
    </row>
    <row r="18" spans="2:2" ht="12.75" customHeight="1" x14ac:dyDescent="0.2">
      <c r="B18" s="184"/>
    </row>
    <row r="19" spans="2:2" ht="12.75" customHeight="1" x14ac:dyDescent="0.2">
      <c r="B19" s="184"/>
    </row>
    <row r="20" spans="2:2" ht="12.75" customHeight="1" x14ac:dyDescent="0.2">
      <c r="B20" s="184"/>
    </row>
    <row r="21" spans="2:2" ht="12.75" customHeight="1" x14ac:dyDescent="0.2">
      <c r="B21" s="184"/>
    </row>
    <row r="22" spans="2:2" ht="12.75" customHeight="1" x14ac:dyDescent="0.2">
      <c r="B22" s="184"/>
    </row>
    <row r="23" spans="2:2" ht="12.75" customHeight="1" x14ac:dyDescent="0.2">
      <c r="B23" s="184"/>
    </row>
    <row r="24" spans="2:2" ht="12.75" customHeight="1" x14ac:dyDescent="0.2">
      <c r="B24" s="184"/>
    </row>
    <row r="25" spans="2:2" ht="12.75" customHeight="1" x14ac:dyDescent="0.2">
      <c r="B25" s="184"/>
    </row>
    <row r="26" spans="2:2" ht="12.75" customHeight="1" x14ac:dyDescent="0.2">
      <c r="B26" s="184"/>
    </row>
    <row r="27" spans="2:2" ht="12.75" customHeight="1" x14ac:dyDescent="0.2">
      <c r="B27" s="184"/>
    </row>
    <row r="28" spans="2:2" ht="12.75" customHeight="1" x14ac:dyDescent="0.2">
      <c r="B28" s="184"/>
    </row>
    <row r="29" spans="2:2" ht="12.75" customHeight="1" x14ac:dyDescent="0.2">
      <c r="B29" s="184"/>
    </row>
    <row r="30" spans="2:2" ht="12.75" customHeight="1" x14ac:dyDescent="0.2">
      <c r="B30" s="184"/>
    </row>
    <row r="31" spans="2:2" ht="12.75" customHeight="1" x14ac:dyDescent="0.2">
      <c r="B31" s="184"/>
    </row>
    <row r="32" spans="2:2" ht="12.75" customHeight="1" x14ac:dyDescent="0.2">
      <c r="B32" s="184"/>
    </row>
    <row r="33" spans="2:2" ht="12.75" customHeight="1" x14ac:dyDescent="0.2">
      <c r="B33" s="184"/>
    </row>
    <row r="34" spans="2:2" ht="12.75" customHeight="1" x14ac:dyDescent="0.2">
      <c r="B34" s="184"/>
    </row>
    <row r="35" spans="2:2" ht="12.75" customHeight="1" x14ac:dyDescent="0.2">
      <c r="B35" s="184"/>
    </row>
    <row r="36" spans="2:2" ht="12.75" customHeight="1" x14ac:dyDescent="0.2">
      <c r="B36" s="184"/>
    </row>
  </sheetData>
  <sheetProtection algorithmName="SHA-512" hashValue="3wKfTA3zOrGrjkaYjBToehTY6zWedVHgwlgEZK15Is4WErzASyu5uALzCsOSsyROeu191uJp+8VPjEtTvWA+2A==" saltValue="dFHLZH+kj1i52th2Hh5Keg==" spinCount="100000" sheet="1" objects="1" scenarios="1" formatCells="0" formatColumns="0" formatRows="0" insertColumns="0" insertRows="0" insertHyperlinks="0" deleteColumns="0" deleteRows="0" sort="0" autoFilter="0" pivotTables="0"/>
  <mergeCells count="5">
    <mergeCell ref="B4:F4"/>
    <mergeCell ref="B5:F5"/>
    <mergeCell ref="B6:F6"/>
    <mergeCell ref="B9:C9"/>
    <mergeCell ref="E9:F9"/>
  </mergeCells>
  <pageMargins left="0.5" right="0.5" top="1" bottom="0.5" header="0.2" footer="0.1"/>
  <pageSetup paperSize="5" scale="64" fitToHeight="0" orientation="landscape" r:id="rId1"/>
  <headerFooter>
    <oddFooter>&amp;R&amp;"Arial,Bold"&amp;10Page 54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2">
    <tabColor theme="9" tint="0.39997558519241921"/>
    <pageSetUpPr fitToPage="1"/>
  </sheetPr>
  <dimension ref="A1:N31"/>
  <sheetViews>
    <sheetView showGridLines="0" zoomScale="85" zoomScaleNormal="85" zoomScaleSheetLayoutView="70" zoomScalePageLayoutView="40" workbookViewId="0"/>
  </sheetViews>
  <sheetFormatPr defaultColWidth="8.85546875" defaultRowHeight="12.75" customHeight="1" x14ac:dyDescent="0.2"/>
  <cols>
    <col min="1" max="1" width="4" style="371" bestFit="1" customWidth="1"/>
    <col min="2" max="2" width="2.42578125" style="371" customWidth="1"/>
    <col min="3" max="3" width="43.42578125" style="371" customWidth="1"/>
    <col min="4" max="4" width="32.28515625" style="371" customWidth="1"/>
    <col min="5" max="6" width="26.85546875" style="596" customWidth="1"/>
    <col min="7" max="7" width="24.42578125" style="371" customWidth="1"/>
    <col min="8" max="255" width="9.140625" style="371"/>
    <col min="256" max="256" width="4" style="371" bestFit="1" customWidth="1"/>
    <col min="257" max="257" width="2.42578125" style="371" customWidth="1"/>
    <col min="258" max="258" width="43.42578125" style="371" customWidth="1"/>
    <col min="259" max="259" width="32.28515625" style="371" customWidth="1"/>
    <col min="260" max="260" width="26.85546875" style="371" customWidth="1"/>
    <col min="261" max="261" width="23.28515625" style="371" customWidth="1"/>
    <col min="262" max="263" width="24.42578125" style="371" customWidth="1"/>
    <col min="264" max="511" width="9.140625" style="371"/>
    <col min="512" max="512" width="4" style="371" bestFit="1" customWidth="1"/>
    <col min="513" max="513" width="2.42578125" style="371" customWidth="1"/>
    <col min="514" max="514" width="43.42578125" style="371" customWidth="1"/>
    <col min="515" max="515" width="32.28515625" style="371" customWidth="1"/>
    <col min="516" max="516" width="26.85546875" style="371" customWidth="1"/>
    <col min="517" max="517" width="23.28515625" style="371" customWidth="1"/>
    <col min="518" max="519" width="24.42578125" style="371" customWidth="1"/>
    <col min="520" max="767" width="9.140625" style="371"/>
    <col min="768" max="768" width="4" style="371" bestFit="1" customWidth="1"/>
    <col min="769" max="769" width="2.42578125" style="371" customWidth="1"/>
    <col min="770" max="770" width="43.42578125" style="371" customWidth="1"/>
    <col min="771" max="771" width="32.28515625" style="371" customWidth="1"/>
    <col min="772" max="772" width="26.85546875" style="371" customWidth="1"/>
    <col min="773" max="773" width="23.28515625" style="371" customWidth="1"/>
    <col min="774" max="775" width="24.42578125" style="371" customWidth="1"/>
    <col min="776" max="1023" width="9.140625" style="371"/>
    <col min="1024" max="1024" width="4" style="371" bestFit="1" customWidth="1"/>
    <col min="1025" max="1025" width="2.42578125" style="371" customWidth="1"/>
    <col min="1026" max="1026" width="43.42578125" style="371" customWidth="1"/>
    <col min="1027" max="1027" width="32.28515625" style="371" customWidth="1"/>
    <col min="1028" max="1028" width="26.85546875" style="371" customWidth="1"/>
    <col min="1029" max="1029" width="23.28515625" style="371" customWidth="1"/>
    <col min="1030" max="1031" width="24.42578125" style="371" customWidth="1"/>
    <col min="1032" max="1279" width="9.140625" style="371"/>
    <col min="1280" max="1280" width="4" style="371" bestFit="1" customWidth="1"/>
    <col min="1281" max="1281" width="2.42578125" style="371" customWidth="1"/>
    <col min="1282" max="1282" width="43.42578125" style="371" customWidth="1"/>
    <col min="1283" max="1283" width="32.28515625" style="371" customWidth="1"/>
    <col min="1284" max="1284" width="26.85546875" style="371" customWidth="1"/>
    <col min="1285" max="1285" width="23.28515625" style="371" customWidth="1"/>
    <col min="1286" max="1287" width="24.42578125" style="371" customWidth="1"/>
    <col min="1288" max="1535" width="9.140625" style="371"/>
    <col min="1536" max="1536" width="4" style="371" bestFit="1" customWidth="1"/>
    <col min="1537" max="1537" width="2.42578125" style="371" customWidth="1"/>
    <col min="1538" max="1538" width="43.42578125" style="371" customWidth="1"/>
    <col min="1539" max="1539" width="32.28515625" style="371" customWidth="1"/>
    <col min="1540" max="1540" width="26.85546875" style="371" customWidth="1"/>
    <col min="1541" max="1541" width="23.28515625" style="371" customWidth="1"/>
    <col min="1542" max="1543" width="24.42578125" style="371" customWidth="1"/>
    <col min="1544" max="1791" width="9.140625" style="371"/>
    <col min="1792" max="1792" width="4" style="371" bestFit="1" customWidth="1"/>
    <col min="1793" max="1793" width="2.42578125" style="371" customWidth="1"/>
    <col min="1794" max="1794" width="43.42578125" style="371" customWidth="1"/>
    <col min="1795" max="1795" width="32.28515625" style="371" customWidth="1"/>
    <col min="1796" max="1796" width="26.85546875" style="371" customWidth="1"/>
    <col min="1797" max="1797" width="23.28515625" style="371" customWidth="1"/>
    <col min="1798" max="1799" width="24.42578125" style="371" customWidth="1"/>
    <col min="1800" max="2047" width="9.140625" style="371"/>
    <col min="2048" max="2048" width="4" style="371" bestFit="1" customWidth="1"/>
    <col min="2049" max="2049" width="2.42578125" style="371" customWidth="1"/>
    <col min="2050" max="2050" width="43.42578125" style="371" customWidth="1"/>
    <col min="2051" max="2051" width="32.28515625" style="371" customWidth="1"/>
    <col min="2052" max="2052" width="26.85546875" style="371" customWidth="1"/>
    <col min="2053" max="2053" width="23.28515625" style="371" customWidth="1"/>
    <col min="2054" max="2055" width="24.42578125" style="371" customWidth="1"/>
    <col min="2056" max="2303" width="9.140625" style="371"/>
    <col min="2304" max="2304" width="4" style="371" bestFit="1" customWidth="1"/>
    <col min="2305" max="2305" width="2.42578125" style="371" customWidth="1"/>
    <col min="2306" max="2306" width="43.42578125" style="371" customWidth="1"/>
    <col min="2307" max="2307" width="32.28515625" style="371" customWidth="1"/>
    <col min="2308" max="2308" width="26.85546875" style="371" customWidth="1"/>
    <col min="2309" max="2309" width="23.28515625" style="371" customWidth="1"/>
    <col min="2310" max="2311" width="24.42578125" style="371" customWidth="1"/>
    <col min="2312" max="2559" width="9.140625" style="371"/>
    <col min="2560" max="2560" width="4" style="371" bestFit="1" customWidth="1"/>
    <col min="2561" max="2561" width="2.42578125" style="371" customWidth="1"/>
    <col min="2562" max="2562" width="43.42578125" style="371" customWidth="1"/>
    <col min="2563" max="2563" width="32.28515625" style="371" customWidth="1"/>
    <col min="2564" max="2564" width="26.85546875" style="371" customWidth="1"/>
    <col min="2565" max="2565" width="23.28515625" style="371" customWidth="1"/>
    <col min="2566" max="2567" width="24.42578125" style="371" customWidth="1"/>
    <col min="2568" max="2815" width="9.140625" style="371"/>
    <col min="2816" max="2816" width="4" style="371" bestFit="1" customWidth="1"/>
    <col min="2817" max="2817" width="2.42578125" style="371" customWidth="1"/>
    <col min="2818" max="2818" width="43.42578125" style="371" customWidth="1"/>
    <col min="2819" max="2819" width="32.28515625" style="371" customWidth="1"/>
    <col min="2820" max="2820" width="26.85546875" style="371" customWidth="1"/>
    <col min="2821" max="2821" width="23.28515625" style="371" customWidth="1"/>
    <col min="2822" max="2823" width="24.42578125" style="371" customWidth="1"/>
    <col min="2824" max="3071" width="9.140625" style="371"/>
    <col min="3072" max="3072" width="4" style="371" bestFit="1" customWidth="1"/>
    <col min="3073" max="3073" width="2.42578125" style="371" customWidth="1"/>
    <col min="3074" max="3074" width="43.42578125" style="371" customWidth="1"/>
    <col min="3075" max="3075" width="32.28515625" style="371" customWidth="1"/>
    <col min="3076" max="3076" width="26.85546875" style="371" customWidth="1"/>
    <col min="3077" max="3077" width="23.28515625" style="371" customWidth="1"/>
    <col min="3078" max="3079" width="24.42578125" style="371" customWidth="1"/>
    <col min="3080" max="3327" width="9.140625" style="371"/>
    <col min="3328" max="3328" width="4" style="371" bestFit="1" customWidth="1"/>
    <col min="3329" max="3329" width="2.42578125" style="371" customWidth="1"/>
    <col min="3330" max="3330" width="43.42578125" style="371" customWidth="1"/>
    <col min="3331" max="3331" width="32.28515625" style="371" customWidth="1"/>
    <col min="3332" max="3332" width="26.85546875" style="371" customWidth="1"/>
    <col min="3333" max="3333" width="23.28515625" style="371" customWidth="1"/>
    <col min="3334" max="3335" width="24.42578125" style="371" customWidth="1"/>
    <col min="3336" max="3583" width="9.140625" style="371"/>
    <col min="3584" max="3584" width="4" style="371" bestFit="1" customWidth="1"/>
    <col min="3585" max="3585" width="2.42578125" style="371" customWidth="1"/>
    <col min="3586" max="3586" width="43.42578125" style="371" customWidth="1"/>
    <col min="3587" max="3587" width="32.28515625" style="371" customWidth="1"/>
    <col min="3588" max="3588" width="26.85546875" style="371" customWidth="1"/>
    <col min="3589" max="3589" width="23.28515625" style="371" customWidth="1"/>
    <col min="3590" max="3591" width="24.42578125" style="371" customWidth="1"/>
    <col min="3592" max="3839" width="9.140625" style="371"/>
    <col min="3840" max="3840" width="4" style="371" bestFit="1" customWidth="1"/>
    <col min="3841" max="3841" width="2.42578125" style="371" customWidth="1"/>
    <col min="3842" max="3842" width="43.42578125" style="371" customWidth="1"/>
    <col min="3843" max="3843" width="32.28515625" style="371" customWidth="1"/>
    <col min="3844" max="3844" width="26.85546875" style="371" customWidth="1"/>
    <col min="3845" max="3845" width="23.28515625" style="371" customWidth="1"/>
    <col min="3846" max="3847" width="24.42578125" style="371" customWidth="1"/>
    <col min="3848" max="4095" width="9.140625" style="371"/>
    <col min="4096" max="4096" width="4" style="371" bestFit="1" customWidth="1"/>
    <col min="4097" max="4097" width="2.42578125" style="371" customWidth="1"/>
    <col min="4098" max="4098" width="43.42578125" style="371" customWidth="1"/>
    <col min="4099" max="4099" width="32.28515625" style="371" customWidth="1"/>
    <col min="4100" max="4100" width="26.85546875" style="371" customWidth="1"/>
    <col min="4101" max="4101" width="23.28515625" style="371" customWidth="1"/>
    <col min="4102" max="4103" width="24.42578125" style="371" customWidth="1"/>
    <col min="4104" max="4351" width="9.140625" style="371"/>
    <col min="4352" max="4352" width="4" style="371" bestFit="1" customWidth="1"/>
    <col min="4353" max="4353" width="2.42578125" style="371" customWidth="1"/>
    <col min="4354" max="4354" width="43.42578125" style="371" customWidth="1"/>
    <col min="4355" max="4355" width="32.28515625" style="371" customWidth="1"/>
    <col min="4356" max="4356" width="26.85546875" style="371" customWidth="1"/>
    <col min="4357" max="4357" width="23.28515625" style="371" customWidth="1"/>
    <col min="4358" max="4359" width="24.42578125" style="371" customWidth="1"/>
    <col min="4360" max="4607" width="9.140625" style="371"/>
    <col min="4608" max="4608" width="4" style="371" bestFit="1" customWidth="1"/>
    <col min="4609" max="4609" width="2.42578125" style="371" customWidth="1"/>
    <col min="4610" max="4610" width="43.42578125" style="371" customWidth="1"/>
    <col min="4611" max="4611" width="32.28515625" style="371" customWidth="1"/>
    <col min="4612" max="4612" width="26.85546875" style="371" customWidth="1"/>
    <col min="4613" max="4613" width="23.28515625" style="371" customWidth="1"/>
    <col min="4614" max="4615" width="24.42578125" style="371" customWidth="1"/>
    <col min="4616" max="4863" width="9.140625" style="371"/>
    <col min="4864" max="4864" width="4" style="371" bestFit="1" customWidth="1"/>
    <col min="4865" max="4865" width="2.42578125" style="371" customWidth="1"/>
    <col min="4866" max="4866" width="43.42578125" style="371" customWidth="1"/>
    <col min="4867" max="4867" width="32.28515625" style="371" customWidth="1"/>
    <col min="4868" max="4868" width="26.85546875" style="371" customWidth="1"/>
    <col min="4869" max="4869" width="23.28515625" style="371" customWidth="1"/>
    <col min="4870" max="4871" width="24.42578125" style="371" customWidth="1"/>
    <col min="4872" max="5119" width="9.140625" style="371"/>
    <col min="5120" max="5120" width="4" style="371" bestFit="1" customWidth="1"/>
    <col min="5121" max="5121" width="2.42578125" style="371" customWidth="1"/>
    <col min="5122" max="5122" width="43.42578125" style="371" customWidth="1"/>
    <col min="5123" max="5123" width="32.28515625" style="371" customWidth="1"/>
    <col min="5124" max="5124" width="26.85546875" style="371" customWidth="1"/>
    <col min="5125" max="5125" width="23.28515625" style="371" customWidth="1"/>
    <col min="5126" max="5127" width="24.42578125" style="371" customWidth="1"/>
    <col min="5128" max="5375" width="9.140625" style="371"/>
    <col min="5376" max="5376" width="4" style="371" bestFit="1" customWidth="1"/>
    <col min="5377" max="5377" width="2.42578125" style="371" customWidth="1"/>
    <col min="5378" max="5378" width="43.42578125" style="371" customWidth="1"/>
    <col min="5379" max="5379" width="32.28515625" style="371" customWidth="1"/>
    <col min="5380" max="5380" width="26.85546875" style="371" customWidth="1"/>
    <col min="5381" max="5381" width="23.28515625" style="371" customWidth="1"/>
    <col min="5382" max="5383" width="24.42578125" style="371" customWidth="1"/>
    <col min="5384" max="5631" width="9.140625" style="371"/>
    <col min="5632" max="5632" width="4" style="371" bestFit="1" customWidth="1"/>
    <col min="5633" max="5633" width="2.42578125" style="371" customWidth="1"/>
    <col min="5634" max="5634" width="43.42578125" style="371" customWidth="1"/>
    <col min="5635" max="5635" width="32.28515625" style="371" customWidth="1"/>
    <col min="5636" max="5636" width="26.85546875" style="371" customWidth="1"/>
    <col min="5637" max="5637" width="23.28515625" style="371" customWidth="1"/>
    <col min="5638" max="5639" width="24.42578125" style="371" customWidth="1"/>
    <col min="5640" max="5887" width="9.140625" style="371"/>
    <col min="5888" max="5888" width="4" style="371" bestFit="1" customWidth="1"/>
    <col min="5889" max="5889" width="2.42578125" style="371" customWidth="1"/>
    <col min="5890" max="5890" width="43.42578125" style="371" customWidth="1"/>
    <col min="5891" max="5891" width="32.28515625" style="371" customWidth="1"/>
    <col min="5892" max="5892" width="26.85546875" style="371" customWidth="1"/>
    <col min="5893" max="5893" width="23.28515625" style="371" customWidth="1"/>
    <col min="5894" max="5895" width="24.42578125" style="371" customWidth="1"/>
    <col min="5896" max="6143" width="9.140625" style="371"/>
    <col min="6144" max="6144" width="4" style="371" bestFit="1" customWidth="1"/>
    <col min="6145" max="6145" width="2.42578125" style="371" customWidth="1"/>
    <col min="6146" max="6146" width="43.42578125" style="371" customWidth="1"/>
    <col min="6147" max="6147" width="32.28515625" style="371" customWidth="1"/>
    <col min="6148" max="6148" width="26.85546875" style="371" customWidth="1"/>
    <col min="6149" max="6149" width="23.28515625" style="371" customWidth="1"/>
    <col min="6150" max="6151" width="24.42578125" style="371" customWidth="1"/>
    <col min="6152" max="6399" width="9.140625" style="371"/>
    <col min="6400" max="6400" width="4" style="371" bestFit="1" customWidth="1"/>
    <col min="6401" max="6401" width="2.42578125" style="371" customWidth="1"/>
    <col min="6402" max="6402" width="43.42578125" style="371" customWidth="1"/>
    <col min="6403" max="6403" width="32.28515625" style="371" customWidth="1"/>
    <col min="6404" max="6404" width="26.85546875" style="371" customWidth="1"/>
    <col min="6405" max="6405" width="23.28515625" style="371" customWidth="1"/>
    <col min="6406" max="6407" width="24.42578125" style="371" customWidth="1"/>
    <col min="6408" max="6655" width="9.140625" style="371"/>
    <col min="6656" max="6656" width="4" style="371" bestFit="1" customWidth="1"/>
    <col min="6657" max="6657" width="2.42578125" style="371" customWidth="1"/>
    <col min="6658" max="6658" width="43.42578125" style="371" customWidth="1"/>
    <col min="6659" max="6659" width="32.28515625" style="371" customWidth="1"/>
    <col min="6660" max="6660" width="26.85546875" style="371" customWidth="1"/>
    <col min="6661" max="6661" width="23.28515625" style="371" customWidth="1"/>
    <col min="6662" max="6663" width="24.42578125" style="371" customWidth="1"/>
    <col min="6664" max="6911" width="9.140625" style="371"/>
    <col min="6912" max="6912" width="4" style="371" bestFit="1" customWidth="1"/>
    <col min="6913" max="6913" width="2.42578125" style="371" customWidth="1"/>
    <col min="6914" max="6914" width="43.42578125" style="371" customWidth="1"/>
    <col min="6915" max="6915" width="32.28515625" style="371" customWidth="1"/>
    <col min="6916" max="6916" width="26.85546875" style="371" customWidth="1"/>
    <col min="6917" max="6917" width="23.28515625" style="371" customWidth="1"/>
    <col min="6918" max="6919" width="24.42578125" style="371" customWidth="1"/>
    <col min="6920" max="7167" width="9.140625" style="371"/>
    <col min="7168" max="7168" width="4" style="371" bestFit="1" customWidth="1"/>
    <col min="7169" max="7169" width="2.42578125" style="371" customWidth="1"/>
    <col min="7170" max="7170" width="43.42578125" style="371" customWidth="1"/>
    <col min="7171" max="7171" width="32.28515625" style="371" customWidth="1"/>
    <col min="7172" max="7172" width="26.85546875" style="371" customWidth="1"/>
    <col min="7173" max="7173" width="23.28515625" style="371" customWidth="1"/>
    <col min="7174" max="7175" width="24.42578125" style="371" customWidth="1"/>
    <col min="7176" max="7423" width="9.140625" style="371"/>
    <col min="7424" max="7424" width="4" style="371" bestFit="1" customWidth="1"/>
    <col min="7425" max="7425" width="2.42578125" style="371" customWidth="1"/>
    <col min="7426" max="7426" width="43.42578125" style="371" customWidth="1"/>
    <col min="7427" max="7427" width="32.28515625" style="371" customWidth="1"/>
    <col min="7428" max="7428" width="26.85546875" style="371" customWidth="1"/>
    <col min="7429" max="7429" width="23.28515625" style="371" customWidth="1"/>
    <col min="7430" max="7431" width="24.42578125" style="371" customWidth="1"/>
    <col min="7432" max="7679" width="9.140625" style="371"/>
    <col min="7680" max="7680" width="4" style="371" bestFit="1" customWidth="1"/>
    <col min="7681" max="7681" width="2.42578125" style="371" customWidth="1"/>
    <col min="7682" max="7682" width="43.42578125" style="371" customWidth="1"/>
    <col min="7683" max="7683" width="32.28515625" style="371" customWidth="1"/>
    <col min="7684" max="7684" width="26.85546875" style="371" customWidth="1"/>
    <col min="7685" max="7685" width="23.28515625" style="371" customWidth="1"/>
    <col min="7686" max="7687" width="24.42578125" style="371" customWidth="1"/>
    <col min="7688" max="7935" width="9.140625" style="371"/>
    <col min="7936" max="7936" width="4" style="371" bestFit="1" customWidth="1"/>
    <col min="7937" max="7937" width="2.42578125" style="371" customWidth="1"/>
    <col min="7938" max="7938" width="43.42578125" style="371" customWidth="1"/>
    <col min="7939" max="7939" width="32.28515625" style="371" customWidth="1"/>
    <col min="7940" max="7940" width="26.85546875" style="371" customWidth="1"/>
    <col min="7941" max="7941" width="23.28515625" style="371" customWidth="1"/>
    <col min="7942" max="7943" width="24.42578125" style="371" customWidth="1"/>
    <col min="7944" max="8191" width="9.140625" style="371"/>
    <col min="8192" max="8192" width="4" style="371" bestFit="1" customWidth="1"/>
    <col min="8193" max="8193" width="2.42578125" style="371" customWidth="1"/>
    <col min="8194" max="8194" width="43.42578125" style="371" customWidth="1"/>
    <col min="8195" max="8195" width="32.28515625" style="371" customWidth="1"/>
    <col min="8196" max="8196" width="26.85546875" style="371" customWidth="1"/>
    <col min="8197" max="8197" width="23.28515625" style="371" customWidth="1"/>
    <col min="8198" max="8199" width="24.42578125" style="371" customWidth="1"/>
    <col min="8200" max="8447" width="9.140625" style="371"/>
    <col min="8448" max="8448" width="4" style="371" bestFit="1" customWidth="1"/>
    <col min="8449" max="8449" width="2.42578125" style="371" customWidth="1"/>
    <col min="8450" max="8450" width="43.42578125" style="371" customWidth="1"/>
    <col min="8451" max="8451" width="32.28515625" style="371" customWidth="1"/>
    <col min="8452" max="8452" width="26.85546875" style="371" customWidth="1"/>
    <col min="8453" max="8453" width="23.28515625" style="371" customWidth="1"/>
    <col min="8454" max="8455" width="24.42578125" style="371" customWidth="1"/>
    <col min="8456" max="8703" width="9.140625" style="371"/>
    <col min="8704" max="8704" width="4" style="371" bestFit="1" customWidth="1"/>
    <col min="8705" max="8705" width="2.42578125" style="371" customWidth="1"/>
    <col min="8706" max="8706" width="43.42578125" style="371" customWidth="1"/>
    <col min="8707" max="8707" width="32.28515625" style="371" customWidth="1"/>
    <col min="8708" max="8708" width="26.85546875" style="371" customWidth="1"/>
    <col min="8709" max="8709" width="23.28515625" style="371" customWidth="1"/>
    <col min="8710" max="8711" width="24.42578125" style="371" customWidth="1"/>
    <col min="8712" max="8959" width="9.140625" style="371"/>
    <col min="8960" max="8960" width="4" style="371" bestFit="1" customWidth="1"/>
    <col min="8961" max="8961" width="2.42578125" style="371" customWidth="1"/>
    <col min="8962" max="8962" width="43.42578125" style="371" customWidth="1"/>
    <col min="8963" max="8963" width="32.28515625" style="371" customWidth="1"/>
    <col min="8964" max="8964" width="26.85546875" style="371" customWidth="1"/>
    <col min="8965" max="8965" width="23.28515625" style="371" customWidth="1"/>
    <col min="8966" max="8967" width="24.42578125" style="371" customWidth="1"/>
    <col min="8968" max="9215" width="9.140625" style="371"/>
    <col min="9216" max="9216" width="4" style="371" bestFit="1" customWidth="1"/>
    <col min="9217" max="9217" width="2.42578125" style="371" customWidth="1"/>
    <col min="9218" max="9218" width="43.42578125" style="371" customWidth="1"/>
    <col min="9219" max="9219" width="32.28515625" style="371" customWidth="1"/>
    <col min="9220" max="9220" width="26.85546875" style="371" customWidth="1"/>
    <col min="9221" max="9221" width="23.28515625" style="371" customWidth="1"/>
    <col min="9222" max="9223" width="24.42578125" style="371" customWidth="1"/>
    <col min="9224" max="9471" width="9.140625" style="371"/>
    <col min="9472" max="9472" width="4" style="371" bestFit="1" customWidth="1"/>
    <col min="9473" max="9473" width="2.42578125" style="371" customWidth="1"/>
    <col min="9474" max="9474" width="43.42578125" style="371" customWidth="1"/>
    <col min="9475" max="9475" width="32.28515625" style="371" customWidth="1"/>
    <col min="9476" max="9476" width="26.85546875" style="371" customWidth="1"/>
    <col min="9477" max="9477" width="23.28515625" style="371" customWidth="1"/>
    <col min="9478" max="9479" width="24.42578125" style="371" customWidth="1"/>
    <col min="9480" max="9727" width="9.140625" style="371"/>
    <col min="9728" max="9728" width="4" style="371" bestFit="1" customWidth="1"/>
    <col min="9729" max="9729" width="2.42578125" style="371" customWidth="1"/>
    <col min="9730" max="9730" width="43.42578125" style="371" customWidth="1"/>
    <col min="9731" max="9731" width="32.28515625" style="371" customWidth="1"/>
    <col min="9732" max="9732" width="26.85546875" style="371" customWidth="1"/>
    <col min="9733" max="9733" width="23.28515625" style="371" customWidth="1"/>
    <col min="9734" max="9735" width="24.42578125" style="371" customWidth="1"/>
    <col min="9736" max="9983" width="9.140625" style="371"/>
    <col min="9984" max="9984" width="4" style="371" bestFit="1" customWidth="1"/>
    <col min="9985" max="9985" width="2.42578125" style="371" customWidth="1"/>
    <col min="9986" max="9986" width="43.42578125" style="371" customWidth="1"/>
    <col min="9987" max="9987" width="32.28515625" style="371" customWidth="1"/>
    <col min="9988" max="9988" width="26.85546875" style="371" customWidth="1"/>
    <col min="9989" max="9989" width="23.28515625" style="371" customWidth="1"/>
    <col min="9990" max="9991" width="24.42578125" style="371" customWidth="1"/>
    <col min="9992" max="10239" width="9.140625" style="371"/>
    <col min="10240" max="10240" width="4" style="371" bestFit="1" customWidth="1"/>
    <col min="10241" max="10241" width="2.42578125" style="371" customWidth="1"/>
    <col min="10242" max="10242" width="43.42578125" style="371" customWidth="1"/>
    <col min="10243" max="10243" width="32.28515625" style="371" customWidth="1"/>
    <col min="10244" max="10244" width="26.85546875" style="371" customWidth="1"/>
    <col min="10245" max="10245" width="23.28515625" style="371" customWidth="1"/>
    <col min="10246" max="10247" width="24.42578125" style="371" customWidth="1"/>
    <col min="10248" max="10495" width="9.140625" style="371"/>
    <col min="10496" max="10496" width="4" style="371" bestFit="1" customWidth="1"/>
    <col min="10497" max="10497" width="2.42578125" style="371" customWidth="1"/>
    <col min="10498" max="10498" width="43.42578125" style="371" customWidth="1"/>
    <col min="10499" max="10499" width="32.28515625" style="371" customWidth="1"/>
    <col min="10500" max="10500" width="26.85546875" style="371" customWidth="1"/>
    <col min="10501" max="10501" width="23.28515625" style="371" customWidth="1"/>
    <col min="10502" max="10503" width="24.42578125" style="371" customWidth="1"/>
    <col min="10504" max="10751" width="9.140625" style="371"/>
    <col min="10752" max="10752" width="4" style="371" bestFit="1" customWidth="1"/>
    <col min="10753" max="10753" width="2.42578125" style="371" customWidth="1"/>
    <col min="10754" max="10754" width="43.42578125" style="371" customWidth="1"/>
    <col min="10755" max="10755" width="32.28515625" style="371" customWidth="1"/>
    <col min="10756" max="10756" width="26.85546875" style="371" customWidth="1"/>
    <col min="10757" max="10757" width="23.28515625" style="371" customWidth="1"/>
    <col min="10758" max="10759" width="24.42578125" style="371" customWidth="1"/>
    <col min="10760" max="11007" width="9.140625" style="371"/>
    <col min="11008" max="11008" width="4" style="371" bestFit="1" customWidth="1"/>
    <col min="11009" max="11009" width="2.42578125" style="371" customWidth="1"/>
    <col min="11010" max="11010" width="43.42578125" style="371" customWidth="1"/>
    <col min="11011" max="11011" width="32.28515625" style="371" customWidth="1"/>
    <col min="11012" max="11012" width="26.85546875" style="371" customWidth="1"/>
    <col min="11013" max="11013" width="23.28515625" style="371" customWidth="1"/>
    <col min="11014" max="11015" width="24.42578125" style="371" customWidth="1"/>
    <col min="11016" max="11263" width="9.140625" style="371"/>
    <col min="11264" max="11264" width="4" style="371" bestFit="1" customWidth="1"/>
    <col min="11265" max="11265" width="2.42578125" style="371" customWidth="1"/>
    <col min="11266" max="11266" width="43.42578125" style="371" customWidth="1"/>
    <col min="11267" max="11267" width="32.28515625" style="371" customWidth="1"/>
    <col min="11268" max="11268" width="26.85546875" style="371" customWidth="1"/>
    <col min="11269" max="11269" width="23.28515625" style="371" customWidth="1"/>
    <col min="11270" max="11271" width="24.42578125" style="371" customWidth="1"/>
    <col min="11272" max="11519" width="9.140625" style="371"/>
    <col min="11520" max="11520" width="4" style="371" bestFit="1" customWidth="1"/>
    <col min="11521" max="11521" width="2.42578125" style="371" customWidth="1"/>
    <col min="11522" max="11522" width="43.42578125" style="371" customWidth="1"/>
    <col min="11523" max="11523" width="32.28515625" style="371" customWidth="1"/>
    <col min="11524" max="11524" width="26.85546875" style="371" customWidth="1"/>
    <col min="11525" max="11525" width="23.28515625" style="371" customWidth="1"/>
    <col min="11526" max="11527" width="24.42578125" style="371" customWidth="1"/>
    <col min="11528" max="11775" width="9.140625" style="371"/>
    <col min="11776" max="11776" width="4" style="371" bestFit="1" customWidth="1"/>
    <col min="11777" max="11777" width="2.42578125" style="371" customWidth="1"/>
    <col min="11778" max="11778" width="43.42578125" style="371" customWidth="1"/>
    <col min="11779" max="11779" width="32.28515625" style="371" customWidth="1"/>
    <col min="11780" max="11780" width="26.85546875" style="371" customWidth="1"/>
    <col min="11781" max="11781" width="23.28515625" style="371" customWidth="1"/>
    <col min="11782" max="11783" width="24.42578125" style="371" customWidth="1"/>
    <col min="11784" max="12031" width="9.140625" style="371"/>
    <col min="12032" max="12032" width="4" style="371" bestFit="1" customWidth="1"/>
    <col min="12033" max="12033" width="2.42578125" style="371" customWidth="1"/>
    <col min="12034" max="12034" width="43.42578125" style="371" customWidth="1"/>
    <col min="12035" max="12035" width="32.28515625" style="371" customWidth="1"/>
    <col min="12036" max="12036" width="26.85546875" style="371" customWidth="1"/>
    <col min="12037" max="12037" width="23.28515625" style="371" customWidth="1"/>
    <col min="12038" max="12039" width="24.42578125" style="371" customWidth="1"/>
    <col min="12040" max="12287" width="9.140625" style="371"/>
    <col min="12288" max="12288" width="4" style="371" bestFit="1" customWidth="1"/>
    <col min="12289" max="12289" width="2.42578125" style="371" customWidth="1"/>
    <col min="12290" max="12290" width="43.42578125" style="371" customWidth="1"/>
    <col min="12291" max="12291" width="32.28515625" style="371" customWidth="1"/>
    <col min="12292" max="12292" width="26.85546875" style="371" customWidth="1"/>
    <col min="12293" max="12293" width="23.28515625" style="371" customWidth="1"/>
    <col min="12294" max="12295" width="24.42578125" style="371" customWidth="1"/>
    <col min="12296" max="12543" width="9.140625" style="371"/>
    <col min="12544" max="12544" width="4" style="371" bestFit="1" customWidth="1"/>
    <col min="12545" max="12545" width="2.42578125" style="371" customWidth="1"/>
    <col min="12546" max="12546" width="43.42578125" style="371" customWidth="1"/>
    <col min="12547" max="12547" width="32.28515625" style="371" customWidth="1"/>
    <col min="12548" max="12548" width="26.85546875" style="371" customWidth="1"/>
    <col min="12549" max="12549" width="23.28515625" style="371" customWidth="1"/>
    <col min="12550" max="12551" width="24.42578125" style="371" customWidth="1"/>
    <col min="12552" max="12799" width="9.140625" style="371"/>
    <col min="12800" max="12800" width="4" style="371" bestFit="1" customWidth="1"/>
    <col min="12801" max="12801" width="2.42578125" style="371" customWidth="1"/>
    <col min="12802" max="12802" width="43.42578125" style="371" customWidth="1"/>
    <col min="12803" max="12803" width="32.28515625" style="371" customWidth="1"/>
    <col min="12804" max="12804" width="26.85546875" style="371" customWidth="1"/>
    <col min="12805" max="12805" width="23.28515625" style="371" customWidth="1"/>
    <col min="12806" max="12807" width="24.42578125" style="371" customWidth="1"/>
    <col min="12808" max="13055" width="9.140625" style="371"/>
    <col min="13056" max="13056" width="4" style="371" bestFit="1" customWidth="1"/>
    <col min="13057" max="13057" width="2.42578125" style="371" customWidth="1"/>
    <col min="13058" max="13058" width="43.42578125" style="371" customWidth="1"/>
    <col min="13059" max="13059" width="32.28515625" style="371" customWidth="1"/>
    <col min="13060" max="13060" width="26.85546875" style="371" customWidth="1"/>
    <col min="13061" max="13061" width="23.28515625" style="371" customWidth="1"/>
    <col min="13062" max="13063" width="24.42578125" style="371" customWidth="1"/>
    <col min="13064" max="13311" width="9.140625" style="371"/>
    <col min="13312" max="13312" width="4" style="371" bestFit="1" customWidth="1"/>
    <col min="13313" max="13313" width="2.42578125" style="371" customWidth="1"/>
    <col min="13314" max="13314" width="43.42578125" style="371" customWidth="1"/>
    <col min="13315" max="13315" width="32.28515625" style="371" customWidth="1"/>
    <col min="13316" max="13316" width="26.85546875" style="371" customWidth="1"/>
    <col min="13317" max="13317" width="23.28515625" style="371" customWidth="1"/>
    <col min="13318" max="13319" width="24.42578125" style="371" customWidth="1"/>
    <col min="13320" max="13567" width="9.140625" style="371"/>
    <col min="13568" max="13568" width="4" style="371" bestFit="1" customWidth="1"/>
    <col min="13569" max="13569" width="2.42578125" style="371" customWidth="1"/>
    <col min="13570" max="13570" width="43.42578125" style="371" customWidth="1"/>
    <col min="13571" max="13571" width="32.28515625" style="371" customWidth="1"/>
    <col min="13572" max="13572" width="26.85546875" style="371" customWidth="1"/>
    <col min="13573" max="13573" width="23.28515625" style="371" customWidth="1"/>
    <col min="13574" max="13575" width="24.42578125" style="371" customWidth="1"/>
    <col min="13576" max="13823" width="9.140625" style="371"/>
    <col min="13824" max="13824" width="4" style="371" bestFit="1" customWidth="1"/>
    <col min="13825" max="13825" width="2.42578125" style="371" customWidth="1"/>
    <col min="13826" max="13826" width="43.42578125" style="371" customWidth="1"/>
    <col min="13827" max="13827" width="32.28515625" style="371" customWidth="1"/>
    <col min="13828" max="13828" width="26.85546875" style="371" customWidth="1"/>
    <col min="13829" max="13829" width="23.28515625" style="371" customWidth="1"/>
    <col min="13830" max="13831" width="24.42578125" style="371" customWidth="1"/>
    <col min="13832" max="14079" width="9.140625" style="371"/>
    <col min="14080" max="14080" width="4" style="371" bestFit="1" customWidth="1"/>
    <col min="14081" max="14081" width="2.42578125" style="371" customWidth="1"/>
    <col min="14082" max="14082" width="43.42578125" style="371" customWidth="1"/>
    <col min="14083" max="14083" width="32.28515625" style="371" customWidth="1"/>
    <col min="14084" max="14084" width="26.85546875" style="371" customWidth="1"/>
    <col min="14085" max="14085" width="23.28515625" style="371" customWidth="1"/>
    <col min="14086" max="14087" width="24.42578125" style="371" customWidth="1"/>
    <col min="14088" max="14335" width="9.140625" style="371"/>
    <col min="14336" max="14336" width="4" style="371" bestFit="1" customWidth="1"/>
    <col min="14337" max="14337" width="2.42578125" style="371" customWidth="1"/>
    <col min="14338" max="14338" width="43.42578125" style="371" customWidth="1"/>
    <col min="14339" max="14339" width="32.28515625" style="371" customWidth="1"/>
    <col min="14340" max="14340" width="26.85546875" style="371" customWidth="1"/>
    <col min="14341" max="14341" width="23.28515625" style="371" customWidth="1"/>
    <col min="14342" max="14343" width="24.42578125" style="371" customWidth="1"/>
    <col min="14344" max="14591" width="9.140625" style="371"/>
    <col min="14592" max="14592" width="4" style="371" bestFit="1" customWidth="1"/>
    <col min="14593" max="14593" width="2.42578125" style="371" customWidth="1"/>
    <col min="14594" max="14594" width="43.42578125" style="371" customWidth="1"/>
    <col min="14595" max="14595" width="32.28515625" style="371" customWidth="1"/>
    <col min="14596" max="14596" width="26.85546875" style="371" customWidth="1"/>
    <col min="14597" max="14597" width="23.28515625" style="371" customWidth="1"/>
    <col min="14598" max="14599" width="24.42578125" style="371" customWidth="1"/>
    <col min="14600" max="14847" width="9.140625" style="371"/>
    <col min="14848" max="14848" width="4" style="371" bestFit="1" customWidth="1"/>
    <col min="14849" max="14849" width="2.42578125" style="371" customWidth="1"/>
    <col min="14850" max="14850" width="43.42578125" style="371" customWidth="1"/>
    <col min="14851" max="14851" width="32.28515625" style="371" customWidth="1"/>
    <col min="14852" max="14852" width="26.85546875" style="371" customWidth="1"/>
    <col min="14853" max="14853" width="23.28515625" style="371" customWidth="1"/>
    <col min="14854" max="14855" width="24.42578125" style="371" customWidth="1"/>
    <col min="14856" max="15103" width="9.140625" style="371"/>
    <col min="15104" max="15104" width="4" style="371" bestFit="1" customWidth="1"/>
    <col min="15105" max="15105" width="2.42578125" style="371" customWidth="1"/>
    <col min="15106" max="15106" width="43.42578125" style="371" customWidth="1"/>
    <col min="15107" max="15107" width="32.28515625" style="371" customWidth="1"/>
    <col min="15108" max="15108" width="26.85546875" style="371" customWidth="1"/>
    <col min="15109" max="15109" width="23.28515625" style="371" customWidth="1"/>
    <col min="15110" max="15111" width="24.42578125" style="371" customWidth="1"/>
    <col min="15112" max="15359" width="9.140625" style="371"/>
    <col min="15360" max="15360" width="4" style="371" bestFit="1" customWidth="1"/>
    <col min="15361" max="15361" width="2.42578125" style="371" customWidth="1"/>
    <col min="15362" max="15362" width="43.42578125" style="371" customWidth="1"/>
    <col min="15363" max="15363" width="32.28515625" style="371" customWidth="1"/>
    <col min="15364" max="15364" width="26.85546875" style="371" customWidth="1"/>
    <col min="15365" max="15365" width="23.28515625" style="371" customWidth="1"/>
    <col min="15366" max="15367" width="24.42578125" style="371" customWidth="1"/>
    <col min="15368" max="15615" width="9.140625" style="371"/>
    <col min="15616" max="15616" width="4" style="371" bestFit="1" customWidth="1"/>
    <col min="15617" max="15617" width="2.42578125" style="371" customWidth="1"/>
    <col min="15618" max="15618" width="43.42578125" style="371" customWidth="1"/>
    <col min="15619" max="15619" width="32.28515625" style="371" customWidth="1"/>
    <col min="15620" max="15620" width="26.85546875" style="371" customWidth="1"/>
    <col min="15621" max="15621" width="23.28515625" style="371" customWidth="1"/>
    <col min="15622" max="15623" width="24.42578125" style="371" customWidth="1"/>
    <col min="15624" max="15871" width="9.140625" style="371"/>
    <col min="15872" max="15872" width="4" style="371" bestFit="1" customWidth="1"/>
    <col min="15873" max="15873" width="2.42578125" style="371" customWidth="1"/>
    <col min="15874" max="15874" width="43.42578125" style="371" customWidth="1"/>
    <col min="15875" max="15875" width="32.28515625" style="371" customWidth="1"/>
    <col min="15876" max="15876" width="26.85546875" style="371" customWidth="1"/>
    <col min="15877" max="15877" width="23.28515625" style="371" customWidth="1"/>
    <col min="15878" max="15879" width="24.42578125" style="371" customWidth="1"/>
    <col min="15880" max="16127" width="9.140625" style="371"/>
    <col min="16128" max="16128" width="4" style="371" bestFit="1" customWidth="1"/>
    <col min="16129" max="16129" width="2.42578125" style="371" customWidth="1"/>
    <col min="16130" max="16130" width="43.42578125" style="371" customWidth="1"/>
    <col min="16131" max="16131" width="32.28515625" style="371" customWidth="1"/>
    <col min="16132" max="16132" width="26.85546875" style="371" customWidth="1"/>
    <col min="16133" max="16133" width="23.28515625" style="371" customWidth="1"/>
    <col min="16134" max="16135" width="24.42578125" style="371" customWidth="1"/>
    <col min="16136" max="16384" width="9.140625" style="371"/>
  </cols>
  <sheetData>
    <row r="1" spans="1:14" s="1155" customFormat="1" ht="14.1" customHeight="1" x14ac:dyDescent="0.25">
      <c r="A1" s="184"/>
      <c r="B1" s="417" t="s">
        <v>330</v>
      </c>
      <c r="C1" s="418"/>
      <c r="D1" s="419"/>
      <c r="E1" s="184"/>
      <c r="F1" s="184"/>
      <c r="G1" s="184"/>
      <c r="H1" s="184"/>
      <c r="I1" s="184"/>
      <c r="J1" s="184"/>
      <c r="K1" s="184"/>
      <c r="L1" s="184"/>
      <c r="M1" s="184"/>
      <c r="N1" s="184"/>
    </row>
    <row r="2" spans="1:14" s="574" customFormat="1" ht="14.1" customHeight="1" x14ac:dyDescent="0.25">
      <c r="A2" s="184"/>
      <c r="B2" s="420" t="s">
        <v>11</v>
      </c>
      <c r="C2" s="4"/>
      <c r="D2" s="4"/>
      <c r="E2" s="4"/>
      <c r="F2" s="1397">
        <f>'II. Invested Assets'!B2</f>
        <v>0</v>
      </c>
      <c r="G2" s="1397"/>
      <c r="H2" s="184"/>
      <c r="I2" s="184"/>
      <c r="J2" s="184"/>
      <c r="K2" s="184"/>
      <c r="L2" s="184"/>
      <c r="M2" s="184"/>
      <c r="N2" s="184"/>
    </row>
    <row r="3" spans="1:14" s="574" customFormat="1" ht="14.1" customHeight="1" x14ac:dyDescent="0.25">
      <c r="A3" s="184"/>
      <c r="B3" s="424" t="str">
        <f>SPUCRI!$B$3</f>
        <v>AS OF DATE _______</v>
      </c>
      <c r="C3" s="4"/>
      <c r="D3" s="4"/>
      <c r="E3" s="4"/>
      <c r="F3" s="1398">
        <f>'I. Financial Condition'!$C$3</f>
        <v>0</v>
      </c>
      <c r="G3" s="1398"/>
      <c r="H3" s="184"/>
      <c r="I3" s="184"/>
      <c r="J3" s="184"/>
      <c r="K3" s="184"/>
      <c r="L3" s="184"/>
      <c r="M3" s="184"/>
      <c r="N3" s="184"/>
    </row>
    <row r="4" spans="1:14" s="574" customFormat="1" ht="14.1" customHeight="1" x14ac:dyDescent="0.25">
      <c r="A4" s="1156"/>
      <c r="B4" s="1156"/>
      <c r="C4" s="1156"/>
      <c r="D4" s="1156"/>
      <c r="E4" s="1157"/>
      <c r="F4" s="1157"/>
      <c r="G4" s="1156"/>
    </row>
    <row r="5" spans="1:14" s="421" customFormat="1" ht="14.1" customHeight="1" thickBot="1" x14ac:dyDescent="0.25">
      <c r="E5" s="578"/>
      <c r="F5" s="578"/>
    </row>
    <row r="6" spans="1:14" s="184" customFormat="1" ht="12.75" customHeight="1" x14ac:dyDescent="0.2">
      <c r="A6" s="1496" t="s">
        <v>852</v>
      </c>
      <c r="B6" s="1696"/>
      <c r="C6" s="1497"/>
      <c r="D6" s="1497" t="s">
        <v>853</v>
      </c>
      <c r="E6" s="1488" t="s">
        <v>854</v>
      </c>
      <c r="F6" s="1488" t="s">
        <v>855</v>
      </c>
      <c r="G6" s="1700" t="s">
        <v>616</v>
      </c>
    </row>
    <row r="7" spans="1:14" s="184" customFormat="1" ht="12.75" customHeight="1" x14ac:dyDescent="0.2">
      <c r="A7" s="1697"/>
      <c r="B7" s="1698"/>
      <c r="C7" s="1699"/>
      <c r="D7" s="1699"/>
      <c r="E7" s="1489"/>
      <c r="F7" s="1489"/>
      <c r="G7" s="1701"/>
    </row>
    <row r="8" spans="1:14" s="4" customFormat="1" ht="12.75" customHeight="1" thickBot="1" x14ac:dyDescent="0.25">
      <c r="A8" s="1702"/>
      <c r="B8" s="1573"/>
      <c r="C8" s="1703"/>
      <c r="D8" s="771"/>
      <c r="E8" s="1158"/>
      <c r="F8" s="1158"/>
      <c r="G8" s="772"/>
    </row>
    <row r="9" spans="1:14" s="4" customFormat="1" ht="12.75" customHeight="1" x14ac:dyDescent="0.2">
      <c r="A9" s="1025"/>
      <c r="B9" s="1159"/>
      <c r="C9" s="1026"/>
      <c r="D9" s="775"/>
      <c r="E9" s="776"/>
      <c r="F9" s="776"/>
      <c r="G9" s="777"/>
    </row>
    <row r="10" spans="1:14" s="4" customFormat="1" ht="12.75" customHeight="1" x14ac:dyDescent="0.2">
      <c r="A10" s="1025" t="s">
        <v>644</v>
      </c>
      <c r="B10" s="1160" t="s">
        <v>856</v>
      </c>
      <c r="C10" s="1026"/>
      <c r="D10" s="780"/>
      <c r="E10" s="781"/>
      <c r="F10" s="781"/>
      <c r="G10" s="782"/>
    </row>
    <row r="11" spans="1:14" s="4" customFormat="1" ht="12.75" customHeight="1" x14ac:dyDescent="0.2">
      <c r="A11" s="783"/>
      <c r="B11" s="790">
        <v>1</v>
      </c>
      <c r="C11" s="784"/>
      <c r="D11" s="784"/>
      <c r="E11" s="785"/>
      <c r="F11" s="785"/>
      <c r="G11" s="786"/>
    </row>
    <row r="12" spans="1:14" s="4" customFormat="1" ht="12.75" customHeight="1" x14ac:dyDescent="0.2">
      <c r="A12" s="783"/>
      <c r="B12" s="790">
        <v>2</v>
      </c>
      <c r="C12" s="787"/>
      <c r="D12" s="787"/>
      <c r="E12" s="788"/>
      <c r="F12" s="788"/>
      <c r="G12" s="789"/>
    </row>
    <row r="13" spans="1:14" s="4" customFormat="1" ht="12.75" customHeight="1" thickBot="1" x14ac:dyDescent="0.25">
      <c r="A13" s="783"/>
      <c r="B13" s="790">
        <v>3</v>
      </c>
      <c r="C13" s="787"/>
      <c r="D13" s="787"/>
      <c r="E13" s="797"/>
      <c r="F13" s="797"/>
      <c r="G13" s="1161"/>
    </row>
    <row r="14" spans="1:14" ht="12.75" customHeight="1" thickBot="1" x14ac:dyDescent="0.25">
      <c r="A14" s="792"/>
      <c r="B14" s="793" t="s">
        <v>857</v>
      </c>
      <c r="C14" s="1162"/>
      <c r="D14" s="1162"/>
      <c r="E14" s="1061">
        <f>SUM(E11:E13)</f>
        <v>0</v>
      </c>
      <c r="F14" s="1061">
        <f>SUM(F11:F13)</f>
        <v>0</v>
      </c>
      <c r="G14" s="1163"/>
    </row>
    <row r="15" spans="1:14" ht="12.75" customHeight="1" x14ac:dyDescent="0.2">
      <c r="A15" s="792"/>
      <c r="B15" s="793"/>
      <c r="C15" s="1027"/>
      <c r="D15" s="1027"/>
      <c r="E15" s="1037"/>
      <c r="F15" s="1037"/>
      <c r="G15" s="1164"/>
    </row>
    <row r="16" spans="1:14" ht="12.75" customHeight="1" x14ac:dyDescent="0.2">
      <c r="A16" s="1043" t="s">
        <v>645</v>
      </c>
      <c r="B16" s="1165" t="s">
        <v>858</v>
      </c>
      <c r="C16" s="808"/>
      <c r="D16" s="780"/>
      <c r="E16" s="855"/>
      <c r="F16" s="855"/>
      <c r="G16" s="1166"/>
    </row>
    <row r="17" spans="1:7" ht="12.75" customHeight="1" x14ac:dyDescent="0.2">
      <c r="A17" s="783"/>
      <c r="B17" s="1165" t="s">
        <v>859</v>
      </c>
      <c r="C17" s="780"/>
      <c r="D17" s="780"/>
      <c r="E17" s="776"/>
      <c r="F17" s="776"/>
      <c r="G17" s="777"/>
    </row>
    <row r="18" spans="1:7" s="4" customFormat="1" ht="12.75" customHeight="1" x14ac:dyDescent="0.2">
      <c r="A18" s="783"/>
      <c r="B18" s="790">
        <v>1</v>
      </c>
      <c r="C18" s="784"/>
      <c r="D18" s="784"/>
      <c r="E18" s="785"/>
      <c r="F18" s="785"/>
      <c r="G18" s="786"/>
    </row>
    <row r="19" spans="1:7" s="4" customFormat="1" ht="12.75" customHeight="1" x14ac:dyDescent="0.2">
      <c r="A19" s="783"/>
      <c r="B19" s="790">
        <v>2</v>
      </c>
      <c r="C19" s="787"/>
      <c r="D19" s="787"/>
      <c r="E19" s="788"/>
      <c r="F19" s="788"/>
      <c r="G19" s="789"/>
    </row>
    <row r="20" spans="1:7" s="4" customFormat="1" ht="12.75" customHeight="1" thickBot="1" x14ac:dyDescent="0.25">
      <c r="A20" s="783"/>
      <c r="B20" s="790">
        <v>3</v>
      </c>
      <c r="C20" s="787"/>
      <c r="D20" s="787"/>
      <c r="E20" s="797"/>
      <c r="F20" s="797"/>
      <c r="G20" s="1161"/>
    </row>
    <row r="21" spans="1:7" ht="12.75" customHeight="1" thickBot="1" x14ac:dyDescent="0.25">
      <c r="A21" s="792"/>
      <c r="B21" s="793" t="s">
        <v>860</v>
      </c>
      <c r="C21" s="1027"/>
      <c r="D21" s="1027"/>
      <c r="E21" s="1061">
        <f>SUM(E18:E20)</f>
        <v>0</v>
      </c>
      <c r="F21" s="1061">
        <f>SUM(F18:F20)</f>
        <v>0</v>
      </c>
      <c r="G21" s="1163"/>
    </row>
    <row r="22" spans="1:7" ht="12.75" customHeight="1" x14ac:dyDescent="0.2">
      <c r="A22" s="783"/>
      <c r="B22" s="790"/>
      <c r="C22" s="780"/>
      <c r="D22" s="780"/>
      <c r="E22" s="781"/>
      <c r="F22" s="781"/>
      <c r="G22" s="782"/>
    </row>
    <row r="23" spans="1:7" ht="12.75" customHeight="1" x14ac:dyDescent="0.2">
      <c r="A23" s="1043" t="s">
        <v>676</v>
      </c>
      <c r="B23" s="1165" t="s">
        <v>430</v>
      </c>
      <c r="C23" s="808"/>
      <c r="D23" s="780"/>
      <c r="E23" s="781"/>
      <c r="F23" s="781"/>
      <c r="G23" s="782"/>
    </row>
    <row r="24" spans="1:7" ht="12.75" customHeight="1" x14ac:dyDescent="0.2">
      <c r="A24" s="783"/>
      <c r="B24" s="790"/>
      <c r="C24" s="1167" t="s">
        <v>861</v>
      </c>
      <c r="D24" s="780"/>
      <c r="E24" s="781"/>
      <c r="F24" s="781"/>
      <c r="G24" s="782"/>
    </row>
    <row r="25" spans="1:7" s="4" customFormat="1" ht="12.75" customHeight="1" x14ac:dyDescent="0.2">
      <c r="A25" s="783"/>
      <c r="B25" s="790">
        <v>1</v>
      </c>
      <c r="C25" s="784"/>
      <c r="D25" s="784"/>
      <c r="E25" s="785"/>
      <c r="F25" s="785"/>
      <c r="G25" s="786"/>
    </row>
    <row r="26" spans="1:7" s="4" customFormat="1" ht="12.75" customHeight="1" x14ac:dyDescent="0.2">
      <c r="A26" s="783"/>
      <c r="B26" s="790">
        <v>2</v>
      </c>
      <c r="C26" s="787"/>
      <c r="D26" s="787"/>
      <c r="E26" s="788"/>
      <c r="F26" s="788"/>
      <c r="G26" s="789"/>
    </row>
    <row r="27" spans="1:7" s="4" customFormat="1" ht="12.75" customHeight="1" thickBot="1" x14ac:dyDescent="0.25">
      <c r="A27" s="783"/>
      <c r="B27" s="790">
        <v>3</v>
      </c>
      <c r="C27" s="787"/>
      <c r="D27" s="787"/>
      <c r="E27" s="797"/>
      <c r="F27" s="797"/>
      <c r="G27" s="1161"/>
    </row>
    <row r="28" spans="1:7" ht="12.75" customHeight="1" thickBot="1" x14ac:dyDescent="0.25">
      <c r="A28" s="792"/>
      <c r="B28" s="793" t="s">
        <v>862</v>
      </c>
      <c r="C28" s="1027"/>
      <c r="D28" s="1027"/>
      <c r="E28" s="1061">
        <f>SUM(E25:E27)</f>
        <v>0</v>
      </c>
      <c r="F28" s="1061">
        <f>SUM(F25:F27)</f>
        <v>0</v>
      </c>
      <c r="G28" s="1163"/>
    </row>
    <row r="29" spans="1:7" ht="12.75" customHeight="1" x14ac:dyDescent="0.2">
      <c r="A29" s="783"/>
      <c r="B29" s="790"/>
      <c r="C29" s="1168"/>
      <c r="D29" s="780"/>
      <c r="E29" s="781"/>
      <c r="F29" s="781"/>
      <c r="G29" s="782"/>
    </row>
    <row r="30" spans="1:7" ht="12.75" customHeight="1" thickBot="1" x14ac:dyDescent="0.25">
      <c r="A30" s="1169"/>
      <c r="B30" s="1170"/>
      <c r="C30" s="1171"/>
      <c r="D30" s="796"/>
      <c r="E30" s="847"/>
      <c r="F30" s="847"/>
      <c r="G30" s="798"/>
    </row>
    <row r="31" spans="1:7" s="376" customFormat="1" ht="12.75" customHeight="1" thickBot="1" x14ac:dyDescent="0.25">
      <c r="A31" s="1693" t="s">
        <v>863</v>
      </c>
      <c r="B31" s="1694"/>
      <c r="C31" s="1695"/>
      <c r="D31" s="1172"/>
      <c r="E31" s="1174">
        <f>E14+E21+E28</f>
        <v>0</v>
      </c>
      <c r="F31" s="1174">
        <f>F14+F21+F28</f>
        <v>0</v>
      </c>
      <c r="G31" s="1173"/>
    </row>
  </sheetData>
  <sheetProtection algorithmName="SHA-512" hashValue="3/5kTXOMbzBNXOBIobBhkR5AqGLjPRkQFyabuUKJW8BhUI7MGyvrRkr/PzZMaCKhbLuLtzFsgqLM6oPeEXd/IQ==" saltValue="e7HlXdU9AWlL5F9zbLkblg=="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9">
    <mergeCell ref="F2:G2"/>
    <mergeCell ref="F3:G3"/>
    <mergeCell ref="A31:C31"/>
    <mergeCell ref="A6:C7"/>
    <mergeCell ref="D6:D7"/>
    <mergeCell ref="F6:F7"/>
    <mergeCell ref="G6:G7"/>
    <mergeCell ref="E6:E7"/>
    <mergeCell ref="A8:C8"/>
  </mergeCells>
  <pageMargins left="0.5" right="0.5" top="1" bottom="0.5" header="0.2" footer="0.1"/>
  <pageSetup paperSize="5" scale="91" fitToHeight="0" orientation="landscape" r:id="rId1"/>
  <headerFooter>
    <oddFooter>&amp;R&amp;"Arial,Bold"&amp;10Page 57</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3">
    <tabColor theme="9" tint="0.39997558519241921"/>
    <pageSetUpPr fitToPage="1"/>
  </sheetPr>
  <dimension ref="A1:N35"/>
  <sheetViews>
    <sheetView showGridLines="0" zoomScale="80" zoomScaleNormal="80" zoomScaleSheetLayoutView="80" zoomScalePageLayoutView="40" workbookViewId="0"/>
  </sheetViews>
  <sheetFormatPr defaultColWidth="8.85546875" defaultRowHeight="12.75" customHeight="1" x14ac:dyDescent="0.2"/>
  <cols>
    <col min="1" max="1" width="3.140625" style="4" customWidth="1"/>
    <col min="2" max="2" width="3.28515625" style="763" customWidth="1"/>
    <col min="3" max="3" width="44.42578125" style="4" customWidth="1"/>
    <col min="4" max="7" width="18.7109375" style="6" customWidth="1"/>
    <col min="8" max="9" width="18.7109375" style="4" customWidth="1"/>
    <col min="10" max="10" width="14.28515625" style="6" customWidth="1"/>
    <col min="11" max="13" width="14.140625" style="6" customWidth="1"/>
    <col min="14" max="249" width="9.140625" style="4"/>
    <col min="250" max="250" width="3.140625" style="4" customWidth="1"/>
    <col min="251" max="251" width="3.28515625" style="4" customWidth="1"/>
    <col min="252" max="252" width="40.7109375" style="4" customWidth="1"/>
    <col min="253" max="255" width="14.28515625" style="4" customWidth="1"/>
    <col min="256" max="257" width="10.28515625" style="4" customWidth="1"/>
    <col min="258" max="259" width="14.140625" style="4" customWidth="1"/>
    <col min="260" max="260" width="15.85546875" style="4" customWidth="1"/>
    <col min="261" max="262" width="10.28515625" style="4" customWidth="1"/>
    <col min="263" max="263" width="12.28515625" style="4" customWidth="1"/>
    <col min="264" max="268" width="14.140625" style="4" customWidth="1"/>
    <col min="269" max="269" width="12.28515625" style="4" customWidth="1"/>
    <col min="270" max="505" width="9.140625" style="4"/>
    <col min="506" max="506" width="3.140625" style="4" customWidth="1"/>
    <col min="507" max="507" width="3.28515625" style="4" customWidth="1"/>
    <col min="508" max="508" width="40.7109375" style="4" customWidth="1"/>
    <col min="509" max="511" width="14.28515625" style="4" customWidth="1"/>
    <col min="512" max="513" width="10.28515625" style="4" customWidth="1"/>
    <col min="514" max="515" width="14.140625" style="4" customWidth="1"/>
    <col min="516" max="516" width="15.85546875" style="4" customWidth="1"/>
    <col min="517" max="518" width="10.28515625" style="4" customWidth="1"/>
    <col min="519" max="519" width="12.28515625" style="4" customWidth="1"/>
    <col min="520" max="524" width="14.140625" style="4" customWidth="1"/>
    <col min="525" max="525" width="12.28515625" style="4" customWidth="1"/>
    <col min="526" max="761" width="9.140625" style="4"/>
    <col min="762" max="762" width="3.140625" style="4" customWidth="1"/>
    <col min="763" max="763" width="3.28515625" style="4" customWidth="1"/>
    <col min="764" max="764" width="40.7109375" style="4" customWidth="1"/>
    <col min="765" max="767" width="14.28515625" style="4" customWidth="1"/>
    <col min="768" max="769" width="10.28515625" style="4" customWidth="1"/>
    <col min="770" max="771" width="14.140625" style="4" customWidth="1"/>
    <col min="772" max="772" width="15.85546875" style="4" customWidth="1"/>
    <col min="773" max="774" width="10.28515625" style="4" customWidth="1"/>
    <col min="775" max="775" width="12.28515625" style="4" customWidth="1"/>
    <col min="776" max="780" width="14.140625" style="4" customWidth="1"/>
    <col min="781" max="781" width="12.28515625" style="4" customWidth="1"/>
    <col min="782" max="1017" width="9.140625" style="4"/>
    <col min="1018" max="1018" width="3.140625" style="4" customWidth="1"/>
    <col min="1019" max="1019" width="3.28515625" style="4" customWidth="1"/>
    <col min="1020" max="1020" width="40.7109375" style="4" customWidth="1"/>
    <col min="1021" max="1023" width="14.28515625" style="4" customWidth="1"/>
    <col min="1024" max="1025" width="10.28515625" style="4" customWidth="1"/>
    <col min="1026" max="1027" width="14.140625" style="4" customWidth="1"/>
    <col min="1028" max="1028" width="15.85546875" style="4" customWidth="1"/>
    <col min="1029" max="1030" width="10.28515625" style="4" customWidth="1"/>
    <col min="1031" max="1031" width="12.28515625" style="4" customWidth="1"/>
    <col min="1032" max="1036" width="14.140625" style="4" customWidth="1"/>
    <col min="1037" max="1037" width="12.28515625" style="4" customWidth="1"/>
    <col min="1038" max="1273" width="9.140625" style="4"/>
    <col min="1274" max="1274" width="3.140625" style="4" customWidth="1"/>
    <col min="1275" max="1275" width="3.28515625" style="4" customWidth="1"/>
    <col min="1276" max="1276" width="40.7109375" style="4" customWidth="1"/>
    <col min="1277" max="1279" width="14.28515625" style="4" customWidth="1"/>
    <col min="1280" max="1281" width="10.28515625" style="4" customWidth="1"/>
    <col min="1282" max="1283" width="14.140625" style="4" customWidth="1"/>
    <col min="1284" max="1284" width="15.85546875" style="4" customWidth="1"/>
    <col min="1285" max="1286" width="10.28515625" style="4" customWidth="1"/>
    <col min="1287" max="1287" width="12.28515625" style="4" customWidth="1"/>
    <col min="1288" max="1292" width="14.140625" style="4" customWidth="1"/>
    <col min="1293" max="1293" width="12.28515625" style="4" customWidth="1"/>
    <col min="1294" max="1529" width="9.140625" style="4"/>
    <col min="1530" max="1530" width="3.140625" style="4" customWidth="1"/>
    <col min="1531" max="1531" width="3.28515625" style="4" customWidth="1"/>
    <col min="1532" max="1532" width="40.7109375" style="4" customWidth="1"/>
    <col min="1533" max="1535" width="14.28515625" style="4" customWidth="1"/>
    <col min="1536" max="1537" width="10.28515625" style="4" customWidth="1"/>
    <col min="1538" max="1539" width="14.140625" style="4" customWidth="1"/>
    <col min="1540" max="1540" width="15.85546875" style="4" customWidth="1"/>
    <col min="1541" max="1542" width="10.28515625" style="4" customWidth="1"/>
    <col min="1543" max="1543" width="12.28515625" style="4" customWidth="1"/>
    <col min="1544" max="1548" width="14.140625" style="4" customWidth="1"/>
    <col min="1549" max="1549" width="12.28515625" style="4" customWidth="1"/>
    <col min="1550" max="1785" width="9.140625" style="4"/>
    <col min="1786" max="1786" width="3.140625" style="4" customWidth="1"/>
    <col min="1787" max="1787" width="3.28515625" style="4" customWidth="1"/>
    <col min="1788" max="1788" width="40.7109375" style="4" customWidth="1"/>
    <col min="1789" max="1791" width="14.28515625" style="4" customWidth="1"/>
    <col min="1792" max="1793" width="10.28515625" style="4" customWidth="1"/>
    <col min="1794" max="1795" width="14.140625" style="4" customWidth="1"/>
    <col min="1796" max="1796" width="15.85546875" style="4" customWidth="1"/>
    <col min="1797" max="1798" width="10.28515625" style="4" customWidth="1"/>
    <col min="1799" max="1799" width="12.28515625" style="4" customWidth="1"/>
    <col min="1800" max="1804" width="14.140625" style="4" customWidth="1"/>
    <col min="1805" max="1805" width="12.28515625" style="4" customWidth="1"/>
    <col min="1806" max="2041" width="9.140625" style="4"/>
    <col min="2042" max="2042" width="3.140625" style="4" customWidth="1"/>
    <col min="2043" max="2043" width="3.28515625" style="4" customWidth="1"/>
    <col min="2044" max="2044" width="40.7109375" style="4" customWidth="1"/>
    <col min="2045" max="2047" width="14.28515625" style="4" customWidth="1"/>
    <col min="2048" max="2049" width="10.28515625" style="4" customWidth="1"/>
    <col min="2050" max="2051" width="14.140625" style="4" customWidth="1"/>
    <col min="2052" max="2052" width="15.85546875" style="4" customWidth="1"/>
    <col min="2053" max="2054" width="10.28515625" style="4" customWidth="1"/>
    <col min="2055" max="2055" width="12.28515625" style="4" customWidth="1"/>
    <col min="2056" max="2060" width="14.140625" style="4" customWidth="1"/>
    <col min="2061" max="2061" width="12.28515625" style="4" customWidth="1"/>
    <col min="2062" max="2297" width="9.140625" style="4"/>
    <col min="2298" max="2298" width="3.140625" style="4" customWidth="1"/>
    <col min="2299" max="2299" width="3.28515625" style="4" customWidth="1"/>
    <col min="2300" max="2300" width="40.7109375" style="4" customWidth="1"/>
    <col min="2301" max="2303" width="14.28515625" style="4" customWidth="1"/>
    <col min="2304" max="2305" width="10.28515625" style="4" customWidth="1"/>
    <col min="2306" max="2307" width="14.140625" style="4" customWidth="1"/>
    <col min="2308" max="2308" width="15.85546875" style="4" customWidth="1"/>
    <col min="2309" max="2310" width="10.28515625" style="4" customWidth="1"/>
    <col min="2311" max="2311" width="12.28515625" style="4" customWidth="1"/>
    <col min="2312" max="2316" width="14.140625" style="4" customWidth="1"/>
    <col min="2317" max="2317" width="12.28515625" style="4" customWidth="1"/>
    <col min="2318" max="2553" width="9.140625" style="4"/>
    <col min="2554" max="2554" width="3.140625" style="4" customWidth="1"/>
    <col min="2555" max="2555" width="3.28515625" style="4" customWidth="1"/>
    <col min="2556" max="2556" width="40.7109375" style="4" customWidth="1"/>
    <col min="2557" max="2559" width="14.28515625" style="4" customWidth="1"/>
    <col min="2560" max="2561" width="10.28515625" style="4" customWidth="1"/>
    <col min="2562" max="2563" width="14.140625" style="4" customWidth="1"/>
    <col min="2564" max="2564" width="15.85546875" style="4" customWidth="1"/>
    <col min="2565" max="2566" width="10.28515625" style="4" customWidth="1"/>
    <col min="2567" max="2567" width="12.28515625" style="4" customWidth="1"/>
    <col min="2568" max="2572" width="14.140625" style="4" customWidth="1"/>
    <col min="2573" max="2573" width="12.28515625" style="4" customWidth="1"/>
    <col min="2574" max="2809" width="9.140625" style="4"/>
    <col min="2810" max="2810" width="3.140625" style="4" customWidth="1"/>
    <col min="2811" max="2811" width="3.28515625" style="4" customWidth="1"/>
    <col min="2812" max="2812" width="40.7109375" style="4" customWidth="1"/>
    <col min="2813" max="2815" width="14.28515625" style="4" customWidth="1"/>
    <col min="2816" max="2817" width="10.28515625" style="4" customWidth="1"/>
    <col min="2818" max="2819" width="14.140625" style="4" customWidth="1"/>
    <col min="2820" max="2820" width="15.85546875" style="4" customWidth="1"/>
    <col min="2821" max="2822" width="10.28515625" style="4" customWidth="1"/>
    <col min="2823" max="2823" width="12.28515625" style="4" customWidth="1"/>
    <col min="2824" max="2828" width="14.140625" style="4" customWidth="1"/>
    <col min="2829" max="2829" width="12.28515625" style="4" customWidth="1"/>
    <col min="2830" max="3065" width="9.140625" style="4"/>
    <col min="3066" max="3066" width="3.140625" style="4" customWidth="1"/>
    <col min="3067" max="3067" width="3.28515625" style="4" customWidth="1"/>
    <col min="3068" max="3068" width="40.7109375" style="4" customWidth="1"/>
    <col min="3069" max="3071" width="14.28515625" style="4" customWidth="1"/>
    <col min="3072" max="3073" width="10.28515625" style="4" customWidth="1"/>
    <col min="3074" max="3075" width="14.140625" style="4" customWidth="1"/>
    <col min="3076" max="3076" width="15.85546875" style="4" customWidth="1"/>
    <col min="3077" max="3078" width="10.28515625" style="4" customWidth="1"/>
    <col min="3079" max="3079" width="12.28515625" style="4" customWidth="1"/>
    <col min="3080" max="3084" width="14.140625" style="4" customWidth="1"/>
    <col min="3085" max="3085" width="12.28515625" style="4" customWidth="1"/>
    <col min="3086" max="3321" width="9.140625" style="4"/>
    <col min="3322" max="3322" width="3.140625" style="4" customWidth="1"/>
    <col min="3323" max="3323" width="3.28515625" style="4" customWidth="1"/>
    <col min="3324" max="3324" width="40.7109375" style="4" customWidth="1"/>
    <col min="3325" max="3327" width="14.28515625" style="4" customWidth="1"/>
    <col min="3328" max="3329" width="10.28515625" style="4" customWidth="1"/>
    <col min="3330" max="3331" width="14.140625" style="4" customWidth="1"/>
    <col min="3332" max="3332" width="15.85546875" style="4" customWidth="1"/>
    <col min="3333" max="3334" width="10.28515625" style="4" customWidth="1"/>
    <col min="3335" max="3335" width="12.28515625" style="4" customWidth="1"/>
    <col min="3336" max="3340" width="14.140625" style="4" customWidth="1"/>
    <col min="3341" max="3341" width="12.28515625" style="4" customWidth="1"/>
    <col min="3342" max="3577" width="9.140625" style="4"/>
    <col min="3578" max="3578" width="3.140625" style="4" customWidth="1"/>
    <col min="3579" max="3579" width="3.28515625" style="4" customWidth="1"/>
    <col min="3580" max="3580" width="40.7109375" style="4" customWidth="1"/>
    <col min="3581" max="3583" width="14.28515625" style="4" customWidth="1"/>
    <col min="3584" max="3585" width="10.28515625" style="4" customWidth="1"/>
    <col min="3586" max="3587" width="14.140625" style="4" customWidth="1"/>
    <col min="3588" max="3588" width="15.85546875" style="4" customWidth="1"/>
    <col min="3589" max="3590" width="10.28515625" style="4" customWidth="1"/>
    <col min="3591" max="3591" width="12.28515625" style="4" customWidth="1"/>
    <col min="3592" max="3596" width="14.140625" style="4" customWidth="1"/>
    <col min="3597" max="3597" width="12.28515625" style="4" customWidth="1"/>
    <col min="3598" max="3833" width="9.140625" style="4"/>
    <col min="3834" max="3834" width="3.140625" style="4" customWidth="1"/>
    <col min="3835" max="3835" width="3.28515625" style="4" customWidth="1"/>
    <col min="3836" max="3836" width="40.7109375" style="4" customWidth="1"/>
    <col min="3837" max="3839" width="14.28515625" style="4" customWidth="1"/>
    <col min="3840" max="3841" width="10.28515625" style="4" customWidth="1"/>
    <col min="3842" max="3843" width="14.140625" style="4" customWidth="1"/>
    <col min="3844" max="3844" width="15.85546875" style="4" customWidth="1"/>
    <col min="3845" max="3846" width="10.28515625" style="4" customWidth="1"/>
    <col min="3847" max="3847" width="12.28515625" style="4" customWidth="1"/>
    <col min="3848" max="3852" width="14.140625" style="4" customWidth="1"/>
    <col min="3853" max="3853" width="12.28515625" style="4" customWidth="1"/>
    <col min="3854" max="4089" width="9.140625" style="4"/>
    <col min="4090" max="4090" width="3.140625" style="4" customWidth="1"/>
    <col min="4091" max="4091" width="3.28515625" style="4" customWidth="1"/>
    <col min="4092" max="4092" width="40.7109375" style="4" customWidth="1"/>
    <col min="4093" max="4095" width="14.28515625" style="4" customWidth="1"/>
    <col min="4096" max="4097" width="10.28515625" style="4" customWidth="1"/>
    <col min="4098" max="4099" width="14.140625" style="4" customWidth="1"/>
    <col min="4100" max="4100" width="15.85546875" style="4" customWidth="1"/>
    <col min="4101" max="4102" width="10.28515625" style="4" customWidth="1"/>
    <col min="4103" max="4103" width="12.28515625" style="4" customWidth="1"/>
    <col min="4104" max="4108" width="14.140625" style="4" customWidth="1"/>
    <col min="4109" max="4109" width="12.28515625" style="4" customWidth="1"/>
    <col min="4110" max="4345" width="9.140625" style="4"/>
    <col min="4346" max="4346" width="3.140625" style="4" customWidth="1"/>
    <col min="4347" max="4347" width="3.28515625" style="4" customWidth="1"/>
    <col min="4348" max="4348" width="40.7109375" style="4" customWidth="1"/>
    <col min="4349" max="4351" width="14.28515625" style="4" customWidth="1"/>
    <col min="4352" max="4353" width="10.28515625" style="4" customWidth="1"/>
    <col min="4354" max="4355" width="14.140625" style="4" customWidth="1"/>
    <col min="4356" max="4356" width="15.85546875" style="4" customWidth="1"/>
    <col min="4357" max="4358" width="10.28515625" style="4" customWidth="1"/>
    <col min="4359" max="4359" width="12.28515625" style="4" customWidth="1"/>
    <col min="4360" max="4364" width="14.140625" style="4" customWidth="1"/>
    <col min="4365" max="4365" width="12.28515625" style="4" customWidth="1"/>
    <col min="4366" max="4601" width="9.140625" style="4"/>
    <col min="4602" max="4602" width="3.140625" style="4" customWidth="1"/>
    <col min="4603" max="4603" width="3.28515625" style="4" customWidth="1"/>
    <col min="4604" max="4604" width="40.7109375" style="4" customWidth="1"/>
    <col min="4605" max="4607" width="14.28515625" style="4" customWidth="1"/>
    <col min="4608" max="4609" width="10.28515625" style="4" customWidth="1"/>
    <col min="4610" max="4611" width="14.140625" style="4" customWidth="1"/>
    <col min="4612" max="4612" width="15.85546875" style="4" customWidth="1"/>
    <col min="4613" max="4614" width="10.28515625" style="4" customWidth="1"/>
    <col min="4615" max="4615" width="12.28515625" style="4" customWidth="1"/>
    <col min="4616" max="4620" width="14.140625" style="4" customWidth="1"/>
    <col min="4621" max="4621" width="12.28515625" style="4" customWidth="1"/>
    <col min="4622" max="4857" width="9.140625" style="4"/>
    <col min="4858" max="4858" width="3.140625" style="4" customWidth="1"/>
    <col min="4859" max="4859" width="3.28515625" style="4" customWidth="1"/>
    <col min="4860" max="4860" width="40.7109375" style="4" customWidth="1"/>
    <col min="4861" max="4863" width="14.28515625" style="4" customWidth="1"/>
    <col min="4864" max="4865" width="10.28515625" style="4" customWidth="1"/>
    <col min="4866" max="4867" width="14.140625" style="4" customWidth="1"/>
    <col min="4868" max="4868" width="15.85546875" style="4" customWidth="1"/>
    <col min="4869" max="4870" width="10.28515625" style="4" customWidth="1"/>
    <col min="4871" max="4871" width="12.28515625" style="4" customWidth="1"/>
    <col min="4872" max="4876" width="14.140625" style="4" customWidth="1"/>
    <col min="4877" max="4877" width="12.28515625" style="4" customWidth="1"/>
    <col min="4878" max="5113" width="9.140625" style="4"/>
    <col min="5114" max="5114" width="3.140625" style="4" customWidth="1"/>
    <col min="5115" max="5115" width="3.28515625" style="4" customWidth="1"/>
    <col min="5116" max="5116" width="40.7109375" style="4" customWidth="1"/>
    <col min="5117" max="5119" width="14.28515625" style="4" customWidth="1"/>
    <col min="5120" max="5121" width="10.28515625" style="4" customWidth="1"/>
    <col min="5122" max="5123" width="14.140625" style="4" customWidth="1"/>
    <col min="5124" max="5124" width="15.85546875" style="4" customWidth="1"/>
    <col min="5125" max="5126" width="10.28515625" style="4" customWidth="1"/>
    <col min="5127" max="5127" width="12.28515625" style="4" customWidth="1"/>
    <col min="5128" max="5132" width="14.140625" style="4" customWidth="1"/>
    <col min="5133" max="5133" width="12.28515625" style="4" customWidth="1"/>
    <col min="5134" max="5369" width="9.140625" style="4"/>
    <col min="5370" max="5370" width="3.140625" style="4" customWidth="1"/>
    <col min="5371" max="5371" width="3.28515625" style="4" customWidth="1"/>
    <col min="5372" max="5372" width="40.7109375" style="4" customWidth="1"/>
    <col min="5373" max="5375" width="14.28515625" style="4" customWidth="1"/>
    <col min="5376" max="5377" width="10.28515625" style="4" customWidth="1"/>
    <col min="5378" max="5379" width="14.140625" style="4" customWidth="1"/>
    <col min="5380" max="5380" width="15.85546875" style="4" customWidth="1"/>
    <col min="5381" max="5382" width="10.28515625" style="4" customWidth="1"/>
    <col min="5383" max="5383" width="12.28515625" style="4" customWidth="1"/>
    <col min="5384" max="5388" width="14.140625" style="4" customWidth="1"/>
    <col min="5389" max="5389" width="12.28515625" style="4" customWidth="1"/>
    <col min="5390" max="5625" width="9.140625" style="4"/>
    <col min="5626" max="5626" width="3.140625" style="4" customWidth="1"/>
    <col min="5627" max="5627" width="3.28515625" style="4" customWidth="1"/>
    <col min="5628" max="5628" width="40.7109375" style="4" customWidth="1"/>
    <col min="5629" max="5631" width="14.28515625" style="4" customWidth="1"/>
    <col min="5632" max="5633" width="10.28515625" style="4" customWidth="1"/>
    <col min="5634" max="5635" width="14.140625" style="4" customWidth="1"/>
    <col min="5636" max="5636" width="15.85546875" style="4" customWidth="1"/>
    <col min="5637" max="5638" width="10.28515625" style="4" customWidth="1"/>
    <col min="5639" max="5639" width="12.28515625" style="4" customWidth="1"/>
    <col min="5640" max="5644" width="14.140625" style="4" customWidth="1"/>
    <col min="5645" max="5645" width="12.28515625" style="4" customWidth="1"/>
    <col min="5646" max="5881" width="9.140625" style="4"/>
    <col min="5882" max="5882" width="3.140625" style="4" customWidth="1"/>
    <col min="5883" max="5883" width="3.28515625" style="4" customWidth="1"/>
    <col min="5884" max="5884" width="40.7109375" style="4" customWidth="1"/>
    <col min="5885" max="5887" width="14.28515625" style="4" customWidth="1"/>
    <col min="5888" max="5889" width="10.28515625" style="4" customWidth="1"/>
    <col min="5890" max="5891" width="14.140625" style="4" customWidth="1"/>
    <col min="5892" max="5892" width="15.85546875" style="4" customWidth="1"/>
    <col min="5893" max="5894" width="10.28515625" style="4" customWidth="1"/>
    <col min="5895" max="5895" width="12.28515625" style="4" customWidth="1"/>
    <col min="5896" max="5900" width="14.140625" style="4" customWidth="1"/>
    <col min="5901" max="5901" width="12.28515625" style="4" customWidth="1"/>
    <col min="5902" max="6137" width="9.140625" style="4"/>
    <col min="6138" max="6138" width="3.140625" style="4" customWidth="1"/>
    <col min="6139" max="6139" width="3.28515625" style="4" customWidth="1"/>
    <col min="6140" max="6140" width="40.7109375" style="4" customWidth="1"/>
    <col min="6141" max="6143" width="14.28515625" style="4" customWidth="1"/>
    <col min="6144" max="6145" width="10.28515625" style="4" customWidth="1"/>
    <col min="6146" max="6147" width="14.140625" style="4" customWidth="1"/>
    <col min="6148" max="6148" width="15.85546875" style="4" customWidth="1"/>
    <col min="6149" max="6150" width="10.28515625" style="4" customWidth="1"/>
    <col min="6151" max="6151" width="12.28515625" style="4" customWidth="1"/>
    <col min="6152" max="6156" width="14.140625" style="4" customWidth="1"/>
    <col min="6157" max="6157" width="12.28515625" style="4" customWidth="1"/>
    <col min="6158" max="6393" width="9.140625" style="4"/>
    <col min="6394" max="6394" width="3.140625" style="4" customWidth="1"/>
    <col min="6395" max="6395" width="3.28515625" style="4" customWidth="1"/>
    <col min="6396" max="6396" width="40.7109375" style="4" customWidth="1"/>
    <col min="6397" max="6399" width="14.28515625" style="4" customWidth="1"/>
    <col min="6400" max="6401" width="10.28515625" style="4" customWidth="1"/>
    <col min="6402" max="6403" width="14.140625" style="4" customWidth="1"/>
    <col min="6404" max="6404" width="15.85546875" style="4" customWidth="1"/>
    <col min="6405" max="6406" width="10.28515625" style="4" customWidth="1"/>
    <col min="6407" max="6407" width="12.28515625" style="4" customWidth="1"/>
    <col min="6408" max="6412" width="14.140625" style="4" customWidth="1"/>
    <col min="6413" max="6413" width="12.28515625" style="4" customWidth="1"/>
    <col min="6414" max="6649" width="9.140625" style="4"/>
    <col min="6650" max="6650" width="3.140625" style="4" customWidth="1"/>
    <col min="6651" max="6651" width="3.28515625" style="4" customWidth="1"/>
    <col min="6652" max="6652" width="40.7109375" style="4" customWidth="1"/>
    <col min="6653" max="6655" width="14.28515625" style="4" customWidth="1"/>
    <col min="6656" max="6657" width="10.28515625" style="4" customWidth="1"/>
    <col min="6658" max="6659" width="14.140625" style="4" customWidth="1"/>
    <col min="6660" max="6660" width="15.85546875" style="4" customWidth="1"/>
    <col min="6661" max="6662" width="10.28515625" style="4" customWidth="1"/>
    <col min="6663" max="6663" width="12.28515625" style="4" customWidth="1"/>
    <col min="6664" max="6668" width="14.140625" style="4" customWidth="1"/>
    <col min="6669" max="6669" width="12.28515625" style="4" customWidth="1"/>
    <col min="6670" max="6905" width="9.140625" style="4"/>
    <col min="6906" max="6906" width="3.140625" style="4" customWidth="1"/>
    <col min="6907" max="6907" width="3.28515625" style="4" customWidth="1"/>
    <col min="6908" max="6908" width="40.7109375" style="4" customWidth="1"/>
    <col min="6909" max="6911" width="14.28515625" style="4" customWidth="1"/>
    <col min="6912" max="6913" width="10.28515625" style="4" customWidth="1"/>
    <col min="6914" max="6915" width="14.140625" style="4" customWidth="1"/>
    <col min="6916" max="6916" width="15.85546875" style="4" customWidth="1"/>
    <col min="6917" max="6918" width="10.28515625" style="4" customWidth="1"/>
    <col min="6919" max="6919" width="12.28515625" style="4" customWidth="1"/>
    <col min="6920" max="6924" width="14.140625" style="4" customWidth="1"/>
    <col min="6925" max="6925" width="12.28515625" style="4" customWidth="1"/>
    <col min="6926" max="7161" width="9.140625" style="4"/>
    <col min="7162" max="7162" width="3.140625" style="4" customWidth="1"/>
    <col min="7163" max="7163" width="3.28515625" style="4" customWidth="1"/>
    <col min="7164" max="7164" width="40.7109375" style="4" customWidth="1"/>
    <col min="7165" max="7167" width="14.28515625" style="4" customWidth="1"/>
    <col min="7168" max="7169" width="10.28515625" style="4" customWidth="1"/>
    <col min="7170" max="7171" width="14.140625" style="4" customWidth="1"/>
    <col min="7172" max="7172" width="15.85546875" style="4" customWidth="1"/>
    <col min="7173" max="7174" width="10.28515625" style="4" customWidth="1"/>
    <col min="7175" max="7175" width="12.28515625" style="4" customWidth="1"/>
    <col min="7176" max="7180" width="14.140625" style="4" customWidth="1"/>
    <col min="7181" max="7181" width="12.28515625" style="4" customWidth="1"/>
    <col min="7182" max="7417" width="9.140625" style="4"/>
    <col min="7418" max="7418" width="3.140625" style="4" customWidth="1"/>
    <col min="7419" max="7419" width="3.28515625" style="4" customWidth="1"/>
    <col min="7420" max="7420" width="40.7109375" style="4" customWidth="1"/>
    <col min="7421" max="7423" width="14.28515625" style="4" customWidth="1"/>
    <col min="7424" max="7425" width="10.28515625" style="4" customWidth="1"/>
    <col min="7426" max="7427" width="14.140625" style="4" customWidth="1"/>
    <col min="7428" max="7428" width="15.85546875" style="4" customWidth="1"/>
    <col min="7429" max="7430" width="10.28515625" style="4" customWidth="1"/>
    <col min="7431" max="7431" width="12.28515625" style="4" customWidth="1"/>
    <col min="7432" max="7436" width="14.140625" style="4" customWidth="1"/>
    <col min="7437" max="7437" width="12.28515625" style="4" customWidth="1"/>
    <col min="7438" max="7673" width="9.140625" style="4"/>
    <col min="7674" max="7674" width="3.140625" style="4" customWidth="1"/>
    <col min="7675" max="7675" width="3.28515625" style="4" customWidth="1"/>
    <col min="7676" max="7676" width="40.7109375" style="4" customWidth="1"/>
    <col min="7677" max="7679" width="14.28515625" style="4" customWidth="1"/>
    <col min="7680" max="7681" width="10.28515625" style="4" customWidth="1"/>
    <col min="7682" max="7683" width="14.140625" style="4" customWidth="1"/>
    <col min="7684" max="7684" width="15.85546875" style="4" customWidth="1"/>
    <col min="7685" max="7686" width="10.28515625" style="4" customWidth="1"/>
    <col min="7687" max="7687" width="12.28515625" style="4" customWidth="1"/>
    <col min="7688" max="7692" width="14.140625" style="4" customWidth="1"/>
    <col min="7693" max="7693" width="12.28515625" style="4" customWidth="1"/>
    <col min="7694" max="7929" width="9.140625" style="4"/>
    <col min="7930" max="7930" width="3.140625" style="4" customWidth="1"/>
    <col min="7931" max="7931" width="3.28515625" style="4" customWidth="1"/>
    <col min="7932" max="7932" width="40.7109375" style="4" customWidth="1"/>
    <col min="7933" max="7935" width="14.28515625" style="4" customWidth="1"/>
    <col min="7936" max="7937" width="10.28515625" style="4" customWidth="1"/>
    <col min="7938" max="7939" width="14.140625" style="4" customWidth="1"/>
    <col min="7940" max="7940" width="15.85546875" style="4" customWidth="1"/>
    <col min="7941" max="7942" width="10.28515625" style="4" customWidth="1"/>
    <col min="7943" max="7943" width="12.28515625" style="4" customWidth="1"/>
    <col min="7944" max="7948" width="14.140625" style="4" customWidth="1"/>
    <col min="7949" max="7949" width="12.28515625" style="4" customWidth="1"/>
    <col min="7950" max="8185" width="9.140625" style="4"/>
    <col min="8186" max="8186" width="3.140625" style="4" customWidth="1"/>
    <col min="8187" max="8187" width="3.28515625" style="4" customWidth="1"/>
    <col min="8188" max="8188" width="40.7109375" style="4" customWidth="1"/>
    <col min="8189" max="8191" width="14.28515625" style="4" customWidth="1"/>
    <col min="8192" max="8193" width="10.28515625" style="4" customWidth="1"/>
    <col min="8194" max="8195" width="14.140625" style="4" customWidth="1"/>
    <col min="8196" max="8196" width="15.85546875" style="4" customWidth="1"/>
    <col min="8197" max="8198" width="10.28515625" style="4" customWidth="1"/>
    <col min="8199" max="8199" width="12.28515625" style="4" customWidth="1"/>
    <col min="8200" max="8204" width="14.140625" style="4" customWidth="1"/>
    <col min="8205" max="8205" width="12.28515625" style="4" customWidth="1"/>
    <col min="8206" max="8441" width="9.140625" style="4"/>
    <col min="8442" max="8442" width="3.140625" style="4" customWidth="1"/>
    <col min="8443" max="8443" width="3.28515625" style="4" customWidth="1"/>
    <col min="8444" max="8444" width="40.7109375" style="4" customWidth="1"/>
    <col min="8445" max="8447" width="14.28515625" style="4" customWidth="1"/>
    <col min="8448" max="8449" width="10.28515625" style="4" customWidth="1"/>
    <col min="8450" max="8451" width="14.140625" style="4" customWidth="1"/>
    <col min="8452" max="8452" width="15.85546875" style="4" customWidth="1"/>
    <col min="8453" max="8454" width="10.28515625" style="4" customWidth="1"/>
    <col min="8455" max="8455" width="12.28515625" style="4" customWidth="1"/>
    <col min="8456" max="8460" width="14.140625" style="4" customWidth="1"/>
    <col min="8461" max="8461" width="12.28515625" style="4" customWidth="1"/>
    <col min="8462" max="8697" width="9.140625" style="4"/>
    <col min="8698" max="8698" width="3.140625" style="4" customWidth="1"/>
    <col min="8699" max="8699" width="3.28515625" style="4" customWidth="1"/>
    <col min="8700" max="8700" width="40.7109375" style="4" customWidth="1"/>
    <col min="8701" max="8703" width="14.28515625" style="4" customWidth="1"/>
    <col min="8704" max="8705" width="10.28515625" style="4" customWidth="1"/>
    <col min="8706" max="8707" width="14.140625" style="4" customWidth="1"/>
    <col min="8708" max="8708" width="15.85546875" style="4" customWidth="1"/>
    <col min="8709" max="8710" width="10.28515625" style="4" customWidth="1"/>
    <col min="8711" max="8711" width="12.28515625" style="4" customWidth="1"/>
    <col min="8712" max="8716" width="14.140625" style="4" customWidth="1"/>
    <col min="8717" max="8717" width="12.28515625" style="4" customWidth="1"/>
    <col min="8718" max="8953" width="9.140625" style="4"/>
    <col min="8954" max="8954" width="3.140625" style="4" customWidth="1"/>
    <col min="8955" max="8955" width="3.28515625" style="4" customWidth="1"/>
    <col min="8956" max="8956" width="40.7109375" style="4" customWidth="1"/>
    <col min="8957" max="8959" width="14.28515625" style="4" customWidth="1"/>
    <col min="8960" max="8961" width="10.28515625" style="4" customWidth="1"/>
    <col min="8962" max="8963" width="14.140625" style="4" customWidth="1"/>
    <col min="8964" max="8964" width="15.85546875" style="4" customWidth="1"/>
    <col min="8965" max="8966" width="10.28515625" style="4" customWidth="1"/>
    <col min="8967" max="8967" width="12.28515625" style="4" customWidth="1"/>
    <col min="8968" max="8972" width="14.140625" style="4" customWidth="1"/>
    <col min="8973" max="8973" width="12.28515625" style="4" customWidth="1"/>
    <col min="8974" max="9209" width="9.140625" style="4"/>
    <col min="9210" max="9210" width="3.140625" style="4" customWidth="1"/>
    <col min="9211" max="9211" width="3.28515625" style="4" customWidth="1"/>
    <col min="9212" max="9212" width="40.7109375" style="4" customWidth="1"/>
    <col min="9213" max="9215" width="14.28515625" style="4" customWidth="1"/>
    <col min="9216" max="9217" width="10.28515625" style="4" customWidth="1"/>
    <col min="9218" max="9219" width="14.140625" style="4" customWidth="1"/>
    <col min="9220" max="9220" width="15.85546875" style="4" customWidth="1"/>
    <col min="9221" max="9222" width="10.28515625" style="4" customWidth="1"/>
    <col min="9223" max="9223" width="12.28515625" style="4" customWidth="1"/>
    <col min="9224" max="9228" width="14.140625" style="4" customWidth="1"/>
    <col min="9229" max="9229" width="12.28515625" style="4" customWidth="1"/>
    <col min="9230" max="9465" width="9.140625" style="4"/>
    <col min="9466" max="9466" width="3.140625" style="4" customWidth="1"/>
    <col min="9467" max="9467" width="3.28515625" style="4" customWidth="1"/>
    <col min="9468" max="9468" width="40.7109375" style="4" customWidth="1"/>
    <col min="9469" max="9471" width="14.28515625" style="4" customWidth="1"/>
    <col min="9472" max="9473" width="10.28515625" style="4" customWidth="1"/>
    <col min="9474" max="9475" width="14.140625" style="4" customWidth="1"/>
    <col min="9476" max="9476" width="15.85546875" style="4" customWidth="1"/>
    <col min="9477" max="9478" width="10.28515625" style="4" customWidth="1"/>
    <col min="9479" max="9479" width="12.28515625" style="4" customWidth="1"/>
    <col min="9480" max="9484" width="14.140625" style="4" customWidth="1"/>
    <col min="9485" max="9485" width="12.28515625" style="4" customWidth="1"/>
    <col min="9486" max="9721" width="9.140625" style="4"/>
    <col min="9722" max="9722" width="3.140625" style="4" customWidth="1"/>
    <col min="9723" max="9723" width="3.28515625" style="4" customWidth="1"/>
    <col min="9724" max="9724" width="40.7109375" style="4" customWidth="1"/>
    <col min="9725" max="9727" width="14.28515625" style="4" customWidth="1"/>
    <col min="9728" max="9729" width="10.28515625" style="4" customWidth="1"/>
    <col min="9730" max="9731" width="14.140625" style="4" customWidth="1"/>
    <col min="9732" max="9732" width="15.85546875" style="4" customWidth="1"/>
    <col min="9733" max="9734" width="10.28515625" style="4" customWidth="1"/>
    <col min="9735" max="9735" width="12.28515625" style="4" customWidth="1"/>
    <col min="9736" max="9740" width="14.140625" style="4" customWidth="1"/>
    <col min="9741" max="9741" width="12.28515625" style="4" customWidth="1"/>
    <col min="9742" max="9977" width="9.140625" style="4"/>
    <col min="9978" max="9978" width="3.140625" style="4" customWidth="1"/>
    <col min="9979" max="9979" width="3.28515625" style="4" customWidth="1"/>
    <col min="9980" max="9980" width="40.7109375" style="4" customWidth="1"/>
    <col min="9981" max="9983" width="14.28515625" style="4" customWidth="1"/>
    <col min="9984" max="9985" width="10.28515625" style="4" customWidth="1"/>
    <col min="9986" max="9987" width="14.140625" style="4" customWidth="1"/>
    <col min="9988" max="9988" width="15.85546875" style="4" customWidth="1"/>
    <col min="9989" max="9990" width="10.28515625" style="4" customWidth="1"/>
    <col min="9991" max="9991" width="12.28515625" style="4" customWidth="1"/>
    <col min="9992" max="9996" width="14.140625" style="4" customWidth="1"/>
    <col min="9997" max="9997" width="12.28515625" style="4" customWidth="1"/>
    <col min="9998" max="10233" width="9.140625" style="4"/>
    <col min="10234" max="10234" width="3.140625" style="4" customWidth="1"/>
    <col min="10235" max="10235" width="3.28515625" style="4" customWidth="1"/>
    <col min="10236" max="10236" width="40.7109375" style="4" customWidth="1"/>
    <col min="10237" max="10239" width="14.28515625" style="4" customWidth="1"/>
    <col min="10240" max="10241" width="10.28515625" style="4" customWidth="1"/>
    <col min="10242" max="10243" width="14.140625" style="4" customWidth="1"/>
    <col min="10244" max="10244" width="15.85546875" style="4" customWidth="1"/>
    <col min="10245" max="10246" width="10.28515625" style="4" customWidth="1"/>
    <col min="10247" max="10247" width="12.28515625" style="4" customWidth="1"/>
    <col min="10248" max="10252" width="14.140625" style="4" customWidth="1"/>
    <col min="10253" max="10253" width="12.28515625" style="4" customWidth="1"/>
    <col min="10254" max="10489" width="9.140625" style="4"/>
    <col min="10490" max="10490" width="3.140625" style="4" customWidth="1"/>
    <col min="10491" max="10491" width="3.28515625" style="4" customWidth="1"/>
    <col min="10492" max="10492" width="40.7109375" style="4" customWidth="1"/>
    <col min="10493" max="10495" width="14.28515625" style="4" customWidth="1"/>
    <col min="10496" max="10497" width="10.28515625" style="4" customWidth="1"/>
    <col min="10498" max="10499" width="14.140625" style="4" customWidth="1"/>
    <col min="10500" max="10500" width="15.85546875" style="4" customWidth="1"/>
    <col min="10501" max="10502" width="10.28515625" style="4" customWidth="1"/>
    <col min="10503" max="10503" width="12.28515625" style="4" customWidth="1"/>
    <col min="10504" max="10508" width="14.140625" style="4" customWidth="1"/>
    <col min="10509" max="10509" width="12.28515625" style="4" customWidth="1"/>
    <col min="10510" max="10745" width="9.140625" style="4"/>
    <col min="10746" max="10746" width="3.140625" style="4" customWidth="1"/>
    <col min="10747" max="10747" width="3.28515625" style="4" customWidth="1"/>
    <col min="10748" max="10748" width="40.7109375" style="4" customWidth="1"/>
    <col min="10749" max="10751" width="14.28515625" style="4" customWidth="1"/>
    <col min="10752" max="10753" width="10.28515625" style="4" customWidth="1"/>
    <col min="10754" max="10755" width="14.140625" style="4" customWidth="1"/>
    <col min="10756" max="10756" width="15.85546875" style="4" customWidth="1"/>
    <col min="10757" max="10758" width="10.28515625" style="4" customWidth="1"/>
    <col min="10759" max="10759" width="12.28515625" style="4" customWidth="1"/>
    <col min="10760" max="10764" width="14.140625" style="4" customWidth="1"/>
    <col min="10765" max="10765" width="12.28515625" style="4" customWidth="1"/>
    <col min="10766" max="11001" width="9.140625" style="4"/>
    <col min="11002" max="11002" width="3.140625" style="4" customWidth="1"/>
    <col min="11003" max="11003" width="3.28515625" style="4" customWidth="1"/>
    <col min="11004" max="11004" width="40.7109375" style="4" customWidth="1"/>
    <col min="11005" max="11007" width="14.28515625" style="4" customWidth="1"/>
    <col min="11008" max="11009" width="10.28515625" style="4" customWidth="1"/>
    <col min="11010" max="11011" width="14.140625" style="4" customWidth="1"/>
    <col min="11012" max="11012" width="15.85546875" style="4" customWidth="1"/>
    <col min="11013" max="11014" width="10.28515625" style="4" customWidth="1"/>
    <col min="11015" max="11015" width="12.28515625" style="4" customWidth="1"/>
    <col min="11016" max="11020" width="14.140625" style="4" customWidth="1"/>
    <col min="11021" max="11021" width="12.28515625" style="4" customWidth="1"/>
    <col min="11022" max="11257" width="9.140625" style="4"/>
    <col min="11258" max="11258" width="3.140625" style="4" customWidth="1"/>
    <col min="11259" max="11259" width="3.28515625" style="4" customWidth="1"/>
    <col min="11260" max="11260" width="40.7109375" style="4" customWidth="1"/>
    <col min="11261" max="11263" width="14.28515625" style="4" customWidth="1"/>
    <col min="11264" max="11265" width="10.28515625" style="4" customWidth="1"/>
    <col min="11266" max="11267" width="14.140625" style="4" customWidth="1"/>
    <col min="11268" max="11268" width="15.85546875" style="4" customWidth="1"/>
    <col min="11269" max="11270" width="10.28515625" style="4" customWidth="1"/>
    <col min="11271" max="11271" width="12.28515625" style="4" customWidth="1"/>
    <col min="11272" max="11276" width="14.140625" style="4" customWidth="1"/>
    <col min="11277" max="11277" width="12.28515625" style="4" customWidth="1"/>
    <col min="11278" max="11513" width="9.140625" style="4"/>
    <col min="11514" max="11514" width="3.140625" style="4" customWidth="1"/>
    <col min="11515" max="11515" width="3.28515625" style="4" customWidth="1"/>
    <col min="11516" max="11516" width="40.7109375" style="4" customWidth="1"/>
    <col min="11517" max="11519" width="14.28515625" style="4" customWidth="1"/>
    <col min="11520" max="11521" width="10.28515625" style="4" customWidth="1"/>
    <col min="11522" max="11523" width="14.140625" style="4" customWidth="1"/>
    <col min="11524" max="11524" width="15.85546875" style="4" customWidth="1"/>
    <col min="11525" max="11526" width="10.28515625" style="4" customWidth="1"/>
    <col min="11527" max="11527" width="12.28515625" style="4" customWidth="1"/>
    <col min="11528" max="11532" width="14.140625" style="4" customWidth="1"/>
    <col min="11533" max="11533" width="12.28515625" style="4" customWidth="1"/>
    <col min="11534" max="11769" width="9.140625" style="4"/>
    <col min="11770" max="11770" width="3.140625" style="4" customWidth="1"/>
    <col min="11771" max="11771" width="3.28515625" style="4" customWidth="1"/>
    <col min="11772" max="11772" width="40.7109375" style="4" customWidth="1"/>
    <col min="11773" max="11775" width="14.28515625" style="4" customWidth="1"/>
    <col min="11776" max="11777" width="10.28515625" style="4" customWidth="1"/>
    <col min="11778" max="11779" width="14.140625" style="4" customWidth="1"/>
    <col min="11780" max="11780" width="15.85546875" style="4" customWidth="1"/>
    <col min="11781" max="11782" width="10.28515625" style="4" customWidth="1"/>
    <col min="11783" max="11783" width="12.28515625" style="4" customWidth="1"/>
    <col min="11784" max="11788" width="14.140625" style="4" customWidth="1"/>
    <col min="11789" max="11789" width="12.28515625" style="4" customWidth="1"/>
    <col min="11790" max="12025" width="9.140625" style="4"/>
    <col min="12026" max="12026" width="3.140625" style="4" customWidth="1"/>
    <col min="12027" max="12027" width="3.28515625" style="4" customWidth="1"/>
    <col min="12028" max="12028" width="40.7109375" style="4" customWidth="1"/>
    <col min="12029" max="12031" width="14.28515625" style="4" customWidth="1"/>
    <col min="12032" max="12033" width="10.28515625" style="4" customWidth="1"/>
    <col min="12034" max="12035" width="14.140625" style="4" customWidth="1"/>
    <col min="12036" max="12036" width="15.85546875" style="4" customWidth="1"/>
    <col min="12037" max="12038" width="10.28515625" style="4" customWidth="1"/>
    <col min="12039" max="12039" width="12.28515625" style="4" customWidth="1"/>
    <col min="12040" max="12044" width="14.140625" style="4" customWidth="1"/>
    <col min="12045" max="12045" width="12.28515625" style="4" customWidth="1"/>
    <col min="12046" max="12281" width="9.140625" style="4"/>
    <col min="12282" max="12282" width="3.140625" style="4" customWidth="1"/>
    <col min="12283" max="12283" width="3.28515625" style="4" customWidth="1"/>
    <col min="12284" max="12284" width="40.7109375" style="4" customWidth="1"/>
    <col min="12285" max="12287" width="14.28515625" style="4" customWidth="1"/>
    <col min="12288" max="12289" width="10.28515625" style="4" customWidth="1"/>
    <col min="12290" max="12291" width="14.140625" style="4" customWidth="1"/>
    <col min="12292" max="12292" width="15.85546875" style="4" customWidth="1"/>
    <col min="12293" max="12294" width="10.28515625" style="4" customWidth="1"/>
    <col min="12295" max="12295" width="12.28515625" style="4" customWidth="1"/>
    <col min="12296" max="12300" width="14.140625" style="4" customWidth="1"/>
    <col min="12301" max="12301" width="12.28515625" style="4" customWidth="1"/>
    <col min="12302" max="12537" width="9.140625" style="4"/>
    <col min="12538" max="12538" width="3.140625" style="4" customWidth="1"/>
    <col min="12539" max="12539" width="3.28515625" style="4" customWidth="1"/>
    <col min="12540" max="12540" width="40.7109375" style="4" customWidth="1"/>
    <col min="12541" max="12543" width="14.28515625" style="4" customWidth="1"/>
    <col min="12544" max="12545" width="10.28515625" style="4" customWidth="1"/>
    <col min="12546" max="12547" width="14.140625" style="4" customWidth="1"/>
    <col min="12548" max="12548" width="15.85546875" style="4" customWidth="1"/>
    <col min="12549" max="12550" width="10.28515625" style="4" customWidth="1"/>
    <col min="12551" max="12551" width="12.28515625" style="4" customWidth="1"/>
    <col min="12552" max="12556" width="14.140625" style="4" customWidth="1"/>
    <col min="12557" max="12557" width="12.28515625" style="4" customWidth="1"/>
    <col min="12558" max="12793" width="9.140625" style="4"/>
    <col min="12794" max="12794" width="3.140625" style="4" customWidth="1"/>
    <col min="12795" max="12795" width="3.28515625" style="4" customWidth="1"/>
    <col min="12796" max="12796" width="40.7109375" style="4" customWidth="1"/>
    <col min="12797" max="12799" width="14.28515625" style="4" customWidth="1"/>
    <col min="12800" max="12801" width="10.28515625" style="4" customWidth="1"/>
    <col min="12802" max="12803" width="14.140625" style="4" customWidth="1"/>
    <col min="12804" max="12804" width="15.85546875" style="4" customWidth="1"/>
    <col min="12805" max="12806" width="10.28515625" style="4" customWidth="1"/>
    <col min="12807" max="12807" width="12.28515625" style="4" customWidth="1"/>
    <col min="12808" max="12812" width="14.140625" style="4" customWidth="1"/>
    <col min="12813" max="12813" width="12.28515625" style="4" customWidth="1"/>
    <col min="12814" max="13049" width="9.140625" style="4"/>
    <col min="13050" max="13050" width="3.140625" style="4" customWidth="1"/>
    <col min="13051" max="13051" width="3.28515625" style="4" customWidth="1"/>
    <col min="13052" max="13052" width="40.7109375" style="4" customWidth="1"/>
    <col min="13053" max="13055" width="14.28515625" style="4" customWidth="1"/>
    <col min="13056" max="13057" width="10.28515625" style="4" customWidth="1"/>
    <col min="13058" max="13059" width="14.140625" style="4" customWidth="1"/>
    <col min="13060" max="13060" width="15.85546875" style="4" customWidth="1"/>
    <col min="13061" max="13062" width="10.28515625" style="4" customWidth="1"/>
    <col min="13063" max="13063" width="12.28515625" style="4" customWidth="1"/>
    <col min="13064" max="13068" width="14.140625" style="4" customWidth="1"/>
    <col min="13069" max="13069" width="12.28515625" style="4" customWidth="1"/>
    <col min="13070" max="13305" width="9.140625" style="4"/>
    <col min="13306" max="13306" width="3.140625" style="4" customWidth="1"/>
    <col min="13307" max="13307" width="3.28515625" style="4" customWidth="1"/>
    <col min="13308" max="13308" width="40.7109375" style="4" customWidth="1"/>
    <col min="13309" max="13311" width="14.28515625" style="4" customWidth="1"/>
    <col min="13312" max="13313" width="10.28515625" style="4" customWidth="1"/>
    <col min="13314" max="13315" width="14.140625" style="4" customWidth="1"/>
    <col min="13316" max="13316" width="15.85546875" style="4" customWidth="1"/>
    <col min="13317" max="13318" width="10.28515625" style="4" customWidth="1"/>
    <col min="13319" max="13319" width="12.28515625" style="4" customWidth="1"/>
    <col min="13320" max="13324" width="14.140625" style="4" customWidth="1"/>
    <col min="13325" max="13325" width="12.28515625" style="4" customWidth="1"/>
    <col min="13326" max="13561" width="9.140625" style="4"/>
    <col min="13562" max="13562" width="3.140625" style="4" customWidth="1"/>
    <col min="13563" max="13563" width="3.28515625" style="4" customWidth="1"/>
    <col min="13564" max="13564" width="40.7109375" style="4" customWidth="1"/>
    <col min="13565" max="13567" width="14.28515625" style="4" customWidth="1"/>
    <col min="13568" max="13569" width="10.28515625" style="4" customWidth="1"/>
    <col min="13570" max="13571" width="14.140625" style="4" customWidth="1"/>
    <col min="13572" max="13572" width="15.85546875" style="4" customWidth="1"/>
    <col min="13573" max="13574" width="10.28515625" style="4" customWidth="1"/>
    <col min="13575" max="13575" width="12.28515625" style="4" customWidth="1"/>
    <col min="13576" max="13580" width="14.140625" style="4" customWidth="1"/>
    <col min="13581" max="13581" width="12.28515625" style="4" customWidth="1"/>
    <col min="13582" max="13817" width="9.140625" style="4"/>
    <col min="13818" max="13818" width="3.140625" style="4" customWidth="1"/>
    <col min="13819" max="13819" width="3.28515625" style="4" customWidth="1"/>
    <col min="13820" max="13820" width="40.7109375" style="4" customWidth="1"/>
    <col min="13821" max="13823" width="14.28515625" style="4" customWidth="1"/>
    <col min="13824" max="13825" width="10.28515625" style="4" customWidth="1"/>
    <col min="13826" max="13827" width="14.140625" style="4" customWidth="1"/>
    <col min="13828" max="13828" width="15.85546875" style="4" customWidth="1"/>
    <col min="13829" max="13830" width="10.28515625" style="4" customWidth="1"/>
    <col min="13831" max="13831" width="12.28515625" style="4" customWidth="1"/>
    <col min="13832" max="13836" width="14.140625" style="4" customWidth="1"/>
    <col min="13837" max="13837" width="12.28515625" style="4" customWidth="1"/>
    <col min="13838" max="14073" width="9.140625" style="4"/>
    <col min="14074" max="14074" width="3.140625" style="4" customWidth="1"/>
    <col min="14075" max="14075" width="3.28515625" style="4" customWidth="1"/>
    <col min="14076" max="14076" width="40.7109375" style="4" customWidth="1"/>
    <col min="14077" max="14079" width="14.28515625" style="4" customWidth="1"/>
    <col min="14080" max="14081" width="10.28515625" style="4" customWidth="1"/>
    <col min="14082" max="14083" width="14.140625" style="4" customWidth="1"/>
    <col min="14084" max="14084" width="15.85546875" style="4" customWidth="1"/>
    <col min="14085" max="14086" width="10.28515625" style="4" customWidth="1"/>
    <col min="14087" max="14087" width="12.28515625" style="4" customWidth="1"/>
    <col min="14088" max="14092" width="14.140625" style="4" customWidth="1"/>
    <col min="14093" max="14093" width="12.28515625" style="4" customWidth="1"/>
    <col min="14094" max="14329" width="9.140625" style="4"/>
    <col min="14330" max="14330" width="3.140625" style="4" customWidth="1"/>
    <col min="14331" max="14331" width="3.28515625" style="4" customWidth="1"/>
    <col min="14332" max="14332" width="40.7109375" style="4" customWidth="1"/>
    <col min="14333" max="14335" width="14.28515625" style="4" customWidth="1"/>
    <col min="14336" max="14337" width="10.28515625" style="4" customWidth="1"/>
    <col min="14338" max="14339" width="14.140625" style="4" customWidth="1"/>
    <col min="14340" max="14340" width="15.85546875" style="4" customWidth="1"/>
    <col min="14341" max="14342" width="10.28515625" style="4" customWidth="1"/>
    <col min="14343" max="14343" width="12.28515625" style="4" customWidth="1"/>
    <col min="14344" max="14348" width="14.140625" style="4" customWidth="1"/>
    <col min="14349" max="14349" width="12.28515625" style="4" customWidth="1"/>
    <col min="14350" max="14585" width="9.140625" style="4"/>
    <col min="14586" max="14586" width="3.140625" style="4" customWidth="1"/>
    <col min="14587" max="14587" width="3.28515625" style="4" customWidth="1"/>
    <col min="14588" max="14588" width="40.7109375" style="4" customWidth="1"/>
    <col min="14589" max="14591" width="14.28515625" style="4" customWidth="1"/>
    <col min="14592" max="14593" width="10.28515625" style="4" customWidth="1"/>
    <col min="14594" max="14595" width="14.140625" style="4" customWidth="1"/>
    <col min="14596" max="14596" width="15.85546875" style="4" customWidth="1"/>
    <col min="14597" max="14598" width="10.28515625" style="4" customWidth="1"/>
    <col min="14599" max="14599" width="12.28515625" style="4" customWidth="1"/>
    <col min="14600" max="14604" width="14.140625" style="4" customWidth="1"/>
    <col min="14605" max="14605" width="12.28515625" style="4" customWidth="1"/>
    <col min="14606" max="14841" width="9.140625" style="4"/>
    <col min="14842" max="14842" width="3.140625" style="4" customWidth="1"/>
    <col min="14843" max="14843" width="3.28515625" style="4" customWidth="1"/>
    <col min="14844" max="14844" width="40.7109375" style="4" customWidth="1"/>
    <col min="14845" max="14847" width="14.28515625" style="4" customWidth="1"/>
    <col min="14848" max="14849" width="10.28515625" style="4" customWidth="1"/>
    <col min="14850" max="14851" width="14.140625" style="4" customWidth="1"/>
    <col min="14852" max="14852" width="15.85546875" style="4" customWidth="1"/>
    <col min="14853" max="14854" width="10.28515625" style="4" customWidth="1"/>
    <col min="14855" max="14855" width="12.28515625" style="4" customWidth="1"/>
    <col min="14856" max="14860" width="14.140625" style="4" customWidth="1"/>
    <col min="14861" max="14861" width="12.28515625" style="4" customWidth="1"/>
    <col min="14862" max="15097" width="9.140625" style="4"/>
    <col min="15098" max="15098" width="3.140625" style="4" customWidth="1"/>
    <col min="15099" max="15099" width="3.28515625" style="4" customWidth="1"/>
    <col min="15100" max="15100" width="40.7109375" style="4" customWidth="1"/>
    <col min="15101" max="15103" width="14.28515625" style="4" customWidth="1"/>
    <col min="15104" max="15105" width="10.28515625" style="4" customWidth="1"/>
    <col min="15106" max="15107" width="14.140625" style="4" customWidth="1"/>
    <col min="15108" max="15108" width="15.85546875" style="4" customWidth="1"/>
    <col min="15109" max="15110" width="10.28515625" style="4" customWidth="1"/>
    <col min="15111" max="15111" width="12.28515625" style="4" customWidth="1"/>
    <col min="15112" max="15116" width="14.140625" style="4" customWidth="1"/>
    <col min="15117" max="15117" width="12.28515625" style="4" customWidth="1"/>
    <col min="15118" max="15353" width="9.140625" style="4"/>
    <col min="15354" max="15354" width="3.140625" style="4" customWidth="1"/>
    <col min="15355" max="15355" width="3.28515625" style="4" customWidth="1"/>
    <col min="15356" max="15356" width="40.7109375" style="4" customWidth="1"/>
    <col min="15357" max="15359" width="14.28515625" style="4" customWidth="1"/>
    <col min="15360" max="15361" width="10.28515625" style="4" customWidth="1"/>
    <col min="15362" max="15363" width="14.140625" style="4" customWidth="1"/>
    <col min="15364" max="15364" width="15.85546875" style="4" customWidth="1"/>
    <col min="15365" max="15366" width="10.28515625" style="4" customWidth="1"/>
    <col min="15367" max="15367" width="12.28515625" style="4" customWidth="1"/>
    <col min="15368" max="15372" width="14.140625" style="4" customWidth="1"/>
    <col min="15373" max="15373" width="12.28515625" style="4" customWidth="1"/>
    <col min="15374" max="15609" width="9.140625" style="4"/>
    <col min="15610" max="15610" width="3.140625" style="4" customWidth="1"/>
    <col min="15611" max="15611" width="3.28515625" style="4" customWidth="1"/>
    <col min="15612" max="15612" width="40.7109375" style="4" customWidth="1"/>
    <col min="15613" max="15615" width="14.28515625" style="4" customWidth="1"/>
    <col min="15616" max="15617" width="10.28515625" style="4" customWidth="1"/>
    <col min="15618" max="15619" width="14.140625" style="4" customWidth="1"/>
    <col min="15620" max="15620" width="15.85546875" style="4" customWidth="1"/>
    <col min="15621" max="15622" width="10.28515625" style="4" customWidth="1"/>
    <col min="15623" max="15623" width="12.28515625" style="4" customWidth="1"/>
    <col min="15624" max="15628" width="14.140625" style="4" customWidth="1"/>
    <col min="15629" max="15629" width="12.28515625" style="4" customWidth="1"/>
    <col min="15630" max="15865" width="9.140625" style="4"/>
    <col min="15866" max="15866" width="3.140625" style="4" customWidth="1"/>
    <col min="15867" max="15867" width="3.28515625" style="4" customWidth="1"/>
    <col min="15868" max="15868" width="40.7109375" style="4" customWidth="1"/>
    <col min="15869" max="15871" width="14.28515625" style="4" customWidth="1"/>
    <col min="15872" max="15873" width="10.28515625" style="4" customWidth="1"/>
    <col min="15874" max="15875" width="14.140625" style="4" customWidth="1"/>
    <col min="15876" max="15876" width="15.85546875" style="4" customWidth="1"/>
    <col min="15877" max="15878" width="10.28515625" style="4" customWidth="1"/>
    <col min="15879" max="15879" width="12.28515625" style="4" customWidth="1"/>
    <col min="15880" max="15884" width="14.140625" style="4" customWidth="1"/>
    <col min="15885" max="15885" width="12.28515625" style="4" customWidth="1"/>
    <col min="15886" max="16121" width="9.140625" style="4"/>
    <col min="16122" max="16122" width="3.140625" style="4" customWidth="1"/>
    <col min="16123" max="16123" width="3.28515625" style="4" customWidth="1"/>
    <col min="16124" max="16124" width="40.7109375" style="4" customWidth="1"/>
    <col min="16125" max="16127" width="14.28515625" style="4" customWidth="1"/>
    <col min="16128" max="16129" width="10.28515625" style="4" customWidth="1"/>
    <col min="16130" max="16131" width="14.140625" style="4" customWidth="1"/>
    <col min="16132" max="16132" width="15.85546875" style="4" customWidth="1"/>
    <col min="16133" max="16134" width="10.28515625" style="4" customWidth="1"/>
    <col min="16135" max="16135" width="12.28515625" style="4" customWidth="1"/>
    <col min="16136" max="16140" width="14.140625" style="4" customWidth="1"/>
    <col min="16141" max="16141" width="12.28515625" style="4" customWidth="1"/>
    <col min="16142" max="16384" width="9.140625" style="4"/>
  </cols>
  <sheetData>
    <row r="1" spans="1:14" s="421" customFormat="1" ht="14.1" customHeight="1" x14ac:dyDescent="0.25">
      <c r="A1" s="184"/>
      <c r="B1" s="417" t="s">
        <v>330</v>
      </c>
      <c r="C1" s="418"/>
      <c r="D1" s="419"/>
      <c r="E1" s="184"/>
      <c r="F1" s="184"/>
      <c r="G1" s="184"/>
      <c r="H1" s="975"/>
      <c r="I1" s="975"/>
      <c r="J1" s="1097"/>
      <c r="K1" s="1097"/>
      <c r="L1" s="1097"/>
      <c r="M1" s="1097"/>
      <c r="N1" s="1175"/>
    </row>
    <row r="2" spans="1:14" s="421" customFormat="1" ht="14.1" customHeight="1" x14ac:dyDescent="0.25">
      <c r="A2" s="184"/>
      <c r="B2" s="420" t="s">
        <v>11</v>
      </c>
      <c r="C2" s="4"/>
      <c r="D2" s="4"/>
      <c r="E2" s="4"/>
      <c r="F2" s="1397">
        <f>'II. Invested Assets'!B2</f>
        <v>0</v>
      </c>
      <c r="G2" s="1397"/>
      <c r="H2" s="975"/>
      <c r="I2" s="975"/>
      <c r="J2" s="1097"/>
      <c r="K2" s="1097"/>
      <c r="L2" s="1097"/>
      <c r="M2" s="1097"/>
      <c r="N2" s="1175"/>
    </row>
    <row r="3" spans="1:14" s="421" customFormat="1" ht="14.1" customHeight="1" x14ac:dyDescent="0.25">
      <c r="A3" s="911"/>
      <c r="B3" s="424" t="str">
        <f>SPUCRI!$B$3</f>
        <v>AS OF DATE _______</v>
      </c>
      <c r="C3" s="4"/>
      <c r="D3" s="4"/>
      <c r="E3" s="4"/>
      <c r="F3" s="1398">
        <f>'I. Financial Condition'!$C$3</f>
        <v>0</v>
      </c>
      <c r="G3" s="1398"/>
      <c r="H3" s="975"/>
      <c r="I3" s="975"/>
      <c r="J3" s="1097"/>
      <c r="K3" s="1097"/>
      <c r="L3" s="1097"/>
      <c r="M3" s="1097"/>
      <c r="N3" s="1175"/>
    </row>
    <row r="4" spans="1:14" s="421" customFormat="1" ht="14.1" customHeight="1" x14ac:dyDescent="0.25">
      <c r="A4" s="1176"/>
      <c r="B4" s="976"/>
      <c r="C4" s="976"/>
      <c r="D4" s="1177"/>
      <c r="E4" s="1177"/>
      <c r="F4" s="1177"/>
      <c r="G4" s="1177"/>
      <c r="H4" s="976"/>
      <c r="I4" s="976"/>
      <c r="J4" s="1177"/>
      <c r="K4" s="1177"/>
      <c r="L4" s="1177"/>
      <c r="M4" s="1177"/>
    </row>
    <row r="5" spans="1:14" s="421" customFormat="1" ht="14.1" customHeight="1" thickBot="1" x14ac:dyDescent="0.25">
      <c r="A5" s="598"/>
      <c r="B5" s="1178"/>
      <c r="D5" s="578"/>
      <c r="E5" s="578"/>
      <c r="F5" s="578"/>
      <c r="G5" s="578"/>
      <c r="J5" s="578"/>
      <c r="K5" s="578"/>
      <c r="L5" s="578"/>
      <c r="M5" s="578"/>
    </row>
    <row r="6" spans="1:14" s="430" customFormat="1" ht="12.75" customHeight="1" x14ac:dyDescent="0.25">
      <c r="A6" s="1566" t="s">
        <v>864</v>
      </c>
      <c r="B6" s="1708"/>
      <c r="C6" s="1708"/>
      <c r="D6" s="1713" t="s">
        <v>610</v>
      </c>
      <c r="E6" s="1714"/>
      <c r="F6" s="1714"/>
      <c r="G6" s="1715"/>
      <c r="H6" s="1652" t="s">
        <v>865</v>
      </c>
      <c r="I6" s="1711" t="s">
        <v>866</v>
      </c>
      <c r="J6" s="1600" t="s">
        <v>867</v>
      </c>
      <c r="K6" s="1710"/>
      <c r="L6" s="1710"/>
      <c r="M6" s="1601"/>
    </row>
    <row r="7" spans="1:14" s="430" customFormat="1" ht="12.75" customHeight="1" x14ac:dyDescent="0.25">
      <c r="A7" s="1568"/>
      <c r="B7" s="1709"/>
      <c r="C7" s="1709"/>
      <c r="D7" s="1179" t="s">
        <v>868</v>
      </c>
      <c r="E7" s="1180" t="s">
        <v>869</v>
      </c>
      <c r="F7" s="1180" t="s">
        <v>868</v>
      </c>
      <c r="G7" s="1181" t="s">
        <v>869</v>
      </c>
      <c r="H7" s="1653"/>
      <c r="I7" s="1712"/>
      <c r="J7" s="1182" t="s">
        <v>868</v>
      </c>
      <c r="K7" s="1183" t="s">
        <v>869</v>
      </c>
      <c r="L7" s="1182" t="s">
        <v>868</v>
      </c>
      <c r="M7" s="1184" t="s">
        <v>869</v>
      </c>
    </row>
    <row r="8" spans="1:14" s="430" customFormat="1" ht="12.75" customHeight="1" x14ac:dyDescent="0.25">
      <c r="A8" s="1568"/>
      <c r="B8" s="1709"/>
      <c r="C8" s="1709"/>
      <c r="D8" s="1706" t="s">
        <v>870</v>
      </c>
      <c r="E8" s="1704" t="s">
        <v>870</v>
      </c>
      <c r="F8" s="1704" t="s">
        <v>871</v>
      </c>
      <c r="G8" s="1716" t="s">
        <v>871</v>
      </c>
      <c r="H8" s="1653"/>
      <c r="I8" s="1712"/>
      <c r="J8" s="1562" t="s">
        <v>870</v>
      </c>
      <c r="K8" s="1489" t="s">
        <v>870</v>
      </c>
      <c r="L8" s="1562" t="s">
        <v>871</v>
      </c>
      <c r="M8" s="1602" t="s">
        <v>871</v>
      </c>
    </row>
    <row r="9" spans="1:14" s="430" customFormat="1" ht="12.75" customHeight="1" x14ac:dyDescent="0.25">
      <c r="A9" s="1568"/>
      <c r="B9" s="1709"/>
      <c r="C9" s="1709"/>
      <c r="D9" s="1706"/>
      <c r="E9" s="1704"/>
      <c r="F9" s="1704"/>
      <c r="G9" s="1716"/>
      <c r="H9" s="1653"/>
      <c r="I9" s="1712"/>
      <c r="J9" s="1430"/>
      <c r="K9" s="1489"/>
      <c r="L9" s="1430"/>
      <c r="M9" s="1603"/>
    </row>
    <row r="10" spans="1:14" s="430" customFormat="1" ht="12.75" customHeight="1" thickBot="1" x14ac:dyDescent="0.3">
      <c r="A10" s="1568"/>
      <c r="B10" s="1709"/>
      <c r="C10" s="1709"/>
      <c r="D10" s="1707"/>
      <c r="E10" s="1705"/>
      <c r="F10" s="1705"/>
      <c r="G10" s="1717"/>
      <c r="H10" s="1653"/>
      <c r="I10" s="1712"/>
      <c r="J10" s="1430"/>
      <c r="K10" s="1562"/>
      <c r="L10" s="1430"/>
      <c r="M10" s="1603"/>
    </row>
    <row r="11" spans="1:14" ht="12.75" customHeight="1" x14ac:dyDescent="0.2">
      <c r="A11" s="24"/>
      <c r="B11" s="733">
        <v>1</v>
      </c>
      <c r="C11" s="661"/>
      <c r="D11" s="33"/>
      <c r="E11" s="1185"/>
      <c r="F11" s="1185"/>
      <c r="G11" s="34"/>
      <c r="H11" s="703"/>
      <c r="I11" s="114"/>
      <c r="J11" s="27"/>
      <c r="K11" s="27"/>
      <c r="L11" s="27"/>
      <c r="M11" s="737"/>
    </row>
    <row r="12" spans="1:14" ht="12.75" customHeight="1" x14ac:dyDescent="0.2">
      <c r="A12" s="28"/>
      <c r="B12" s="112">
        <v>2</v>
      </c>
      <c r="C12" s="197"/>
      <c r="D12" s="35"/>
      <c r="E12" s="18"/>
      <c r="F12" s="18"/>
      <c r="G12" s="36"/>
      <c r="H12" s="608"/>
      <c r="I12" s="115"/>
      <c r="J12" s="20"/>
      <c r="K12" s="20"/>
      <c r="L12" s="20"/>
      <c r="M12" s="739"/>
    </row>
    <row r="13" spans="1:14" ht="12.75" customHeight="1" x14ac:dyDescent="0.2">
      <c r="A13" s="28"/>
      <c r="B13" s="112">
        <v>3</v>
      </c>
      <c r="C13" s="197"/>
      <c r="D13" s="35"/>
      <c r="E13" s="18"/>
      <c r="F13" s="18"/>
      <c r="G13" s="36"/>
      <c r="H13" s="608"/>
      <c r="I13" s="115"/>
      <c r="J13" s="20"/>
      <c r="K13" s="20"/>
      <c r="L13" s="20"/>
      <c r="M13" s="739"/>
    </row>
    <row r="14" spans="1:14" ht="12.75" customHeight="1" x14ac:dyDescent="0.2">
      <c r="A14" s="28"/>
      <c r="B14" s="112">
        <v>4</v>
      </c>
      <c r="C14" s="197"/>
      <c r="D14" s="35"/>
      <c r="E14" s="18"/>
      <c r="F14" s="18"/>
      <c r="G14" s="36"/>
      <c r="H14" s="608"/>
      <c r="I14" s="115"/>
      <c r="J14" s="20"/>
      <c r="K14" s="20"/>
      <c r="L14" s="20"/>
      <c r="M14" s="739"/>
    </row>
    <row r="15" spans="1:14" ht="12.75" customHeight="1" x14ac:dyDescent="0.2">
      <c r="A15" s="28"/>
      <c r="B15" s="112">
        <v>5</v>
      </c>
      <c r="C15" s="197"/>
      <c r="D15" s="35"/>
      <c r="E15" s="18"/>
      <c r="F15" s="18"/>
      <c r="G15" s="36"/>
      <c r="H15" s="608"/>
      <c r="I15" s="115"/>
      <c r="J15" s="20"/>
      <c r="K15" s="20"/>
      <c r="L15" s="20"/>
      <c r="M15" s="739"/>
    </row>
    <row r="16" spans="1:14" ht="12.75" customHeight="1" x14ac:dyDescent="0.2">
      <c r="A16" s="28"/>
      <c r="B16" s="112">
        <v>6</v>
      </c>
      <c r="C16" s="197"/>
      <c r="D16" s="35"/>
      <c r="E16" s="18"/>
      <c r="F16" s="18"/>
      <c r="G16" s="36"/>
      <c r="H16" s="608"/>
      <c r="I16" s="115"/>
      <c r="J16" s="20"/>
      <c r="K16" s="20"/>
      <c r="L16" s="20"/>
      <c r="M16" s="739"/>
    </row>
    <row r="17" spans="1:13" ht="12.75" customHeight="1" x14ac:dyDescent="0.2">
      <c r="A17" s="28"/>
      <c r="B17" s="112">
        <v>7</v>
      </c>
      <c r="C17" s="197"/>
      <c r="D17" s="35"/>
      <c r="E17" s="18"/>
      <c r="F17" s="18"/>
      <c r="G17" s="36"/>
      <c r="H17" s="608"/>
      <c r="I17" s="115"/>
      <c r="J17" s="20"/>
      <c r="K17" s="20"/>
      <c r="L17" s="20"/>
      <c r="M17" s="739"/>
    </row>
    <row r="18" spans="1:13" ht="12.75" customHeight="1" x14ac:dyDescent="0.2">
      <c r="A18" s="28"/>
      <c r="B18" s="112">
        <v>8</v>
      </c>
      <c r="C18" s="197"/>
      <c r="D18" s="35"/>
      <c r="E18" s="18"/>
      <c r="F18" s="18"/>
      <c r="G18" s="36"/>
      <c r="H18" s="608"/>
      <c r="I18" s="115"/>
      <c r="J18" s="20"/>
      <c r="K18" s="20"/>
      <c r="L18" s="20"/>
      <c r="M18" s="739"/>
    </row>
    <row r="19" spans="1:13" ht="12.75" customHeight="1" x14ac:dyDescent="0.2">
      <c r="A19" s="28"/>
      <c r="B19" s="112">
        <v>9</v>
      </c>
      <c r="C19" s="197"/>
      <c r="D19" s="35"/>
      <c r="E19" s="18"/>
      <c r="F19" s="18"/>
      <c r="G19" s="36"/>
      <c r="H19" s="608"/>
      <c r="I19" s="115"/>
      <c r="J19" s="20"/>
      <c r="K19" s="20"/>
      <c r="L19" s="20"/>
      <c r="M19" s="739"/>
    </row>
    <row r="20" spans="1:13" ht="12.75" customHeight="1" x14ac:dyDescent="0.2">
      <c r="A20" s="28"/>
      <c r="B20" s="112">
        <v>10</v>
      </c>
      <c r="C20" s="197"/>
      <c r="D20" s="35"/>
      <c r="E20" s="18"/>
      <c r="F20" s="18"/>
      <c r="G20" s="36"/>
      <c r="H20" s="608"/>
      <c r="I20" s="115"/>
      <c r="J20" s="20"/>
      <c r="K20" s="20"/>
      <c r="L20" s="20"/>
      <c r="M20" s="739"/>
    </row>
    <row r="21" spans="1:13" ht="12.75" customHeight="1" x14ac:dyDescent="0.2">
      <c r="A21" s="28"/>
      <c r="B21" s="112">
        <v>11</v>
      </c>
      <c r="C21" s="197"/>
      <c r="D21" s="35"/>
      <c r="E21" s="18"/>
      <c r="F21" s="18"/>
      <c r="G21" s="36"/>
      <c r="H21" s="608"/>
      <c r="I21" s="115"/>
      <c r="J21" s="20"/>
      <c r="K21" s="20"/>
      <c r="L21" s="20"/>
      <c r="M21" s="739"/>
    </row>
    <row r="22" spans="1:13" ht="12.75" customHeight="1" x14ac:dyDescent="0.2">
      <c r="A22" s="28"/>
      <c r="B22" s="112">
        <v>12</v>
      </c>
      <c r="C22" s="197"/>
      <c r="D22" s="35"/>
      <c r="E22" s="18"/>
      <c r="F22" s="18"/>
      <c r="G22" s="36"/>
      <c r="H22" s="608"/>
      <c r="I22" s="115"/>
      <c r="J22" s="20"/>
      <c r="K22" s="20"/>
      <c r="L22" s="20"/>
      <c r="M22" s="739"/>
    </row>
    <row r="23" spans="1:13" ht="12.75" customHeight="1" x14ac:dyDescent="0.2">
      <c r="A23" s="28"/>
      <c r="B23" s="112">
        <v>13</v>
      </c>
      <c r="C23" s="197"/>
      <c r="D23" s="35"/>
      <c r="E23" s="18"/>
      <c r="F23" s="18"/>
      <c r="G23" s="36"/>
      <c r="H23" s="608"/>
      <c r="I23" s="115"/>
      <c r="J23" s="20"/>
      <c r="K23" s="20"/>
      <c r="L23" s="20"/>
      <c r="M23" s="739"/>
    </row>
    <row r="24" spans="1:13" ht="12.75" customHeight="1" x14ac:dyDescent="0.2">
      <c r="A24" s="28"/>
      <c r="B24" s="112">
        <v>14</v>
      </c>
      <c r="C24" s="197"/>
      <c r="D24" s="35"/>
      <c r="E24" s="18"/>
      <c r="F24" s="18"/>
      <c r="G24" s="36"/>
      <c r="H24" s="608"/>
      <c r="I24" s="115"/>
      <c r="J24" s="20"/>
      <c r="K24" s="20"/>
      <c r="L24" s="20"/>
      <c r="M24" s="739"/>
    </row>
    <row r="25" spans="1:13" ht="12.75" customHeight="1" x14ac:dyDescent="0.2">
      <c r="A25" s="28"/>
      <c r="B25" s="112">
        <v>15</v>
      </c>
      <c r="C25" s="197"/>
      <c r="D25" s="35"/>
      <c r="E25" s="18"/>
      <c r="F25" s="18"/>
      <c r="G25" s="36"/>
      <c r="H25" s="608"/>
      <c r="I25" s="115"/>
      <c r="J25" s="20"/>
      <c r="K25" s="20"/>
      <c r="L25" s="20"/>
      <c r="M25" s="739"/>
    </row>
    <row r="26" spans="1:13" ht="12.75" customHeight="1" x14ac:dyDescent="0.2">
      <c r="A26" s="28"/>
      <c r="B26" s="112"/>
      <c r="C26" s="197"/>
      <c r="D26" s="35"/>
      <c r="E26" s="18"/>
      <c r="F26" s="18"/>
      <c r="G26" s="36"/>
      <c r="H26" s="608"/>
      <c r="I26" s="115"/>
      <c r="J26" s="20"/>
      <c r="K26" s="20"/>
      <c r="L26" s="20"/>
      <c r="M26" s="739"/>
    </row>
    <row r="27" spans="1:13" ht="12.75" customHeight="1" x14ac:dyDescent="0.2">
      <c r="A27" s="28"/>
      <c r="B27" s="112"/>
      <c r="C27" s="194" t="s">
        <v>872</v>
      </c>
      <c r="D27" s="57">
        <f>SUMIFS(J11:J1048576,H11:H1048576,"Authorized",I11:I1048576,"Domestic")</f>
        <v>0</v>
      </c>
      <c r="E27" s="1189">
        <f>SUMIFS(K11:K1048576,H11:H1048576,"Authorized",I11:I1048576,"Domestic")</f>
        <v>0</v>
      </c>
      <c r="F27" s="1189">
        <f>SUMIFS(L11:L1048576,H11:H1048576,"Authorized",I11:I1048576,"Domestic")</f>
        <v>0</v>
      </c>
      <c r="G27" s="58">
        <f>SUMIFS(M11:M1048576,H11:H1048576,"Authorized",I11:I1048576,"Domestic")</f>
        <v>0</v>
      </c>
      <c r="H27" s="609"/>
      <c r="I27" s="17"/>
      <c r="J27" s="18"/>
      <c r="K27" s="18"/>
      <c r="L27" s="18"/>
      <c r="M27" s="36"/>
    </row>
    <row r="28" spans="1:13" ht="12.75" customHeight="1" x14ac:dyDescent="0.2">
      <c r="A28" s="28"/>
      <c r="B28" s="112"/>
      <c r="C28" s="194" t="s">
        <v>873</v>
      </c>
      <c r="D28" s="57">
        <f>SUMIFS(J11:J1048576,H11:H1048576,"Authorized",I11:I1048576,"Foreign")</f>
        <v>0</v>
      </c>
      <c r="E28" s="1189">
        <f>SUMIFS(K11:K1048576,H11:H1048576,"Authorized",I11:I1048576,"Foreign")</f>
        <v>0</v>
      </c>
      <c r="F28" s="1189">
        <f>SUMIFS(L11:L1048576,H11:H1048576,"Authorized",I11:I1048576,"Foreign")</f>
        <v>0</v>
      </c>
      <c r="G28" s="58">
        <f>SUMIFS(M11:M1048576,H11:H1048576,"Authorized",I11:I1048576,"Foreign")</f>
        <v>0</v>
      </c>
      <c r="H28" s="609"/>
      <c r="I28" s="17"/>
      <c r="J28" s="18"/>
      <c r="K28" s="18"/>
      <c r="L28" s="18"/>
      <c r="M28" s="36"/>
    </row>
    <row r="29" spans="1:13" ht="12.75" customHeight="1" x14ac:dyDescent="0.2">
      <c r="A29" s="28"/>
      <c r="B29" s="112"/>
      <c r="C29" s="519" t="s">
        <v>874</v>
      </c>
      <c r="D29" s="646">
        <f>SUM(D27:D28)</f>
        <v>0</v>
      </c>
      <c r="E29" s="1190">
        <f>SUM(E27:E28)</f>
        <v>0</v>
      </c>
      <c r="F29" s="1190">
        <f>SUM(F27:F28)</f>
        <v>0</v>
      </c>
      <c r="G29" s="647">
        <f>SUM(G27:G28)</f>
        <v>0</v>
      </c>
      <c r="H29" s="609"/>
      <c r="I29" s="17"/>
      <c r="J29" s="18"/>
      <c r="K29" s="18"/>
      <c r="L29" s="18"/>
      <c r="M29" s="36"/>
    </row>
    <row r="30" spans="1:13" ht="12.75" customHeight="1" x14ac:dyDescent="0.2">
      <c r="A30" s="28"/>
      <c r="B30" s="112"/>
      <c r="C30" s="194"/>
      <c r="D30" s="35"/>
      <c r="E30" s="18"/>
      <c r="F30" s="18"/>
      <c r="G30" s="36"/>
      <c r="H30" s="609"/>
      <c r="I30" s="17"/>
      <c r="J30" s="18"/>
      <c r="K30" s="18"/>
      <c r="L30" s="18"/>
      <c r="M30" s="36"/>
    </row>
    <row r="31" spans="1:13" ht="12.75" customHeight="1" x14ac:dyDescent="0.2">
      <c r="A31" s="28"/>
      <c r="B31" s="112"/>
      <c r="C31" s="194" t="s">
        <v>875</v>
      </c>
      <c r="D31" s="57">
        <f>SUMIFS(J11:J1048576,H11:H1048576,"Unauthorized",I11:I1048576,"Domestic")</f>
        <v>0</v>
      </c>
      <c r="E31" s="1189">
        <f>SUMIFS(K11:K1048576,H11:H1048576,"Unauthorized",I11:I1048576,"Domestic")</f>
        <v>0</v>
      </c>
      <c r="F31" s="1189">
        <f>SUMIFS(L11:L1048576,H11:H1048576,"Unauthorized",I11:I1048576,"Domestic")</f>
        <v>0</v>
      </c>
      <c r="G31" s="58">
        <f>SUMIFS(M11:M1048576,H11:H1048576,"Unauthorized",I11:I1048576,"Domestic")</f>
        <v>0</v>
      </c>
      <c r="H31" s="609"/>
      <c r="I31" s="17"/>
      <c r="J31" s="18"/>
      <c r="K31" s="18"/>
      <c r="L31" s="18"/>
      <c r="M31" s="36"/>
    </row>
    <row r="32" spans="1:13" ht="12.75" customHeight="1" x14ac:dyDescent="0.2">
      <c r="A32" s="28"/>
      <c r="B32" s="112"/>
      <c r="C32" s="194" t="s">
        <v>876</v>
      </c>
      <c r="D32" s="57">
        <f>SUMIFS(J11:J1048576,H11:H1048576,"Unauthorized",I11:I1048576,"Foreign")</f>
        <v>0</v>
      </c>
      <c r="E32" s="1189">
        <f>SUMIFS(K11:K1048576,H11:H1048576,"Unauthorized",I11:I1048576,"Foreign")</f>
        <v>0</v>
      </c>
      <c r="F32" s="1189">
        <f>SUMIFS(L11:L1048576,H11:H1048576,"Unauthorized",I11:I1048576,"Foreign")</f>
        <v>0</v>
      </c>
      <c r="G32" s="58">
        <f>SUMIFS(M11:M1048576,H11:H1048576,"Unauthorized",I11:I1048576,"Foreign")</f>
        <v>0</v>
      </c>
      <c r="H32" s="609"/>
      <c r="I32" s="17"/>
      <c r="J32" s="18"/>
      <c r="K32" s="18"/>
      <c r="L32" s="18"/>
      <c r="M32" s="36"/>
    </row>
    <row r="33" spans="1:13" ht="12.75" customHeight="1" x14ac:dyDescent="0.2">
      <c r="A33" s="28"/>
      <c r="B33" s="112"/>
      <c r="C33" s="519" t="s">
        <v>877</v>
      </c>
      <c r="D33" s="646">
        <f>SUM(D31:D32)</f>
        <v>0</v>
      </c>
      <c r="E33" s="1190">
        <f>SUM(E31:E32)</f>
        <v>0</v>
      </c>
      <c r="F33" s="1190">
        <f>SUM(F31:F32)</f>
        <v>0</v>
      </c>
      <c r="G33" s="647">
        <f>SUM(G31:G32)</f>
        <v>0</v>
      </c>
      <c r="H33" s="609"/>
      <c r="I33" s="17"/>
      <c r="J33" s="18"/>
      <c r="K33" s="18"/>
      <c r="L33" s="18"/>
      <c r="M33" s="36"/>
    </row>
    <row r="34" spans="1:13" ht="12.75" customHeight="1" thickBot="1" x14ac:dyDescent="0.25">
      <c r="A34" s="1186"/>
      <c r="B34" s="113"/>
      <c r="C34" s="84"/>
      <c r="D34" s="85"/>
      <c r="E34" s="85"/>
      <c r="F34" s="85"/>
      <c r="G34" s="85"/>
      <c r="H34" s="84"/>
      <c r="I34" s="84"/>
      <c r="J34" s="85"/>
      <c r="K34" s="85"/>
      <c r="L34" s="85"/>
      <c r="M34" s="1187"/>
    </row>
    <row r="35" spans="1:13" s="184" customFormat="1" ht="12.75" customHeight="1" thickBot="1" x14ac:dyDescent="0.25">
      <c r="A35" s="593"/>
      <c r="B35" s="1188"/>
      <c r="C35" s="53" t="s">
        <v>684</v>
      </c>
      <c r="D35" s="106">
        <f>+D29+D33</f>
        <v>0</v>
      </c>
      <c r="E35" s="106">
        <f>+E29+E33</f>
        <v>0</v>
      </c>
      <c r="F35" s="106">
        <f>+F29+F33</f>
        <v>0</v>
      </c>
      <c r="G35" s="106">
        <f>+G29+G33</f>
        <v>0</v>
      </c>
      <c r="H35" s="53"/>
      <c r="I35" s="53"/>
      <c r="J35" s="474"/>
      <c r="K35" s="474"/>
      <c r="L35" s="474"/>
      <c r="M35" s="991"/>
    </row>
  </sheetData>
  <sheetProtection algorithmName="SHA-512" hashValue="zRKfDrW7A7R6dZLO4JZVJih+y14a+wqRiVLz3Y+EH2Mwqfzq9tEscB+R/x6JkwSVv0jKWU94qPmR3UJWxvK/ZQ==" saltValue="a8va9UzZrhBzVdcn4lIZwA==" spinCount="100000" sheet="1" objects="1" scenarios="1" formatCells="0" formatColumns="0" formatRows="0" insertColumns="0" insertRows="0" insertHyperlinks="0" deleteColumns="0" deleteRows="0" sort="0" autoFilter="0" pivotTables="0"/>
  <protectedRanges>
    <protectedRange sqref="B3" name="Company Details_1_4_1_1_2"/>
    <protectedRange sqref="F3:G3" name="Company Details_1_4_2_1"/>
  </protectedRanges>
  <mergeCells count="15">
    <mergeCell ref="H6:H10"/>
    <mergeCell ref="I6:I10"/>
    <mergeCell ref="D6:G6"/>
    <mergeCell ref="G8:G10"/>
    <mergeCell ref="F8:F10"/>
    <mergeCell ref="L8:L10"/>
    <mergeCell ref="M8:M10"/>
    <mergeCell ref="J8:J10"/>
    <mergeCell ref="K8:K10"/>
    <mergeCell ref="J6:M6"/>
    <mergeCell ref="F2:G2"/>
    <mergeCell ref="F3:G3"/>
    <mergeCell ref="E8:E10"/>
    <mergeCell ref="D8:D10"/>
    <mergeCell ref="A6:C10"/>
  </mergeCells>
  <pageMargins left="0.5" right="0.5" top="1" bottom="0.5" header="0.2" footer="0.1"/>
  <pageSetup paperSize="5" scale="61" fitToHeight="0" orientation="landscape" r:id="rId1"/>
  <headerFooter>
    <oddFooter>&amp;R&amp;"Arial,Bold"&amp;10Page 25</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2A00-000000000000}">
          <x14:formula1>
            <xm:f>List!$Q$2:$Q$3</xm:f>
          </x14:formula1>
          <xm:sqref>H11:H26</xm:sqref>
        </x14:dataValidation>
        <x14:dataValidation type="list" allowBlank="1" showInputMessage="1" showErrorMessage="1" xr:uid="{00000000-0002-0000-2A00-000001000000}">
          <x14:formula1>
            <xm:f>List!$R$2:$R$3</xm:f>
          </x14:formula1>
          <xm:sqref>I11:I26</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sheetPr>
  <dimension ref="A1:AG131"/>
  <sheetViews>
    <sheetView showGridLines="0" zoomScale="90" zoomScaleNormal="90" workbookViewId="0"/>
  </sheetViews>
  <sheetFormatPr defaultColWidth="0" defaultRowHeight="14.25" zeroHeight="1" x14ac:dyDescent="0.2"/>
  <cols>
    <col min="1" max="1" width="5.28515625" style="1212" customWidth="1"/>
    <col min="2" max="2" width="6.7109375" style="1212" customWidth="1"/>
    <col min="3" max="3" width="73.28515625" style="1214" customWidth="1"/>
    <col min="4" max="4" width="19.7109375" style="1212" customWidth="1"/>
    <col min="5" max="5" width="17.140625" style="1212" customWidth="1"/>
    <col min="6" max="7" width="9.140625" style="1212" customWidth="1"/>
    <col min="8" max="33" width="0" style="1212" hidden="1" customWidth="1"/>
    <col min="34" max="16384" width="9.140625" style="1212" hidden="1"/>
  </cols>
  <sheetData>
    <row r="1" spans="2:5" s="371" customFormat="1" ht="16.5" x14ac:dyDescent="0.2">
      <c r="B1" s="1191"/>
      <c r="C1" s="1155"/>
      <c r="D1" s="1192"/>
    </row>
    <row r="2" spans="2:5" s="308" customFormat="1" ht="16.5" x14ac:dyDescent="0.2">
      <c r="B2" s="1718">
        <f>'II. Invested Assets'!B2</f>
        <v>0</v>
      </c>
      <c r="C2" s="1718"/>
      <c r="D2" s="1718"/>
      <c r="E2" s="1718"/>
    </row>
    <row r="3" spans="2:5" s="308" customFormat="1" ht="16.5" x14ac:dyDescent="0.2">
      <c r="B3" s="1719" t="s">
        <v>330</v>
      </c>
      <c r="C3" s="1719"/>
      <c r="D3" s="1719"/>
      <c r="E3" s="1719"/>
    </row>
    <row r="4" spans="2:5" s="308" customFormat="1" ht="16.5" x14ac:dyDescent="0.2">
      <c r="B4" s="1718" t="str">
        <f>SPUCRI!$B$3</f>
        <v>AS OF DATE _______</v>
      </c>
      <c r="C4" s="1718"/>
      <c r="D4" s="1718"/>
      <c r="E4" s="1718"/>
    </row>
    <row r="5" spans="2:5" s="308" customFormat="1" ht="11.25" customHeight="1" x14ac:dyDescent="0.25">
      <c r="B5" s="1193"/>
      <c r="C5" s="1194"/>
      <c r="D5" s="1194"/>
    </row>
    <row r="6" spans="2:5" s="308" customFormat="1" ht="15.75" x14ac:dyDescent="0.25">
      <c r="B6" s="1720" t="s">
        <v>878</v>
      </c>
      <c r="C6" s="1720"/>
      <c r="D6" s="1720"/>
      <c r="E6" s="1720"/>
    </row>
    <row r="7" spans="2:5" s="371" customFormat="1" ht="11.25" customHeight="1" thickBot="1" x14ac:dyDescent="0.25">
      <c r="B7" s="1192"/>
      <c r="C7" s="1195"/>
      <c r="D7" s="1192"/>
      <c r="E7" s="1196"/>
    </row>
    <row r="8" spans="2:5" s="1199" customFormat="1" ht="30" customHeight="1" x14ac:dyDescent="0.25">
      <c r="B8" s="1721"/>
      <c r="C8" s="1722"/>
      <c r="D8" s="1197" t="s">
        <v>879</v>
      </c>
      <c r="E8" s="1198" t="s">
        <v>880</v>
      </c>
    </row>
    <row r="9" spans="2:5" s="307" customFormat="1" ht="23.25" customHeight="1" x14ac:dyDescent="0.2">
      <c r="B9" s="1200" t="s">
        <v>881</v>
      </c>
      <c r="C9" s="1201"/>
      <c r="D9" s="1202"/>
      <c r="E9" s="1203"/>
    </row>
    <row r="10" spans="2:5" s="307" customFormat="1" ht="23.25" customHeight="1" x14ac:dyDescent="0.2">
      <c r="B10" s="1200" t="s">
        <v>882</v>
      </c>
      <c r="C10" s="1201"/>
      <c r="D10" s="1204"/>
      <c r="E10" s="1205"/>
    </row>
    <row r="11" spans="2:5" s="307" customFormat="1" ht="23.25" customHeight="1" x14ac:dyDescent="0.2">
      <c r="B11" s="1200" t="s">
        <v>883</v>
      </c>
      <c r="C11" s="1201"/>
      <c r="D11" s="1204"/>
      <c r="E11" s="1205"/>
    </row>
    <row r="12" spans="2:5" s="307" customFormat="1" ht="23.25" customHeight="1" x14ac:dyDescent="0.2">
      <c r="B12" s="1200" t="s">
        <v>884</v>
      </c>
      <c r="C12" s="1201"/>
      <c r="D12" s="1204"/>
      <c r="E12" s="1205"/>
    </row>
    <row r="13" spans="2:5" s="307" customFormat="1" ht="23.25" customHeight="1" x14ac:dyDescent="0.2">
      <c r="B13" s="1200" t="s">
        <v>885</v>
      </c>
      <c r="C13" s="1201"/>
      <c r="D13" s="1204"/>
      <c r="E13" s="1205"/>
    </row>
    <row r="14" spans="2:5" s="307" customFormat="1" ht="23.25" customHeight="1" x14ac:dyDescent="0.2">
      <c r="B14" s="1200" t="s">
        <v>886</v>
      </c>
      <c r="C14" s="1201"/>
      <c r="D14" s="1204"/>
      <c r="E14" s="1205"/>
    </row>
    <row r="15" spans="2:5" s="307" customFormat="1" ht="23.25" customHeight="1" x14ac:dyDescent="0.2">
      <c r="B15" s="1200" t="s">
        <v>887</v>
      </c>
      <c r="C15" s="1201"/>
      <c r="D15" s="1204"/>
      <c r="E15" s="1205"/>
    </row>
    <row r="16" spans="2:5" s="307" customFormat="1" ht="23.25" customHeight="1" x14ac:dyDescent="0.2">
      <c r="B16" s="1200" t="s">
        <v>226</v>
      </c>
      <c r="C16" s="1201"/>
      <c r="D16" s="1204"/>
      <c r="E16" s="1205"/>
    </row>
    <row r="17" spans="2:5" s="307" customFormat="1" ht="12" x14ac:dyDescent="0.2">
      <c r="B17" s="1206"/>
      <c r="C17" s="1201" t="s">
        <v>888</v>
      </c>
      <c r="D17" s="1207"/>
      <c r="E17" s="1205"/>
    </row>
    <row r="18" spans="2:5" s="307" customFormat="1" ht="12" x14ac:dyDescent="0.2">
      <c r="B18" s="1206"/>
      <c r="C18" s="1201" t="s">
        <v>889</v>
      </c>
      <c r="D18" s="1207"/>
      <c r="E18" s="1205"/>
    </row>
    <row r="19" spans="2:5" s="307" customFormat="1" ht="12" x14ac:dyDescent="0.2">
      <c r="B19" s="1206"/>
      <c r="C19" s="1201" t="s">
        <v>890</v>
      </c>
      <c r="D19" s="1207"/>
      <c r="E19" s="1205"/>
    </row>
    <row r="20" spans="2:5" s="307" customFormat="1" ht="12" x14ac:dyDescent="0.2">
      <c r="B20" s="1206"/>
      <c r="C20" s="1201" t="s">
        <v>891</v>
      </c>
      <c r="D20" s="1207"/>
      <c r="E20" s="1205"/>
    </row>
    <row r="21" spans="2:5" s="308" customFormat="1" ht="31.5" customHeight="1" thickBot="1" x14ac:dyDescent="0.4">
      <c r="B21" s="1208" t="s">
        <v>892</v>
      </c>
      <c r="C21" s="1209"/>
      <c r="D21" s="1210">
        <v>0</v>
      </c>
      <c r="E21" s="1211">
        <v>0</v>
      </c>
    </row>
    <row r="22" spans="2:5" x14ac:dyDescent="0.2">
      <c r="C22" s="1213"/>
    </row>
    <row r="23" spans="2:5" x14ac:dyDescent="0.2"/>
    <row r="24" spans="2:5" x14ac:dyDescent="0.2"/>
    <row r="25" spans="2:5" x14ac:dyDescent="0.2"/>
    <row r="26" spans="2:5" x14ac:dyDescent="0.2"/>
    <row r="27" spans="2:5" x14ac:dyDescent="0.2"/>
    <row r="28" spans="2:5" x14ac:dyDescent="0.2"/>
    <row r="29" spans="2:5" x14ac:dyDescent="0.2"/>
    <row r="30" spans="2:5" x14ac:dyDescent="0.2"/>
    <row r="31" spans="2:5" x14ac:dyDescent="0.2"/>
    <row r="32" spans="2:5"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sheetData>
  <sheetProtection algorithmName="SHA-512" hashValue="ObiBJoj7uuPiSlrzm0/5LNXI2KK0FWl78KsgStsEbPBzAnbZt8foAl7EJXqCWo/gxwzLSnzXQPHqwUNmiDfzjQ==" saltValue="clv8+JPYtdyv32+bS6raeg==" spinCount="100000" sheet="1" objects="1" scenarios="1" formatCells="0" formatColumns="0" formatRows="0" insertColumns="0" insertRows="0" insertHyperlinks="0" deleteColumns="0" deleteRows="0" sort="0" autoFilter="0" pivotTables="0"/>
  <mergeCells count="5">
    <mergeCell ref="B2:E2"/>
    <mergeCell ref="B3:E3"/>
    <mergeCell ref="B4:E4"/>
    <mergeCell ref="B6:E6"/>
    <mergeCell ref="B8:C8"/>
  </mergeCells>
  <pageMargins left="0.7" right="0.7" top="0.75" bottom="0.75" header="0.3" footer="0.3"/>
  <pageSetup paperSize="9" orientation="portrait" horizontalDpi="4294967294" verticalDpi="4294967294"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sheetPr>
  <dimension ref="A1:P105"/>
  <sheetViews>
    <sheetView showGridLines="0" workbookViewId="0"/>
  </sheetViews>
  <sheetFormatPr defaultColWidth="0" defaultRowHeight="12.75" zeroHeight="1" x14ac:dyDescent="0.2"/>
  <cols>
    <col min="1" max="1" width="9.140625" style="322" customWidth="1"/>
    <col min="2" max="2" width="11.7109375" style="322" customWidth="1"/>
    <col min="3" max="3" width="22.42578125" style="322" customWidth="1"/>
    <col min="4" max="4" width="20.7109375" style="322" customWidth="1"/>
    <col min="5" max="5" width="20" style="322" customWidth="1"/>
    <col min="6" max="6" width="16.28515625" style="322" customWidth="1"/>
    <col min="7" max="7" width="15.7109375" style="322" customWidth="1"/>
    <col min="8" max="8" width="17.7109375" style="322" customWidth="1"/>
    <col min="9" max="9" width="20.28515625" style="322" customWidth="1"/>
    <col min="10" max="10" width="22.42578125" style="322" customWidth="1"/>
    <col min="11" max="11" width="12.28515625" style="322" customWidth="1"/>
    <col min="12" max="12" width="12" style="322" customWidth="1"/>
    <col min="13" max="13" width="11.85546875" style="322" customWidth="1"/>
    <col min="14" max="14" width="9.140625" style="322" customWidth="1"/>
    <col min="15" max="16" width="0" style="322" hidden="1" customWidth="1"/>
    <col min="17" max="16384" width="9.140625" style="322" hidden="1"/>
  </cols>
  <sheetData>
    <row r="1" spans="1:14" x14ac:dyDescent="0.2">
      <c r="A1" s="321"/>
      <c r="F1" s="1215"/>
      <c r="N1" s="321"/>
    </row>
    <row r="2" spans="1:14" s="1217" customFormat="1" x14ac:dyDescent="0.2">
      <c r="A2" s="1216"/>
      <c r="B2" s="1725">
        <f>'II. Invested Assets'!B2</f>
        <v>0</v>
      </c>
      <c r="C2" s="1725"/>
      <c r="D2" s="1725"/>
      <c r="E2" s="1725"/>
      <c r="F2" s="1725"/>
      <c r="G2" s="1725"/>
      <c r="H2" s="1725"/>
      <c r="I2" s="1725"/>
      <c r="J2" s="1725"/>
      <c r="K2" s="1725"/>
      <c r="L2" s="1725"/>
      <c r="M2" s="1725"/>
      <c r="N2" s="1216"/>
    </row>
    <row r="3" spans="1:14" s="1217" customFormat="1" x14ac:dyDescent="0.2">
      <c r="A3" s="1216"/>
      <c r="B3" s="1726" t="s">
        <v>330</v>
      </c>
      <c r="C3" s="1726"/>
      <c r="D3" s="1726"/>
      <c r="E3" s="1726"/>
      <c r="F3" s="1726"/>
      <c r="G3" s="1726"/>
      <c r="H3" s="1726"/>
      <c r="I3" s="1726"/>
      <c r="J3" s="1726"/>
      <c r="K3" s="1726"/>
      <c r="L3" s="1726"/>
      <c r="M3" s="1726"/>
      <c r="N3" s="1216"/>
    </row>
    <row r="4" spans="1:14" s="1217" customFormat="1" x14ac:dyDescent="0.2">
      <c r="A4" s="1216"/>
      <c r="B4" s="1725" t="str">
        <f>SPUCRI!$B$3</f>
        <v>AS OF DATE _______</v>
      </c>
      <c r="C4" s="1725"/>
      <c r="D4" s="1725"/>
      <c r="E4" s="1725"/>
      <c r="F4" s="1725"/>
      <c r="G4" s="1725"/>
      <c r="H4" s="1725"/>
      <c r="I4" s="1725"/>
      <c r="J4" s="1725"/>
      <c r="K4" s="1725"/>
      <c r="L4" s="1725"/>
      <c r="M4" s="1725"/>
      <c r="N4" s="1216"/>
    </row>
    <row r="5" spans="1:14" s="1217" customFormat="1" x14ac:dyDescent="0.2">
      <c r="A5" s="1216"/>
      <c r="N5" s="1216"/>
    </row>
    <row r="6" spans="1:14" s="1217" customFormat="1" x14ac:dyDescent="0.2">
      <c r="A6" s="1216"/>
      <c r="B6" s="1726" t="s">
        <v>893</v>
      </c>
      <c r="C6" s="1726"/>
      <c r="D6" s="1726"/>
      <c r="E6" s="1726"/>
      <c r="F6" s="1726"/>
      <c r="G6" s="1726"/>
      <c r="H6" s="1726"/>
      <c r="I6" s="1726"/>
      <c r="J6" s="1726"/>
      <c r="K6" s="1726"/>
      <c r="L6" s="1726"/>
      <c r="M6" s="1726"/>
      <c r="N6" s="1216"/>
    </row>
    <row r="7" spans="1:14" ht="13.5" thickBot="1" x14ac:dyDescent="0.25">
      <c r="A7" s="321"/>
      <c r="N7" s="321"/>
    </row>
    <row r="8" spans="1:14" ht="15.95" customHeight="1" x14ac:dyDescent="0.2">
      <c r="A8" s="321"/>
      <c r="B8" s="1218"/>
      <c r="C8" s="1219"/>
      <c r="D8" s="1220"/>
      <c r="E8" s="1221"/>
      <c r="F8" s="1221"/>
      <c r="G8" s="1727" t="s">
        <v>894</v>
      </c>
      <c r="H8" s="1728"/>
      <c r="I8" s="1728"/>
      <c r="J8" s="1729"/>
      <c r="K8" s="1222"/>
      <c r="L8" s="1221"/>
      <c r="M8" s="1223"/>
      <c r="N8" s="321"/>
    </row>
    <row r="9" spans="1:14" ht="38.25" x14ac:dyDescent="0.2">
      <c r="A9" s="321"/>
      <c r="B9" s="1224"/>
      <c r="D9" s="1225"/>
      <c r="E9" s="1226" t="s">
        <v>610</v>
      </c>
      <c r="F9" s="1226" t="s">
        <v>895</v>
      </c>
      <c r="G9" s="1227" t="s">
        <v>896</v>
      </c>
      <c r="H9" s="1226" t="s">
        <v>897</v>
      </c>
      <c r="I9" s="1226" t="s">
        <v>898</v>
      </c>
      <c r="J9" s="1226" t="s">
        <v>899</v>
      </c>
      <c r="K9" s="1226" t="s">
        <v>900</v>
      </c>
      <c r="L9" s="1226" t="s">
        <v>901</v>
      </c>
      <c r="M9" s="1228" t="s">
        <v>902</v>
      </c>
      <c r="N9" s="321"/>
    </row>
    <row r="10" spans="1:14" x14ac:dyDescent="0.2">
      <c r="A10" s="321"/>
      <c r="B10" s="1229" t="s">
        <v>903</v>
      </c>
      <c r="C10" s="1230" t="s">
        <v>904</v>
      </c>
      <c r="D10" s="1231"/>
      <c r="E10" s="1232" t="s">
        <v>258</v>
      </c>
      <c r="F10" s="1232">
        <v>-2</v>
      </c>
      <c r="G10" s="1232">
        <v>-3</v>
      </c>
      <c r="H10" s="1232">
        <v>-4</v>
      </c>
      <c r="I10" s="1232">
        <v>-5</v>
      </c>
      <c r="J10" s="1232">
        <v>-6</v>
      </c>
      <c r="K10" s="1233">
        <v>-7</v>
      </c>
      <c r="L10" s="1232">
        <v>-8</v>
      </c>
      <c r="M10" s="1234">
        <v>-9</v>
      </c>
      <c r="N10" s="321"/>
    </row>
    <row r="11" spans="1:14" s="1236" customFormat="1" ht="16.5" customHeight="1" x14ac:dyDescent="0.25">
      <c r="A11" s="1235"/>
      <c r="B11" s="309">
        <v>1</v>
      </c>
      <c r="C11" s="1723"/>
      <c r="D11" s="1724">
        <v>0</v>
      </c>
      <c r="E11" s="310"/>
      <c r="F11" s="311"/>
      <c r="G11" s="312"/>
      <c r="H11" s="312"/>
      <c r="I11" s="312"/>
      <c r="J11" s="312"/>
      <c r="K11" s="312"/>
      <c r="L11" s="313"/>
      <c r="M11" s="314"/>
      <c r="N11" s="1235"/>
    </row>
    <row r="12" spans="1:14" ht="27.75" customHeight="1" x14ac:dyDescent="0.2">
      <c r="A12" s="321"/>
      <c r="B12" s="315">
        <v>2</v>
      </c>
      <c r="C12" s="1731"/>
      <c r="D12" s="1732"/>
      <c r="E12" s="316">
        <v>0</v>
      </c>
      <c r="F12" s="317"/>
      <c r="G12" s="318"/>
      <c r="H12" s="318"/>
      <c r="I12" s="318"/>
      <c r="J12" s="318"/>
      <c r="K12" s="318"/>
      <c r="L12" s="319"/>
      <c r="M12" s="320"/>
      <c r="N12" s="321"/>
    </row>
    <row r="13" spans="1:14" s="1236" customFormat="1" ht="16.5" customHeight="1" x14ac:dyDescent="0.25">
      <c r="A13" s="1235"/>
      <c r="B13" s="315">
        <v>3</v>
      </c>
      <c r="C13" s="1731"/>
      <c r="D13" s="1732"/>
      <c r="E13" s="316">
        <v>0</v>
      </c>
      <c r="F13" s="317"/>
      <c r="G13" s="318"/>
      <c r="H13" s="318"/>
      <c r="I13" s="318"/>
      <c r="J13" s="318"/>
      <c r="K13" s="318"/>
      <c r="L13" s="319"/>
      <c r="M13" s="320"/>
      <c r="N13" s="1235"/>
    </row>
    <row r="14" spans="1:14" s="1236" customFormat="1" ht="16.5" customHeight="1" x14ac:dyDescent="0.25">
      <c r="A14" s="1235"/>
      <c r="B14" s="315">
        <v>4</v>
      </c>
      <c r="C14" s="1731"/>
      <c r="D14" s="1732"/>
      <c r="E14" s="316">
        <v>0</v>
      </c>
      <c r="F14" s="317"/>
      <c r="G14" s="318"/>
      <c r="H14" s="318"/>
      <c r="I14" s="318"/>
      <c r="J14" s="318"/>
      <c r="K14" s="318"/>
      <c r="L14" s="319"/>
      <c r="M14" s="320"/>
      <c r="N14" s="1235"/>
    </row>
    <row r="15" spans="1:14" ht="13.5" customHeight="1" x14ac:dyDescent="0.2">
      <c r="A15" s="321"/>
      <c r="B15" s="315">
        <v>5</v>
      </c>
      <c r="C15" s="1731"/>
      <c r="D15" s="1732"/>
      <c r="E15" s="316">
        <v>0</v>
      </c>
      <c r="F15" s="317"/>
      <c r="G15" s="318"/>
      <c r="H15" s="318"/>
      <c r="I15" s="318"/>
      <c r="J15" s="318"/>
      <c r="K15" s="318"/>
      <c r="L15" s="319"/>
      <c r="M15" s="320"/>
      <c r="N15" s="321"/>
    </row>
    <row r="16" spans="1:14" ht="13.5" customHeight="1" x14ac:dyDescent="0.2">
      <c r="A16" s="321"/>
      <c r="B16" s="315">
        <v>6</v>
      </c>
      <c r="C16" s="1733"/>
      <c r="D16" s="1734"/>
      <c r="E16" s="316">
        <v>0</v>
      </c>
      <c r="F16" s="317"/>
      <c r="G16" s="318"/>
      <c r="H16" s="318"/>
      <c r="I16" s="318"/>
      <c r="J16" s="318"/>
      <c r="K16" s="318"/>
      <c r="L16" s="319"/>
      <c r="M16" s="320"/>
      <c r="N16" s="321"/>
    </row>
    <row r="17" spans="1:14" ht="13.5" customHeight="1" x14ac:dyDescent="0.2">
      <c r="A17" s="321"/>
      <c r="B17" s="315">
        <v>7</v>
      </c>
      <c r="C17" s="1733"/>
      <c r="D17" s="1734"/>
      <c r="E17" s="316">
        <v>0</v>
      </c>
      <c r="F17" s="317"/>
      <c r="G17" s="318"/>
      <c r="H17" s="318"/>
      <c r="I17" s="318"/>
      <c r="J17" s="318"/>
      <c r="K17" s="318"/>
      <c r="L17" s="319"/>
      <c r="M17" s="320"/>
      <c r="N17" s="321"/>
    </row>
    <row r="18" spans="1:14" ht="13.5" customHeight="1" x14ac:dyDescent="0.2">
      <c r="A18" s="321"/>
      <c r="B18" s="315">
        <v>8</v>
      </c>
      <c r="C18" s="1733"/>
      <c r="D18" s="1734"/>
      <c r="E18" s="316">
        <v>0</v>
      </c>
      <c r="F18" s="317"/>
      <c r="G18" s="318"/>
      <c r="H18" s="318"/>
      <c r="I18" s="318"/>
      <c r="J18" s="318"/>
      <c r="K18" s="318"/>
      <c r="L18" s="319"/>
      <c r="M18" s="320"/>
      <c r="N18" s="321"/>
    </row>
    <row r="19" spans="1:14" ht="13.5" customHeight="1" x14ac:dyDescent="0.2">
      <c r="A19" s="321"/>
      <c r="B19" s="315">
        <v>9</v>
      </c>
      <c r="C19" s="1733"/>
      <c r="D19" s="1734"/>
      <c r="E19" s="316">
        <v>0</v>
      </c>
      <c r="F19" s="317"/>
      <c r="G19" s="318"/>
      <c r="H19" s="318"/>
      <c r="I19" s="318"/>
      <c r="J19" s="318"/>
      <c r="K19" s="318"/>
      <c r="L19" s="319"/>
      <c r="M19" s="320"/>
      <c r="N19" s="321"/>
    </row>
    <row r="20" spans="1:14" x14ac:dyDescent="0.2">
      <c r="A20" s="321"/>
      <c r="B20" s="323">
        <v>10</v>
      </c>
      <c r="C20" s="1735"/>
      <c r="D20" s="1736"/>
      <c r="E20" s="324">
        <v>0</v>
      </c>
      <c r="F20" s="325"/>
      <c r="G20" s="326"/>
      <c r="H20" s="326"/>
      <c r="I20" s="326"/>
      <c r="J20" s="326"/>
      <c r="K20" s="326"/>
      <c r="L20" s="327"/>
      <c r="M20" s="328"/>
      <c r="N20" s="321"/>
    </row>
    <row r="21" spans="1:14" x14ac:dyDescent="0.2">
      <c r="A21" s="321"/>
      <c r="B21" s="1237">
        <v>11</v>
      </c>
      <c r="C21" s="1737" t="s">
        <v>888</v>
      </c>
      <c r="D21" s="1738"/>
      <c r="E21" s="1238"/>
      <c r="F21" s="1239"/>
      <c r="G21" s="1240">
        <v>0</v>
      </c>
      <c r="H21" s="1240">
        <v>0</v>
      </c>
      <c r="I21" s="1240">
        <v>0</v>
      </c>
      <c r="J21" s="1240">
        <v>0</v>
      </c>
      <c r="K21" s="1240">
        <v>0</v>
      </c>
      <c r="L21" s="1241">
        <v>0</v>
      </c>
      <c r="M21" s="1242">
        <v>0</v>
      </c>
      <c r="N21" s="321"/>
    </row>
    <row r="22" spans="1:14" s="1236" customFormat="1" ht="16.5" customHeight="1" x14ac:dyDescent="0.25">
      <c r="A22" s="1235"/>
      <c r="B22" s="309">
        <v>12</v>
      </c>
      <c r="C22" s="1739" t="s">
        <v>905</v>
      </c>
      <c r="D22" s="1739"/>
      <c r="E22" s="310">
        <v>0</v>
      </c>
      <c r="F22" s="311"/>
      <c r="G22" s="312"/>
      <c r="H22" s="312"/>
      <c r="I22" s="312"/>
      <c r="J22" s="312"/>
      <c r="K22" s="312"/>
      <c r="L22" s="329"/>
      <c r="M22" s="330"/>
      <c r="N22" s="1235"/>
    </row>
    <row r="23" spans="1:14" s="1236" customFormat="1" ht="16.5" customHeight="1" x14ac:dyDescent="0.25">
      <c r="A23" s="1235"/>
      <c r="B23" s="323">
        <v>13</v>
      </c>
      <c r="C23" s="1730" t="s">
        <v>906</v>
      </c>
      <c r="D23" s="1730"/>
      <c r="E23" s="324"/>
      <c r="F23" s="325"/>
      <c r="G23" s="326"/>
      <c r="H23" s="326"/>
      <c r="I23" s="326"/>
      <c r="J23" s="326"/>
      <c r="K23" s="326"/>
      <c r="L23" s="327"/>
      <c r="M23" s="328"/>
      <c r="N23" s="1235"/>
    </row>
    <row r="24" spans="1:14" ht="13.5" thickBot="1" x14ac:dyDescent="0.25">
      <c r="A24" s="321"/>
      <c r="B24" s="1243">
        <v>14</v>
      </c>
      <c r="C24" s="1244" t="s">
        <v>907</v>
      </c>
      <c r="D24" s="1244"/>
      <c r="E24" s="331"/>
      <c r="F24" s="332"/>
      <c r="G24" s="333">
        <v>0</v>
      </c>
      <c r="H24" s="333">
        <v>0</v>
      </c>
      <c r="I24" s="333">
        <v>0</v>
      </c>
      <c r="J24" s="333">
        <v>0</v>
      </c>
      <c r="K24" s="333">
        <v>0</v>
      </c>
      <c r="L24" s="334">
        <v>0</v>
      </c>
      <c r="M24" s="335">
        <v>0</v>
      </c>
      <c r="N24" s="321"/>
    </row>
    <row r="25" spans="1:14" x14ac:dyDescent="0.2"/>
    <row r="26" spans="1:14" x14ac:dyDescent="0.2"/>
    <row r="27" spans="1:14" x14ac:dyDescent="0.2"/>
    <row r="28" spans="1:14" x14ac:dyDescent="0.2"/>
    <row r="29" spans="1:14" x14ac:dyDescent="0.2"/>
    <row r="30" spans="1:14" x14ac:dyDescent="0.2"/>
    <row r="31" spans="1:14" x14ac:dyDescent="0.2"/>
    <row r="32" spans="1:14"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sheetData>
  <sheetProtection algorithmName="SHA-512" hashValue="J/VjTz36L3/92VMnFpuPmGSGvbQ+vAHyJMyRO59LS35Up68Ux5dxmQ+bh7DQvcPmxTX3gbl1EK+ZNFtpVFDk5g==" saltValue="YPhNP2KXlhddpnremUWAaw==" spinCount="100000" sheet="1" objects="1" scenarios="1" formatCells="0" formatColumns="0" formatRows="0" insertColumns="0" insertRows="0" insertHyperlinks="0" deleteColumns="0" deleteRows="0" sort="0" autoFilter="0" pivotTables="0"/>
  <mergeCells count="18">
    <mergeCell ref="C23:D23"/>
    <mergeCell ref="C12:D12"/>
    <mergeCell ref="C13:D13"/>
    <mergeCell ref="C14:D14"/>
    <mergeCell ref="C15:D15"/>
    <mergeCell ref="C16:D16"/>
    <mergeCell ref="C17:D17"/>
    <mergeCell ref="C18:D18"/>
    <mergeCell ref="C19:D19"/>
    <mergeCell ref="C20:D20"/>
    <mergeCell ref="C21:D21"/>
    <mergeCell ref="C22:D22"/>
    <mergeCell ref="C11:D11"/>
    <mergeCell ref="B2:M2"/>
    <mergeCell ref="B3:M3"/>
    <mergeCell ref="B4:M4"/>
    <mergeCell ref="B6:M6"/>
    <mergeCell ref="G8:J8"/>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C000"/>
  </sheetPr>
  <dimension ref="A1:P105"/>
  <sheetViews>
    <sheetView showGridLines="0" workbookViewId="0"/>
  </sheetViews>
  <sheetFormatPr defaultColWidth="0" defaultRowHeight="12.75" zeroHeight="1" x14ac:dyDescent="0.2"/>
  <cols>
    <col min="1" max="1" width="9.140625" style="322" customWidth="1"/>
    <col min="2" max="2" width="11.7109375" style="322" customWidth="1"/>
    <col min="3" max="3" width="22.42578125" style="322" customWidth="1"/>
    <col min="4" max="4" width="20.7109375" style="322" customWidth="1"/>
    <col min="5" max="5" width="20" style="322" customWidth="1"/>
    <col min="6" max="6" width="16.28515625" style="322" customWidth="1"/>
    <col min="7" max="7" width="15.7109375" style="322" customWidth="1"/>
    <col min="8" max="8" width="17.7109375" style="322" customWidth="1"/>
    <col min="9" max="9" width="20.28515625" style="322" customWidth="1"/>
    <col min="10" max="10" width="22.42578125" style="322" customWidth="1"/>
    <col min="11" max="11" width="12.28515625" style="322" customWidth="1"/>
    <col min="12" max="12" width="12" style="322" customWidth="1"/>
    <col min="13" max="13" width="11.85546875" style="322" customWidth="1"/>
    <col min="14" max="14" width="9.140625" style="322" customWidth="1"/>
    <col min="15" max="16" width="0" style="322" hidden="1" customWidth="1"/>
    <col min="17" max="16384" width="9.140625" style="322" hidden="1"/>
  </cols>
  <sheetData>
    <row r="1" spans="2:10" x14ac:dyDescent="0.2"/>
    <row r="2" spans="2:10" x14ac:dyDescent="0.2">
      <c r="B2" s="1725">
        <f>'II. Invested Assets'!B2</f>
        <v>0</v>
      </c>
      <c r="C2" s="1725"/>
      <c r="D2" s="1725"/>
      <c r="E2" s="1725"/>
      <c r="F2" s="1725"/>
      <c r="G2" s="1725"/>
      <c r="H2" s="1725"/>
      <c r="I2" s="1725"/>
      <c r="J2" s="1725"/>
    </row>
    <row r="3" spans="2:10" x14ac:dyDescent="0.2">
      <c r="B3" s="1726" t="s">
        <v>330</v>
      </c>
      <c r="C3" s="1726"/>
      <c r="D3" s="1726"/>
      <c r="E3" s="1726"/>
      <c r="F3" s="1726"/>
      <c r="G3" s="1726"/>
      <c r="H3" s="1726"/>
      <c r="I3" s="1726"/>
      <c r="J3" s="1726"/>
    </row>
    <row r="4" spans="2:10" x14ac:dyDescent="0.2">
      <c r="B4" s="1725" t="str">
        <f>SPUCRI!$B$3</f>
        <v>AS OF DATE _______</v>
      </c>
      <c r="C4" s="1725"/>
      <c r="D4" s="1725"/>
      <c r="E4" s="1725"/>
      <c r="F4" s="1725"/>
      <c r="G4" s="1725"/>
      <c r="H4" s="1725"/>
      <c r="I4" s="1725"/>
      <c r="J4" s="1725"/>
    </row>
    <row r="5" spans="2:10" x14ac:dyDescent="0.2"/>
    <row r="6" spans="2:10" x14ac:dyDescent="0.2">
      <c r="B6" s="1726" t="s">
        <v>908</v>
      </c>
      <c r="C6" s="1726"/>
      <c r="D6" s="1726"/>
      <c r="E6" s="1726"/>
      <c r="F6" s="1726"/>
      <c r="G6" s="1726"/>
      <c r="H6" s="1726"/>
      <c r="I6" s="1726"/>
      <c r="J6" s="1726"/>
    </row>
    <row r="7" spans="2:10" ht="13.5" thickBot="1" x14ac:dyDescent="0.25"/>
    <row r="8" spans="2:10" ht="25.5" customHeight="1" x14ac:dyDescent="0.2">
      <c r="B8" s="1245"/>
      <c r="C8" s="1246"/>
      <c r="D8" s="1247"/>
      <c r="E8" s="1740" t="s">
        <v>909</v>
      </c>
      <c r="F8" s="1740"/>
      <c r="G8" s="1740"/>
      <c r="H8" s="1247"/>
      <c r="I8" s="1741" t="s">
        <v>910</v>
      </c>
      <c r="J8" s="1743" t="s">
        <v>911</v>
      </c>
    </row>
    <row r="9" spans="2:10" ht="25.5" x14ac:dyDescent="0.2">
      <c r="B9" s="1248"/>
      <c r="C9" s="1227" t="s">
        <v>912</v>
      </c>
      <c r="D9" s="1226" t="s">
        <v>913</v>
      </c>
      <c r="E9" s="1226" t="s">
        <v>914</v>
      </c>
      <c r="F9" s="1226" t="s">
        <v>915</v>
      </c>
      <c r="G9" s="1227" t="s">
        <v>916</v>
      </c>
      <c r="H9" s="1226" t="s">
        <v>917</v>
      </c>
      <c r="I9" s="1742"/>
      <c r="J9" s="1744"/>
    </row>
    <row r="10" spans="2:10" x14ac:dyDescent="0.2">
      <c r="B10" s="1249" t="s">
        <v>903</v>
      </c>
      <c r="C10" s="1250" t="s">
        <v>258</v>
      </c>
      <c r="D10" s="1250" t="s">
        <v>259</v>
      </c>
      <c r="E10" s="1250" t="s">
        <v>260</v>
      </c>
      <c r="F10" s="1250" t="s">
        <v>261</v>
      </c>
      <c r="G10" s="1250" t="s">
        <v>262</v>
      </c>
      <c r="H10" s="1251" t="s">
        <v>263</v>
      </c>
      <c r="I10" s="1232">
        <v>-7</v>
      </c>
      <c r="J10" s="1252">
        <v>-8</v>
      </c>
    </row>
    <row r="11" spans="2:10" x14ac:dyDescent="0.2">
      <c r="B11" s="336">
        <v>1</v>
      </c>
      <c r="C11" s="337"/>
      <c r="D11" s="337"/>
      <c r="E11" s="329"/>
      <c r="F11" s="329"/>
      <c r="G11" s="329"/>
      <c r="H11" s="329"/>
      <c r="I11" s="329"/>
      <c r="J11" s="338"/>
    </row>
    <row r="12" spans="2:10" x14ac:dyDescent="0.2">
      <c r="B12" s="339">
        <v>2</v>
      </c>
      <c r="C12" s="340"/>
      <c r="D12" s="340"/>
      <c r="E12" s="319"/>
      <c r="F12" s="319"/>
      <c r="G12" s="319"/>
      <c r="H12" s="319"/>
      <c r="I12" s="319"/>
      <c r="J12" s="341"/>
    </row>
    <row r="13" spans="2:10" x14ac:dyDescent="0.2">
      <c r="B13" s="339">
        <v>3</v>
      </c>
      <c r="C13" s="340"/>
      <c r="D13" s="340"/>
      <c r="E13" s="319"/>
      <c r="F13" s="319"/>
      <c r="G13" s="319"/>
      <c r="H13" s="319"/>
      <c r="I13" s="319"/>
      <c r="J13" s="341"/>
    </row>
    <row r="14" spans="2:10" x14ac:dyDescent="0.2">
      <c r="B14" s="339">
        <v>4</v>
      </c>
      <c r="C14" s="340"/>
      <c r="D14" s="340"/>
      <c r="E14" s="319"/>
      <c r="F14" s="319"/>
      <c r="G14" s="319"/>
      <c r="H14" s="319"/>
      <c r="I14" s="319"/>
      <c r="J14" s="341"/>
    </row>
    <row r="15" spans="2:10" x14ac:dyDescent="0.2">
      <c r="B15" s="339">
        <v>5</v>
      </c>
      <c r="C15" s="340"/>
      <c r="D15" s="340"/>
      <c r="E15" s="319"/>
      <c r="F15" s="319"/>
      <c r="G15" s="319"/>
      <c r="H15" s="319"/>
      <c r="I15" s="319"/>
      <c r="J15" s="341"/>
    </row>
    <row r="16" spans="2:10" x14ac:dyDescent="0.2">
      <c r="B16" s="339">
        <v>6</v>
      </c>
      <c r="C16" s="340"/>
      <c r="D16" s="340"/>
      <c r="E16" s="319"/>
      <c r="F16" s="319"/>
      <c r="G16" s="319"/>
      <c r="H16" s="319"/>
      <c r="I16" s="319"/>
      <c r="J16" s="341"/>
    </row>
    <row r="17" spans="2:10" x14ac:dyDescent="0.2">
      <c r="B17" s="339">
        <v>7</v>
      </c>
      <c r="C17" s="340"/>
      <c r="D17" s="340"/>
      <c r="E17" s="319"/>
      <c r="F17" s="319"/>
      <c r="G17" s="319"/>
      <c r="H17" s="319"/>
      <c r="I17" s="319"/>
      <c r="J17" s="341"/>
    </row>
    <row r="18" spans="2:10" x14ac:dyDescent="0.2">
      <c r="B18" s="339">
        <v>8</v>
      </c>
      <c r="C18" s="340"/>
      <c r="D18" s="340"/>
      <c r="E18" s="319"/>
      <c r="F18" s="319"/>
      <c r="G18" s="319"/>
      <c r="H18" s="319"/>
      <c r="I18" s="319"/>
      <c r="J18" s="341"/>
    </row>
    <row r="19" spans="2:10" x14ac:dyDescent="0.2">
      <c r="B19" s="339">
        <v>9</v>
      </c>
      <c r="C19" s="340"/>
      <c r="D19" s="340"/>
      <c r="E19" s="319"/>
      <c r="F19" s="319"/>
      <c r="G19" s="319"/>
      <c r="H19" s="319"/>
      <c r="I19" s="319"/>
      <c r="J19" s="341"/>
    </row>
    <row r="20" spans="2:10" x14ac:dyDescent="0.2">
      <c r="B20" s="339">
        <v>10</v>
      </c>
      <c r="C20" s="340"/>
      <c r="D20" s="340"/>
      <c r="E20" s="319"/>
      <c r="F20" s="319"/>
      <c r="G20" s="319"/>
      <c r="H20" s="319"/>
      <c r="I20" s="319"/>
      <c r="J20" s="341"/>
    </row>
    <row r="21" spans="2:10" x14ac:dyDescent="0.2">
      <c r="B21" s="339">
        <v>11</v>
      </c>
      <c r="C21" s="340"/>
      <c r="D21" s="340"/>
      <c r="E21" s="319"/>
      <c r="F21" s="319"/>
      <c r="G21" s="319"/>
      <c r="H21" s="319"/>
      <c r="I21" s="319"/>
      <c r="J21" s="341"/>
    </row>
    <row r="22" spans="2:10" x14ac:dyDescent="0.2">
      <c r="B22" s="339">
        <v>11</v>
      </c>
      <c r="C22" s="340"/>
      <c r="D22" s="340"/>
      <c r="E22" s="319"/>
      <c r="F22" s="319"/>
      <c r="G22" s="319"/>
      <c r="H22" s="319"/>
      <c r="I22" s="319"/>
      <c r="J22" s="341"/>
    </row>
    <row r="23" spans="2:10" x14ac:dyDescent="0.2">
      <c r="B23" s="339">
        <v>12</v>
      </c>
      <c r="C23" s="340"/>
      <c r="D23" s="340"/>
      <c r="E23" s="319"/>
      <c r="F23" s="319"/>
      <c r="G23" s="319"/>
      <c r="H23" s="319"/>
      <c r="I23" s="319"/>
      <c r="J23" s="341"/>
    </row>
    <row r="24" spans="2:10" x14ac:dyDescent="0.2">
      <c r="B24" s="342">
        <v>13</v>
      </c>
      <c r="C24" s="343"/>
      <c r="D24" s="343"/>
      <c r="E24" s="327"/>
      <c r="F24" s="327"/>
      <c r="G24" s="327"/>
      <c r="H24" s="327"/>
      <c r="I24" s="327"/>
      <c r="J24" s="344"/>
    </row>
    <row r="25" spans="2:10" x14ac:dyDescent="0.2">
      <c r="B25" s="1253">
        <v>14</v>
      </c>
      <c r="C25" s="1254" t="s">
        <v>918</v>
      </c>
      <c r="D25" s="1255"/>
      <c r="E25" s="1256">
        <v>0</v>
      </c>
      <c r="F25" s="1256">
        <v>0</v>
      </c>
      <c r="G25" s="1256">
        <v>0</v>
      </c>
      <c r="H25" s="1256">
        <v>0</v>
      </c>
      <c r="I25" s="1257"/>
      <c r="J25" s="1258"/>
    </row>
    <row r="26" spans="2:10" x14ac:dyDescent="0.2">
      <c r="B26" s="1253">
        <v>15</v>
      </c>
      <c r="C26" s="1254" t="s">
        <v>919</v>
      </c>
      <c r="D26" s="1255"/>
      <c r="E26" s="1256">
        <v>0</v>
      </c>
      <c r="F26" s="1256">
        <v>0</v>
      </c>
      <c r="G26" s="1256">
        <v>0</v>
      </c>
      <c r="H26" s="1256">
        <v>0</v>
      </c>
      <c r="I26" s="1257"/>
      <c r="J26" s="1258"/>
    </row>
    <row r="27" spans="2:10" ht="13.5" thickBot="1" x14ac:dyDescent="0.25">
      <c r="B27" s="1259">
        <v>16</v>
      </c>
      <c r="C27" s="1260" t="s">
        <v>920</v>
      </c>
      <c r="D27" s="1261"/>
      <c r="E27" s="1262">
        <v>0</v>
      </c>
      <c r="F27" s="1262">
        <v>0</v>
      </c>
      <c r="G27" s="1263">
        <v>0</v>
      </c>
      <c r="H27" s="1264"/>
      <c r="I27" s="1264">
        <v>0</v>
      </c>
      <c r="J27" s="1265">
        <v>0</v>
      </c>
    </row>
    <row r="28" spans="2:10" x14ac:dyDescent="0.2"/>
    <row r="29" spans="2:10" x14ac:dyDescent="0.2"/>
    <row r="30" spans="2:10" x14ac:dyDescent="0.2"/>
    <row r="31" spans="2:10" x14ac:dyDescent="0.2"/>
    <row r="32" spans="2:10"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sheetData>
  <sheetProtection algorithmName="SHA-512" hashValue="6VP/HD7qiyw2v7Mtrn96k0dAMqgLkif35mADtbZ4X1YzIxT9ZilIlM3dbs4ajGBIPyAoqjnxxxFg1pJPFdLGmg==" saltValue="ESyny+Nex29C5/5DXNs/ng==" spinCount="100000" sheet="1" objects="1" scenarios="1" formatCells="0" formatColumns="0" formatRows="0" insertColumns="0" insertRows="0" insertHyperlinks="0" deleteColumns="0" deleteRows="0" sort="0" autoFilter="0" pivotTables="0"/>
  <mergeCells count="7">
    <mergeCell ref="B2:J2"/>
    <mergeCell ref="B3:J3"/>
    <mergeCell ref="B4:J4"/>
    <mergeCell ref="B6:J6"/>
    <mergeCell ref="E8:G8"/>
    <mergeCell ref="I8:I9"/>
    <mergeCell ref="J8:J9"/>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C000"/>
  </sheetPr>
  <dimension ref="A1:U45"/>
  <sheetViews>
    <sheetView workbookViewId="0"/>
  </sheetViews>
  <sheetFormatPr defaultColWidth="0" defaultRowHeight="0" customHeight="1" zeroHeight="1" x14ac:dyDescent="0.2"/>
  <cols>
    <col min="1" max="1" width="9.140625" style="595" customWidth="1"/>
    <col min="2" max="2" width="4.7109375" style="595" customWidth="1"/>
    <col min="3" max="3" width="7.7109375" style="595" customWidth="1"/>
    <col min="4" max="4" width="68.85546875" style="595" customWidth="1"/>
    <col min="5" max="6" width="16.7109375" style="595" customWidth="1"/>
    <col min="7" max="8" width="9.140625" style="595" customWidth="1"/>
    <col min="9" max="21" width="0" style="595" hidden="1" customWidth="1"/>
    <col min="22" max="16384" width="9.140625" style="595" hidden="1"/>
  </cols>
  <sheetData>
    <row r="1" spans="3:6" ht="12.75" x14ac:dyDescent="0.2"/>
    <row r="2" spans="3:6" ht="12.75" x14ac:dyDescent="0.2">
      <c r="C2" s="1745">
        <f>'II. Invested Assets'!B2</f>
        <v>0</v>
      </c>
      <c r="D2" s="1745"/>
      <c r="E2" s="1745"/>
      <c r="F2" s="1745"/>
    </row>
    <row r="3" spans="3:6" ht="12.75" x14ac:dyDescent="0.2">
      <c r="C3" s="1746" t="s">
        <v>330</v>
      </c>
      <c r="D3" s="1746"/>
      <c r="E3" s="1746"/>
      <c r="F3" s="1746"/>
    </row>
    <row r="4" spans="3:6" ht="12.75" x14ac:dyDescent="0.2">
      <c r="C4" s="1745" t="str">
        <f>SPUCRI!$B$3</f>
        <v>AS OF DATE _______</v>
      </c>
      <c r="D4" s="1745"/>
      <c r="E4" s="1745"/>
      <c r="F4" s="1745"/>
    </row>
    <row r="5" spans="3:6" ht="12.75" x14ac:dyDescent="0.2">
      <c r="C5" s="1266"/>
      <c r="D5" s="1266"/>
      <c r="E5" s="1266"/>
      <c r="F5" s="1266"/>
    </row>
    <row r="6" spans="3:6" ht="12.75" x14ac:dyDescent="0.2">
      <c r="C6" s="1747" t="s">
        <v>921</v>
      </c>
      <c r="D6" s="1747"/>
      <c r="E6" s="1747"/>
      <c r="F6" s="1747"/>
    </row>
    <row r="7" spans="3:6" ht="8.25" customHeight="1" thickBot="1" x14ac:dyDescent="0.25">
      <c r="C7" s="1267"/>
      <c r="D7" s="1267"/>
      <c r="E7" s="1267"/>
      <c r="F7" s="1267"/>
    </row>
    <row r="8" spans="3:6" ht="18" customHeight="1" x14ac:dyDescent="0.2">
      <c r="C8" s="1268"/>
      <c r="D8" s="1269"/>
      <c r="E8" s="1748" t="s">
        <v>922</v>
      </c>
      <c r="F8" s="1748" t="s">
        <v>880</v>
      </c>
    </row>
    <row r="9" spans="3:6" ht="13.5" thickBot="1" x14ac:dyDescent="0.25">
      <c r="C9" s="1270"/>
      <c r="D9" s="1271"/>
      <c r="E9" s="1749"/>
      <c r="F9" s="1749"/>
    </row>
    <row r="10" spans="3:6" ht="12.75" x14ac:dyDescent="0.2">
      <c r="C10" s="1272">
        <v>1</v>
      </c>
      <c r="D10" s="1273" t="s">
        <v>923</v>
      </c>
      <c r="E10" s="1274"/>
      <c r="F10" s="1274"/>
    </row>
    <row r="11" spans="3:6" ht="12.75" x14ac:dyDescent="0.2">
      <c r="C11" s="1272">
        <v>2</v>
      </c>
      <c r="D11" s="1273" t="s">
        <v>924</v>
      </c>
      <c r="E11" s="1274"/>
      <c r="F11" s="1274"/>
    </row>
    <row r="12" spans="3:6" ht="12.75" x14ac:dyDescent="0.2">
      <c r="C12" s="1272" t="s">
        <v>925</v>
      </c>
      <c r="D12" s="1273" t="s">
        <v>926</v>
      </c>
      <c r="E12" s="1274"/>
      <c r="F12" s="1274"/>
    </row>
    <row r="13" spans="3:6" ht="12.75" x14ac:dyDescent="0.2">
      <c r="C13" s="1272" t="s">
        <v>925</v>
      </c>
      <c r="D13" s="1273" t="s">
        <v>927</v>
      </c>
      <c r="E13" s="1274"/>
      <c r="F13" s="1274"/>
    </row>
    <row r="14" spans="3:6" ht="12.75" x14ac:dyDescent="0.2">
      <c r="C14" s="1275">
        <v>3</v>
      </c>
      <c r="D14" s="1276" t="s">
        <v>928</v>
      </c>
      <c r="E14" s="1274"/>
      <c r="F14" s="1274"/>
    </row>
    <row r="15" spans="3:6" ht="15" x14ac:dyDescent="0.35">
      <c r="C15" s="1275">
        <v>4</v>
      </c>
      <c r="D15" s="1276" t="s">
        <v>929</v>
      </c>
      <c r="E15" s="1277">
        <v>0</v>
      </c>
      <c r="F15" s="1277">
        <v>0</v>
      </c>
    </row>
    <row r="16" spans="3: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sheetData>
  <sheetProtection algorithmName="SHA-512" hashValue="2GSriYVxRhgcAcrkLTyCFH0CJvgvPblAonTqBTRD4RZTBsTiYN1EhnaS0zEsJvKGwbaJsQcEx6DtrdSFEakH4g==" saltValue="xfKc0iTGdsv48MX3HK5mgQ==" spinCount="100000" sheet="1" objects="1" scenarios="1" formatCells="0" formatColumns="0" formatRows="0" insertColumns="0" insertRows="0" insertHyperlinks="0" deleteColumns="0" deleteRows="0" sort="0" autoFilter="0" pivotTables="0"/>
  <mergeCells count="6">
    <mergeCell ref="C2:F2"/>
    <mergeCell ref="C3:F3"/>
    <mergeCell ref="C4:F4"/>
    <mergeCell ref="C6:F6"/>
    <mergeCell ref="E8:E9"/>
    <mergeCell ref="F8:F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H55"/>
  <sheetViews>
    <sheetView view="pageBreakPreview" zoomScale="102" zoomScaleNormal="100" zoomScaleSheetLayoutView="130" workbookViewId="0"/>
  </sheetViews>
  <sheetFormatPr defaultColWidth="5.85546875" defaultRowHeight="14.25" x14ac:dyDescent="0.2"/>
  <cols>
    <col min="1" max="1" width="6.28515625" style="177" customWidth="1"/>
    <col min="2" max="2" width="17.85546875" style="141" customWidth="1"/>
    <col min="3" max="3" width="56" style="141" customWidth="1"/>
    <col min="4" max="4" width="22.42578125" style="163" customWidth="1"/>
    <col min="5" max="6" width="9.140625" style="141" customWidth="1"/>
    <col min="7" max="7" width="35.42578125" style="141" bestFit="1" customWidth="1"/>
    <col min="8" max="8" width="16.140625" style="141" customWidth="1"/>
    <col min="9" max="247" width="9.140625" style="141" customWidth="1"/>
    <col min="248" max="248" width="5.140625" style="141" customWidth="1"/>
    <col min="249" max="249" width="4" style="141" customWidth="1"/>
    <col min="250" max="250" width="3.7109375" style="141" customWidth="1"/>
    <col min="251" max="16384" width="5.85546875" style="141"/>
  </cols>
  <sheetData>
    <row r="1" spans="1:8" s="137" customFormat="1" ht="16.5" x14ac:dyDescent="0.3">
      <c r="A1" s="232" t="s">
        <v>9</v>
      </c>
      <c r="B1" s="232"/>
      <c r="C1" s="124"/>
      <c r="D1" s="124"/>
      <c r="G1" s="1335" t="s">
        <v>10</v>
      </c>
      <c r="H1" s="1336"/>
    </row>
    <row r="2" spans="1:8" s="137" customFormat="1" ht="16.5" x14ac:dyDescent="0.3">
      <c r="A2" s="203" t="s">
        <v>11</v>
      </c>
      <c r="B2" s="203"/>
      <c r="C2" s="1326">
        <f>'I. Financial Condition'!C2:D2</f>
        <v>0</v>
      </c>
      <c r="D2" s="1327"/>
      <c r="G2" s="126" t="s">
        <v>148</v>
      </c>
      <c r="H2" s="1282" t="b">
        <f>AND(IF(D6&lt;=2.5+'V. Premiums By Line'!B23,TRUE,FALSE),(IF(D6&gt;=-2.5+'V. Premiums By Line'!B23,TRUE,FALSE)))</f>
        <v>1</v>
      </c>
    </row>
    <row r="3" spans="1:8" s="137" customFormat="1" ht="16.5" x14ac:dyDescent="0.3">
      <c r="A3" s="204" t="s">
        <v>13</v>
      </c>
      <c r="B3" s="204"/>
      <c r="C3" s="1328">
        <f>'I. Financial Condition'!C3:D3</f>
        <v>0</v>
      </c>
      <c r="D3" s="1329"/>
      <c r="G3" s="126" t="s">
        <v>149</v>
      </c>
      <c r="H3" s="1282" t="b">
        <f>AND(IF(D8&lt;=2.5+'V. Premiums By Line'!B24,TRUE,FALSE),(IF(D8&gt;=-2.5+'V. Premiums By Line'!B24,TRUE,FALSE)))</f>
        <v>1</v>
      </c>
    </row>
    <row r="4" spans="1:8" s="137" customFormat="1" ht="16.5" x14ac:dyDescent="0.3">
      <c r="A4" s="1322"/>
      <c r="B4" s="1322"/>
      <c r="C4" s="1323"/>
      <c r="D4" s="233"/>
      <c r="G4" s="126" t="s">
        <v>150</v>
      </c>
      <c r="H4" s="1282" t="b">
        <f>AND(IF(D9&lt;=2.5+'V. Premiums By Line'!B25,TRUE,FALSE),(IF(D9&gt;=-2.5+'V. Premiums By Line'!B25,TRUE,FALSE)))</f>
        <v>1</v>
      </c>
    </row>
    <row r="5" spans="1:8" s="137" customFormat="1" ht="16.5" x14ac:dyDescent="0.3">
      <c r="A5" s="130" t="s">
        <v>151</v>
      </c>
      <c r="B5" s="142"/>
      <c r="C5" s="142"/>
      <c r="D5" s="234" t="s">
        <v>71</v>
      </c>
      <c r="G5" s="126" t="s">
        <v>152</v>
      </c>
      <c r="H5" s="1282" t="b">
        <f>AND(IF(D10&lt;=2.5+'V. Premiums By Line'!B26,TRUE,FALSE),(IF(D10&gt;=-2.5+'V. Premiums By Line'!B26,TRUE,FALSE)))</f>
        <v>1</v>
      </c>
    </row>
    <row r="6" spans="1:8" ht="15" x14ac:dyDescent="0.25">
      <c r="A6" s="147">
        <v>1</v>
      </c>
      <c r="B6" s="143" t="s">
        <v>153</v>
      </c>
      <c r="C6" s="143"/>
      <c r="D6" s="1278"/>
      <c r="G6" s="126" t="s">
        <v>154</v>
      </c>
      <c r="H6" s="1282" t="b">
        <f>AND(IF(D15&lt;=2.5+D6+D8-D9+D11+D12+D13+D14,TRUE,FALSE),(IF(D15&gt;=-2.5+D6+D8-D9+D11+D12+D13+D14,TRUE,FALSE)))</f>
        <v>1</v>
      </c>
    </row>
    <row r="7" spans="1:8" ht="15" x14ac:dyDescent="0.25">
      <c r="A7" s="147">
        <v>2</v>
      </c>
      <c r="B7" s="147" t="s">
        <v>155</v>
      </c>
      <c r="C7" s="143"/>
      <c r="D7" s="172">
        <f>D8-D9</f>
        <v>0</v>
      </c>
      <c r="G7" s="126" t="s">
        <v>156</v>
      </c>
      <c r="H7" s="1282" t="b">
        <f>AND(IF(D27&lt;=2.5+D16+D17+D18+D19+D20+D21+D22+D23+D24+D25+D26,TRUE,FALSE),(IF(D27&gt;=-2.5+D16+D17+D18+D19+D20+D21+D22+D23+D24+D25+D26,TRUE,FALSE)))</f>
        <v>1</v>
      </c>
    </row>
    <row r="8" spans="1:8" ht="15.75" thickBot="1" x14ac:dyDescent="0.3">
      <c r="A8" s="165">
        <v>2.1</v>
      </c>
      <c r="B8" s="134" t="s">
        <v>157</v>
      </c>
      <c r="C8" s="136"/>
      <c r="D8" s="1278"/>
      <c r="G8" s="166" t="s">
        <v>158</v>
      </c>
      <c r="H8" s="1283" t="b">
        <f>AND(IF(D46&lt;=2.5+D6+D8-D9+D11+D12+D13+D14-D16-D17-D18-D19-D20-D21-D22-D23-D24-D25-D26+D29+D30+D31+D32+D33+D34+D35+D36-D39-D40-D43-D44-D45,TRUE,FALSE),(IF(D46&gt;=-2.5+D6+D8-D9+D11+D12+D13+D14-D16-D17-D18-D19-D20-D21-D22-D23-D24-D25-D26+D29+D30+D31+D32+D33+D34+D35+D36-D39-D40-D43-D44-D45,TRUE,FALSE)))</f>
        <v>1</v>
      </c>
    </row>
    <row r="9" spans="1:8" x14ac:dyDescent="0.2">
      <c r="A9" s="165">
        <v>2.2000000000000002</v>
      </c>
      <c r="B9" s="134" t="s">
        <v>150</v>
      </c>
      <c r="C9" s="136"/>
      <c r="D9" s="1279"/>
    </row>
    <row r="10" spans="1:8" x14ac:dyDescent="0.2">
      <c r="A10" s="147">
        <v>3</v>
      </c>
      <c r="B10" s="143" t="s">
        <v>152</v>
      </c>
      <c r="C10" s="143"/>
      <c r="D10" s="172">
        <f>D6+D7</f>
        <v>0</v>
      </c>
    </row>
    <row r="11" spans="1:8" x14ac:dyDescent="0.2">
      <c r="A11" s="147">
        <v>4</v>
      </c>
      <c r="B11" s="143" t="s">
        <v>159</v>
      </c>
      <c r="C11" s="143"/>
      <c r="D11" s="1279"/>
    </row>
    <row r="12" spans="1:8" x14ac:dyDescent="0.2">
      <c r="A12" s="147">
        <v>5</v>
      </c>
      <c r="B12" s="143" t="s">
        <v>160</v>
      </c>
      <c r="C12" s="143"/>
      <c r="D12" s="1279"/>
    </row>
    <row r="13" spans="1:8" x14ac:dyDescent="0.2">
      <c r="A13" s="147">
        <v>6</v>
      </c>
      <c r="B13" s="143" t="s">
        <v>161</v>
      </c>
      <c r="C13" s="143"/>
      <c r="D13" s="1279"/>
    </row>
    <row r="14" spans="1:8" x14ac:dyDescent="0.2">
      <c r="A14" s="147">
        <v>7</v>
      </c>
      <c r="B14" s="147" t="s">
        <v>162</v>
      </c>
      <c r="C14" s="143"/>
      <c r="D14" s="1279"/>
    </row>
    <row r="15" spans="1:8" ht="15" x14ac:dyDescent="0.25">
      <c r="A15" s="167" t="s">
        <v>163</v>
      </c>
      <c r="B15" s="168"/>
      <c r="C15" s="169"/>
      <c r="D15" s="172">
        <f>SUM(D10:D14)</f>
        <v>0</v>
      </c>
    </row>
    <row r="16" spans="1:8" x14ac:dyDescent="0.2">
      <c r="A16" s="147">
        <v>8</v>
      </c>
      <c r="B16" s="235" t="s">
        <v>164</v>
      </c>
      <c r="C16" s="143"/>
      <c r="D16" s="1279"/>
    </row>
    <row r="17" spans="1:4" x14ac:dyDescent="0.2">
      <c r="A17" s="147">
        <f>A16+1</f>
        <v>9</v>
      </c>
      <c r="B17" s="143" t="s">
        <v>165</v>
      </c>
      <c r="C17" s="143"/>
      <c r="D17" s="1279"/>
    </row>
    <row r="18" spans="1:4" x14ac:dyDescent="0.2">
      <c r="A18" s="147">
        <v>10</v>
      </c>
      <c r="B18" s="143" t="s">
        <v>166</v>
      </c>
      <c r="C18" s="143"/>
      <c r="D18" s="1279"/>
    </row>
    <row r="19" spans="1:4" x14ac:dyDescent="0.2">
      <c r="A19" s="147">
        <v>11</v>
      </c>
      <c r="B19" s="143" t="s">
        <v>167</v>
      </c>
      <c r="C19" s="143"/>
      <c r="D19" s="1279"/>
    </row>
    <row r="20" spans="1:4" x14ac:dyDescent="0.2">
      <c r="A20" s="147">
        <v>12</v>
      </c>
      <c r="B20" s="143" t="s">
        <v>168</v>
      </c>
      <c r="C20" s="143"/>
      <c r="D20" s="1279"/>
    </row>
    <row r="21" spans="1:4" x14ac:dyDescent="0.2">
      <c r="A21" s="147">
        <v>13</v>
      </c>
      <c r="B21" s="143" t="s">
        <v>169</v>
      </c>
      <c r="C21" s="143"/>
      <c r="D21" s="1279"/>
    </row>
    <row r="22" spans="1:4" x14ac:dyDescent="0.2">
      <c r="A22" s="147">
        <v>14</v>
      </c>
      <c r="B22" s="143" t="s">
        <v>170</v>
      </c>
      <c r="C22" s="143"/>
      <c r="D22" s="1279"/>
    </row>
    <row r="23" spans="1:4" x14ac:dyDescent="0.2">
      <c r="A23" s="147">
        <v>15</v>
      </c>
      <c r="B23" s="143" t="s">
        <v>171</v>
      </c>
      <c r="C23" s="143"/>
      <c r="D23" s="1279"/>
    </row>
    <row r="24" spans="1:4" x14ac:dyDescent="0.2">
      <c r="A24" s="147">
        <v>16</v>
      </c>
      <c r="B24" s="143" t="s">
        <v>172</v>
      </c>
      <c r="C24" s="143"/>
      <c r="D24" s="1279"/>
    </row>
    <row r="25" spans="1:4" x14ac:dyDescent="0.2">
      <c r="A25" s="147">
        <v>17</v>
      </c>
      <c r="B25" s="143" t="s">
        <v>173</v>
      </c>
      <c r="C25" s="143"/>
      <c r="D25" s="1279"/>
    </row>
    <row r="26" spans="1:4" x14ac:dyDescent="0.2">
      <c r="A26" s="147">
        <v>18</v>
      </c>
      <c r="B26" s="235" t="s">
        <v>174</v>
      </c>
      <c r="C26" s="147"/>
      <c r="D26" s="1279"/>
    </row>
    <row r="27" spans="1:4" ht="15" x14ac:dyDescent="0.25">
      <c r="A27" s="167" t="s">
        <v>175</v>
      </c>
      <c r="B27" s="168"/>
      <c r="C27" s="169"/>
      <c r="D27" s="172">
        <f>SUM(D16:D26)</f>
        <v>0</v>
      </c>
    </row>
    <row r="28" spans="1:4" x14ac:dyDescent="0.2">
      <c r="A28" s="147">
        <v>19</v>
      </c>
      <c r="B28" s="236" t="s">
        <v>176</v>
      </c>
      <c r="C28" s="143"/>
      <c r="D28" s="172">
        <f>SUM(D29:D32)</f>
        <v>0</v>
      </c>
    </row>
    <row r="29" spans="1:4" x14ac:dyDescent="0.2">
      <c r="A29" s="165">
        <v>19.100000000000001</v>
      </c>
      <c r="B29" s="134" t="s">
        <v>177</v>
      </c>
      <c r="C29" s="170"/>
      <c r="D29" s="1278"/>
    </row>
    <row r="30" spans="1:4" x14ac:dyDescent="0.2">
      <c r="A30" s="165">
        <v>19.2</v>
      </c>
      <c r="B30" s="134" t="s">
        <v>178</v>
      </c>
      <c r="C30" s="170"/>
      <c r="D30" s="1278"/>
    </row>
    <row r="31" spans="1:4" x14ac:dyDescent="0.2">
      <c r="A31" s="165">
        <v>19.3</v>
      </c>
      <c r="B31" s="134" t="s">
        <v>179</v>
      </c>
      <c r="C31" s="170"/>
      <c r="D31" s="1278"/>
    </row>
    <row r="32" spans="1:4" x14ac:dyDescent="0.2">
      <c r="A32" s="165">
        <v>19.399999999999999</v>
      </c>
      <c r="B32" s="134" t="s">
        <v>180</v>
      </c>
      <c r="C32" s="170"/>
      <c r="D32" s="1279"/>
    </row>
    <row r="33" spans="1:4" x14ac:dyDescent="0.2">
      <c r="A33" s="147">
        <v>20</v>
      </c>
      <c r="B33" s="147" t="s">
        <v>181</v>
      </c>
      <c r="C33" s="171"/>
      <c r="D33" s="1279"/>
    </row>
    <row r="34" spans="1:4" x14ac:dyDescent="0.2">
      <c r="A34" s="147">
        <v>21</v>
      </c>
      <c r="B34" s="147" t="s">
        <v>182</v>
      </c>
      <c r="C34" s="171"/>
      <c r="D34" s="1279"/>
    </row>
    <row r="35" spans="1:4" x14ac:dyDescent="0.2">
      <c r="A35" s="147">
        <v>22</v>
      </c>
      <c r="B35" s="147" t="s">
        <v>183</v>
      </c>
      <c r="C35" s="171"/>
      <c r="D35" s="1279"/>
    </row>
    <row r="36" spans="1:4" x14ac:dyDescent="0.2">
      <c r="A36" s="147">
        <v>23</v>
      </c>
      <c r="B36" s="147" t="s">
        <v>184</v>
      </c>
      <c r="C36" s="143"/>
      <c r="D36" s="1279"/>
    </row>
    <row r="37" spans="1:4" ht="15" x14ac:dyDescent="0.25">
      <c r="A37" s="167" t="s">
        <v>185</v>
      </c>
      <c r="B37" s="168"/>
      <c r="C37" s="169"/>
      <c r="D37" s="172">
        <f>SUM(D33:D36,D28)</f>
        <v>0</v>
      </c>
    </row>
    <row r="38" spans="1:4" x14ac:dyDescent="0.2">
      <c r="A38" s="147">
        <v>24</v>
      </c>
      <c r="B38" s="235" t="s">
        <v>186</v>
      </c>
      <c r="C38" s="143"/>
      <c r="D38" s="172">
        <f>SUM(D39:D40)</f>
        <v>0</v>
      </c>
    </row>
    <row r="39" spans="1:4" x14ac:dyDescent="0.2">
      <c r="A39" s="165">
        <v>24.1</v>
      </c>
      <c r="B39" s="237" t="s">
        <v>187</v>
      </c>
      <c r="C39" s="170"/>
      <c r="D39" s="1278"/>
    </row>
    <row r="40" spans="1:4" x14ac:dyDescent="0.2">
      <c r="A40" s="165">
        <v>24.2</v>
      </c>
      <c r="B40" s="237" t="s">
        <v>188</v>
      </c>
      <c r="C40" s="170"/>
      <c r="D40" s="1278"/>
    </row>
    <row r="41" spans="1:4" ht="15" x14ac:dyDescent="0.25">
      <c r="A41" s="167" t="s">
        <v>189</v>
      </c>
      <c r="B41" s="168"/>
      <c r="C41" s="169"/>
      <c r="D41" s="172">
        <f>D15-D27+D28+SUM(D33:D36)-D38</f>
        <v>0</v>
      </c>
    </row>
    <row r="42" spans="1:4" x14ac:dyDescent="0.2">
      <c r="A42" s="147">
        <v>25</v>
      </c>
      <c r="B42" s="235" t="s">
        <v>190</v>
      </c>
      <c r="C42" s="143"/>
      <c r="D42" s="172">
        <f>SUM(D43:D45)</f>
        <v>0</v>
      </c>
    </row>
    <row r="43" spans="1:4" x14ac:dyDescent="0.2">
      <c r="A43" s="165">
        <v>25.1</v>
      </c>
      <c r="B43" s="237" t="s">
        <v>191</v>
      </c>
      <c r="C43" s="136"/>
      <c r="D43" s="1278"/>
    </row>
    <row r="44" spans="1:4" x14ac:dyDescent="0.2">
      <c r="A44" s="165">
        <v>25.2</v>
      </c>
      <c r="B44" s="237" t="s">
        <v>192</v>
      </c>
      <c r="C44" s="136"/>
      <c r="D44" s="1279"/>
    </row>
    <row r="45" spans="1:4" x14ac:dyDescent="0.2">
      <c r="A45" s="165">
        <v>25.3</v>
      </c>
      <c r="B45" s="237" t="s">
        <v>193</v>
      </c>
      <c r="C45" s="136"/>
      <c r="D45" s="1279"/>
    </row>
    <row r="46" spans="1:4" ht="15" x14ac:dyDescent="0.25">
      <c r="A46" s="167" t="s">
        <v>194</v>
      </c>
      <c r="B46" s="168"/>
      <c r="C46" s="169"/>
      <c r="D46" s="172">
        <f>D41-D42</f>
        <v>0</v>
      </c>
    </row>
    <row r="47" spans="1:4" ht="15" x14ac:dyDescent="0.25">
      <c r="A47" s="238"/>
      <c r="B47" s="176"/>
      <c r="C47" s="136"/>
      <c r="D47" s="145"/>
    </row>
    <row r="48" spans="1:4" ht="16.5" x14ac:dyDescent="0.3">
      <c r="A48" s="173"/>
      <c r="B48" s="174" t="s">
        <v>51</v>
      </c>
      <c r="C48" s="173"/>
      <c r="D48" s="154"/>
    </row>
    <row r="49" spans="1:4" ht="16.5" x14ac:dyDescent="0.3">
      <c r="A49" s="210"/>
      <c r="B49" s="239" t="s">
        <v>195</v>
      </c>
      <c r="C49" s="175"/>
      <c r="D49" s="175"/>
    </row>
    <row r="50" spans="1:4" ht="16.5" x14ac:dyDescent="0.3">
      <c r="A50" s="240"/>
      <c r="B50" s="239" t="s">
        <v>196</v>
      </c>
      <c r="C50" s="175"/>
      <c r="D50" s="175"/>
    </row>
    <row r="51" spans="1:4" ht="16.5" x14ac:dyDescent="0.3">
      <c r="A51" s="241"/>
      <c r="B51" s="239" t="s">
        <v>197</v>
      </c>
      <c r="C51" s="175"/>
      <c r="D51" s="175"/>
    </row>
    <row r="52" spans="1:4" ht="16.5" x14ac:dyDescent="0.3">
      <c r="A52" s="241"/>
      <c r="B52" s="354" t="s">
        <v>198</v>
      </c>
      <c r="C52" s="353"/>
      <c r="D52" s="175"/>
    </row>
    <row r="53" spans="1:4" ht="16.5" x14ac:dyDescent="0.3">
      <c r="A53" s="241"/>
      <c r="B53" s="239" t="s">
        <v>199</v>
      </c>
      <c r="C53" s="210"/>
      <c r="D53" s="175"/>
    </row>
    <row r="54" spans="1:4" ht="16.5" x14ac:dyDescent="0.3">
      <c r="A54" s="176"/>
      <c r="B54" s="136"/>
      <c r="C54" s="136"/>
      <c r="D54" s="139"/>
    </row>
    <row r="55" spans="1:4" ht="16.5" x14ac:dyDescent="0.3">
      <c r="A55" s="176"/>
      <c r="B55" s="136"/>
      <c r="C55" s="136"/>
      <c r="D55" s="139" t="s">
        <v>200</v>
      </c>
    </row>
  </sheetData>
  <sheetProtection algorithmName="SHA-512" hashValue="BsLa+mNUG/s4cyokx3S8gTHPMt2Rq5CKLwiRNP2BFiqkfwrvT0KBf2p8VlXas8XzZCMKsQBTz0B58lqJ7qQ0EQ==" saltValue="6/CLOkRAzCgxpk8C1fLzUQ==" spinCount="100000" sheet="1" objects="1" scenarios="1"/>
  <protectedRanges>
    <protectedRange algorithmName="SHA-512" hashValue="eSaMfcBfxBq0nsrrJwEkRG9L/VJJi8Ry3A/3qrW84h3VvlL5BCSsVuF1KJaLMEu1X7ZDgBQ6WkOVdMr1ploCzg==" saltValue="WZ1r6Hy8wyMRqK7VcYxaKQ==" spinCount="100000" sqref="D6 D8:D9 D11:D14 D16:D26 D29:D36 D39:D40 D43:D45" name="SOP"/>
  </protectedRanges>
  <mergeCells count="4">
    <mergeCell ref="G1:H1"/>
    <mergeCell ref="C2:D2"/>
    <mergeCell ref="C3:D3"/>
    <mergeCell ref="A4:C4"/>
  </mergeCells>
  <conditionalFormatting sqref="H2:H8">
    <cfRule type="containsText" dxfId="18" priority="1" operator="containsText" text="OK">
      <formula>NOT(ISERROR(SEARCH("OK",H2)))</formula>
    </cfRule>
    <cfRule type="containsText" dxfId="17" priority="2" operator="containsText" text="ERROR">
      <formula>NOT(ISERROR(SEARCH("ERROR",H2)))</formula>
    </cfRule>
  </conditionalFormatting>
  <printOptions horizontalCentered="1"/>
  <pageMargins left="0.7" right="0.7" top="0.75" bottom="0.75" header="0.5" footer="0.5"/>
  <pageSetup paperSize="9" scale="85" orientation="portrait"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AM56"/>
  <sheetViews>
    <sheetView view="pageBreakPreview" zoomScaleNormal="100" zoomScaleSheetLayoutView="100" workbookViewId="0"/>
  </sheetViews>
  <sheetFormatPr defaultColWidth="9.140625" defaultRowHeight="12.75" x14ac:dyDescent="0.2"/>
  <cols>
    <col min="1" max="1" width="62" style="120" customWidth="1"/>
    <col min="2" max="9" width="17.42578125" style="120" customWidth="1"/>
    <col min="10" max="39" width="10.7109375" style="120" customWidth="1"/>
    <col min="40" max="16384" width="9.140625" style="120"/>
  </cols>
  <sheetData>
    <row r="1" spans="1:39" ht="15.75" x14ac:dyDescent="0.25">
      <c r="A1" s="178" t="s">
        <v>201</v>
      </c>
      <c r="B1" s="180"/>
      <c r="C1" s="181"/>
      <c r="D1" s="181"/>
      <c r="E1" s="181"/>
      <c r="F1" s="181"/>
      <c r="G1" s="181"/>
      <c r="H1" s="181"/>
      <c r="I1" s="181"/>
      <c r="J1" s="135"/>
      <c r="K1" s="135"/>
    </row>
    <row r="2" spans="1:39" ht="15" x14ac:dyDescent="0.2">
      <c r="A2" s="243" t="s">
        <v>11</v>
      </c>
      <c r="B2" s="1339">
        <f>'I. Financial Condition'!$C$2</f>
        <v>0</v>
      </c>
      <c r="C2" s="1340"/>
      <c r="D2" s="1340"/>
      <c r="E2" s="1340"/>
      <c r="F2" s="1340"/>
      <c r="G2" s="1340"/>
      <c r="H2" s="1340"/>
      <c r="I2" s="1340"/>
      <c r="J2" s="1340"/>
      <c r="K2" s="135"/>
    </row>
    <row r="3" spans="1:39" ht="15" x14ac:dyDescent="0.2">
      <c r="A3" s="125" t="s">
        <v>13</v>
      </c>
      <c r="B3" s="1341">
        <f>'I. Financial Condition'!$C$3</f>
        <v>0</v>
      </c>
      <c r="C3" s="1342"/>
      <c r="D3" s="1342"/>
      <c r="E3" s="1342"/>
      <c r="F3" s="1342"/>
      <c r="G3" s="1342"/>
      <c r="H3" s="1342"/>
      <c r="I3" s="1342"/>
      <c r="J3" s="1342"/>
      <c r="K3" s="135"/>
    </row>
    <row r="4" spans="1:39" ht="14.25" x14ac:dyDescent="0.2">
      <c r="A4" s="244"/>
      <c r="B4" s="182"/>
      <c r="C4" s="183"/>
      <c r="D4" s="183"/>
      <c r="E4" s="183"/>
      <c r="F4" s="245"/>
      <c r="G4" s="245"/>
      <c r="H4" s="245"/>
      <c r="I4" s="245"/>
      <c r="J4" s="135"/>
      <c r="K4" s="135"/>
    </row>
    <row r="5" spans="1:39" ht="15.75" thickBot="1" x14ac:dyDescent="0.3">
      <c r="A5" s="130" t="s">
        <v>202</v>
      </c>
      <c r="B5" s="129"/>
      <c r="C5" s="129"/>
      <c r="D5" s="129"/>
      <c r="E5" s="129"/>
      <c r="F5" s="129"/>
      <c r="G5" s="129"/>
      <c r="H5" s="129"/>
      <c r="I5" s="129"/>
      <c r="J5" s="135"/>
      <c r="K5" s="135"/>
    </row>
    <row r="6" spans="1:39" ht="38.25" x14ac:dyDescent="0.2">
      <c r="A6" s="246"/>
      <c r="B6" s="247" t="s">
        <v>203</v>
      </c>
      <c r="C6" s="248" t="s">
        <v>204</v>
      </c>
      <c r="D6" s="249" t="s">
        <v>205</v>
      </c>
      <c r="E6" s="249" t="s">
        <v>206</v>
      </c>
      <c r="F6" s="250" t="s">
        <v>207</v>
      </c>
      <c r="G6" s="356" t="s">
        <v>208</v>
      </c>
      <c r="H6" s="247" t="s">
        <v>209</v>
      </c>
      <c r="I6" s="248" t="s">
        <v>210</v>
      </c>
      <c r="J6" s="251"/>
      <c r="K6" s="251"/>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row>
    <row r="7" spans="1:39" ht="12.95" customHeight="1" x14ac:dyDescent="0.2">
      <c r="A7" s="253" t="s">
        <v>211</v>
      </c>
      <c r="B7" s="254"/>
      <c r="C7" s="254"/>
      <c r="D7" s="254"/>
      <c r="E7" s="254"/>
      <c r="F7" s="254"/>
      <c r="G7" s="254"/>
      <c r="H7" s="254"/>
      <c r="I7" s="345"/>
      <c r="J7" s="135"/>
      <c r="K7" s="135"/>
    </row>
    <row r="8" spans="1:39" ht="12.95" customHeight="1" x14ac:dyDescent="0.2">
      <c r="A8" s="255" t="s">
        <v>212</v>
      </c>
      <c r="B8" s="256">
        <f>SUM(C8:G8)</f>
        <v>0</v>
      </c>
      <c r="C8" s="1290"/>
      <c r="D8" s="1290"/>
      <c r="E8" s="1290"/>
      <c r="F8" s="1290"/>
      <c r="G8" s="1290"/>
      <c r="H8" s="1290"/>
      <c r="I8" s="1291"/>
      <c r="J8" s="135"/>
      <c r="K8" s="135"/>
    </row>
    <row r="9" spans="1:39" ht="12.95" customHeight="1" x14ac:dyDescent="0.2">
      <c r="A9" s="255" t="s">
        <v>213</v>
      </c>
      <c r="B9" s="256">
        <f>SUM(C9:G9)</f>
        <v>0</v>
      </c>
      <c r="C9" s="1290"/>
      <c r="D9" s="1290"/>
      <c r="E9" s="1290"/>
      <c r="F9" s="1290"/>
      <c r="G9" s="1290"/>
      <c r="H9" s="1290"/>
      <c r="I9" s="1291"/>
      <c r="J9" s="135"/>
      <c r="K9" s="135"/>
    </row>
    <row r="10" spans="1:39" ht="12.95" customHeight="1" x14ac:dyDescent="0.2">
      <c r="A10" s="255" t="s">
        <v>214</v>
      </c>
      <c r="B10" s="256">
        <f>SUM(C10:G10)</f>
        <v>0</v>
      </c>
      <c r="C10" s="1290"/>
      <c r="D10" s="1290"/>
      <c r="E10" s="1290"/>
      <c r="F10" s="1290"/>
      <c r="G10" s="1290"/>
      <c r="H10" s="1290"/>
      <c r="I10" s="1291"/>
      <c r="J10" s="135"/>
      <c r="K10" s="135"/>
    </row>
    <row r="11" spans="1:39" ht="12.95" customHeight="1" x14ac:dyDescent="0.2">
      <c r="A11" s="255" t="s">
        <v>215</v>
      </c>
      <c r="B11" s="256">
        <f>SUM(C11:G11)</f>
        <v>0</v>
      </c>
      <c r="C11" s="256">
        <f t="shared" ref="C11:I11" si="0">+C8+C9-C10</f>
        <v>0</v>
      </c>
      <c r="D11" s="256">
        <f t="shared" si="0"/>
        <v>0</v>
      </c>
      <c r="E11" s="256">
        <f t="shared" si="0"/>
        <v>0</v>
      </c>
      <c r="F11" s="256">
        <f t="shared" si="0"/>
        <v>0</v>
      </c>
      <c r="G11" s="256">
        <f t="shared" si="0"/>
        <v>0</v>
      </c>
      <c r="H11" s="256">
        <f t="shared" si="0"/>
        <v>0</v>
      </c>
      <c r="I11" s="346">
        <f t="shared" si="0"/>
        <v>0</v>
      </c>
      <c r="J11" s="135"/>
      <c r="K11" s="135"/>
    </row>
    <row r="12" spans="1:39" ht="12.95" customHeight="1" x14ac:dyDescent="0.2">
      <c r="A12" s="253" t="s">
        <v>216</v>
      </c>
      <c r="B12" s="257"/>
      <c r="C12" s="257"/>
      <c r="D12" s="257"/>
      <c r="E12" s="257"/>
      <c r="F12" s="257"/>
      <c r="G12" s="257"/>
      <c r="H12" s="257"/>
      <c r="I12" s="347"/>
      <c r="J12" s="135"/>
      <c r="K12" s="135"/>
    </row>
    <row r="13" spans="1:39" ht="12.95" customHeight="1" x14ac:dyDescent="0.2">
      <c r="A13" s="255" t="s">
        <v>217</v>
      </c>
      <c r="B13" s="256">
        <f>SUM(C13:G13)</f>
        <v>0</v>
      </c>
      <c r="C13" s="1290"/>
      <c r="D13" s="1290"/>
      <c r="E13" s="1290"/>
      <c r="F13" s="1290"/>
      <c r="G13" s="1290"/>
      <c r="H13" s="1290"/>
      <c r="I13" s="1291"/>
      <c r="J13" s="135"/>
      <c r="K13" s="135"/>
    </row>
    <row r="14" spans="1:39" ht="12.95" customHeight="1" x14ac:dyDescent="0.2">
      <c r="A14" s="255" t="s">
        <v>218</v>
      </c>
      <c r="B14" s="256">
        <f>SUM(C14:G14)</f>
        <v>0</v>
      </c>
      <c r="C14" s="1290"/>
      <c r="D14" s="1290"/>
      <c r="E14" s="1290"/>
      <c r="F14" s="1290"/>
      <c r="G14" s="1290"/>
      <c r="H14" s="1290"/>
      <c r="I14" s="1291"/>
      <c r="J14" s="135"/>
      <c r="K14" s="135"/>
    </row>
    <row r="15" spans="1:39" ht="12.95" customHeight="1" x14ac:dyDescent="0.2">
      <c r="A15" s="255" t="s">
        <v>219</v>
      </c>
      <c r="B15" s="256">
        <f>SUM(C15:G15)</f>
        <v>0</v>
      </c>
      <c r="C15" s="1290"/>
      <c r="D15" s="1290"/>
      <c r="E15" s="1290"/>
      <c r="F15" s="1290"/>
      <c r="G15" s="1290"/>
      <c r="H15" s="1290"/>
      <c r="I15" s="1291"/>
      <c r="J15" s="135"/>
      <c r="K15" s="135"/>
    </row>
    <row r="16" spans="1:39" ht="12.95" customHeight="1" x14ac:dyDescent="0.2">
      <c r="A16" s="255" t="s">
        <v>220</v>
      </c>
      <c r="B16" s="256">
        <f>SUM(C16:G16)</f>
        <v>0</v>
      </c>
      <c r="C16" s="256">
        <f t="shared" ref="C16:I16" si="1">+C13+C14-C15</f>
        <v>0</v>
      </c>
      <c r="D16" s="256">
        <f t="shared" si="1"/>
        <v>0</v>
      </c>
      <c r="E16" s="256">
        <f t="shared" si="1"/>
        <v>0</v>
      </c>
      <c r="F16" s="256">
        <f t="shared" si="1"/>
        <v>0</v>
      </c>
      <c r="G16" s="256">
        <f t="shared" si="1"/>
        <v>0</v>
      </c>
      <c r="H16" s="256">
        <f t="shared" si="1"/>
        <v>0</v>
      </c>
      <c r="I16" s="346">
        <f t="shared" si="1"/>
        <v>0</v>
      </c>
      <c r="J16" s="135"/>
      <c r="K16" s="135"/>
    </row>
    <row r="17" spans="1:11" ht="12.95" customHeight="1" x14ac:dyDescent="0.2">
      <c r="A17" s="258" t="s">
        <v>221</v>
      </c>
      <c r="B17" s="257"/>
      <c r="C17" s="257"/>
      <c r="D17" s="257"/>
      <c r="E17" s="257"/>
      <c r="F17" s="257"/>
      <c r="G17" s="257"/>
      <c r="H17" s="257"/>
      <c r="I17" s="347"/>
      <c r="J17" s="135"/>
      <c r="K17" s="135"/>
    </row>
    <row r="18" spans="1:11" ht="12.95" customHeight="1" x14ac:dyDescent="0.2">
      <c r="A18" s="255" t="s">
        <v>222</v>
      </c>
      <c r="B18" s="256">
        <f>SUM(C18:G18)</f>
        <v>0</v>
      </c>
      <c r="C18" s="1290"/>
      <c r="D18" s="1290"/>
      <c r="E18" s="1290"/>
      <c r="F18" s="1290"/>
      <c r="G18" s="1290"/>
      <c r="H18" s="1290"/>
      <c r="I18" s="1291"/>
      <c r="J18" s="135"/>
      <c r="K18" s="135"/>
    </row>
    <row r="19" spans="1:11" ht="12.95" customHeight="1" x14ac:dyDescent="0.2">
      <c r="A19" s="255" t="s">
        <v>223</v>
      </c>
      <c r="B19" s="256">
        <f>SUM(C19:G19)</f>
        <v>0</v>
      </c>
      <c r="C19" s="1290"/>
      <c r="D19" s="1290"/>
      <c r="E19" s="1290"/>
      <c r="F19" s="1290"/>
      <c r="G19" s="1290"/>
      <c r="H19" s="1290"/>
      <c r="I19" s="1291"/>
      <c r="J19" s="135"/>
      <c r="K19" s="135"/>
    </row>
    <row r="20" spans="1:11" ht="12.95" customHeight="1" x14ac:dyDescent="0.2">
      <c r="A20" s="259" t="s">
        <v>224</v>
      </c>
      <c r="B20" s="256">
        <f>SUM(C20:G20)</f>
        <v>0</v>
      </c>
      <c r="C20" s="1292"/>
      <c r="D20" s="1292"/>
      <c r="E20" s="1292"/>
      <c r="F20" s="1292"/>
      <c r="G20" s="1292"/>
      <c r="H20" s="1292"/>
      <c r="I20" s="1293"/>
      <c r="J20" s="135"/>
      <c r="K20" s="135"/>
    </row>
    <row r="21" spans="1:11" ht="12.95" customHeight="1" x14ac:dyDescent="0.2">
      <c r="A21" s="255" t="s">
        <v>225</v>
      </c>
      <c r="B21" s="256">
        <f>SUM(C21:G21)</f>
        <v>0</v>
      </c>
      <c r="C21" s="256">
        <f t="shared" ref="C21:I21" si="2">+C18+C19-C20</f>
        <v>0</v>
      </c>
      <c r="D21" s="256">
        <f t="shared" si="2"/>
        <v>0</v>
      </c>
      <c r="E21" s="256">
        <f t="shared" si="2"/>
        <v>0</v>
      </c>
      <c r="F21" s="256">
        <f t="shared" si="2"/>
        <v>0</v>
      </c>
      <c r="G21" s="256">
        <f t="shared" si="2"/>
        <v>0</v>
      </c>
      <c r="H21" s="256">
        <f t="shared" si="2"/>
        <v>0</v>
      </c>
      <c r="I21" s="346">
        <f t="shared" si="2"/>
        <v>0</v>
      </c>
      <c r="J21" s="135"/>
      <c r="K21" s="135"/>
    </row>
    <row r="22" spans="1:11" ht="12.95" customHeight="1" x14ac:dyDescent="0.2">
      <c r="A22" s="260" t="s">
        <v>226</v>
      </c>
      <c r="B22" s="257"/>
      <c r="C22" s="257"/>
      <c r="D22" s="257"/>
      <c r="E22" s="257"/>
      <c r="F22" s="257"/>
      <c r="G22" s="257"/>
      <c r="H22" s="257"/>
      <c r="I22" s="347"/>
      <c r="J22" s="135"/>
      <c r="K22" s="135"/>
    </row>
    <row r="23" spans="1:11" ht="12.95" customHeight="1" x14ac:dyDescent="0.2">
      <c r="A23" s="261" t="s">
        <v>227</v>
      </c>
      <c r="B23" s="262">
        <f t="shared" ref="B23:I26" si="3">+B8+B13+B18</f>
        <v>0</v>
      </c>
      <c r="C23" s="262">
        <f t="shared" si="3"/>
        <v>0</v>
      </c>
      <c r="D23" s="262">
        <f t="shared" si="3"/>
        <v>0</v>
      </c>
      <c r="E23" s="262">
        <f t="shared" si="3"/>
        <v>0</v>
      </c>
      <c r="F23" s="262">
        <f t="shared" si="3"/>
        <v>0</v>
      </c>
      <c r="G23" s="262">
        <f t="shared" si="3"/>
        <v>0</v>
      </c>
      <c r="H23" s="262">
        <f t="shared" si="3"/>
        <v>0</v>
      </c>
      <c r="I23" s="348">
        <f t="shared" si="3"/>
        <v>0</v>
      </c>
      <c r="J23" s="135"/>
      <c r="K23" s="135"/>
    </row>
    <row r="24" spans="1:11" ht="12.95" customHeight="1" x14ac:dyDescent="0.2">
      <c r="A24" s="261" t="s">
        <v>228</v>
      </c>
      <c r="B24" s="262">
        <f t="shared" si="3"/>
        <v>0</v>
      </c>
      <c r="C24" s="262">
        <f t="shared" si="3"/>
        <v>0</v>
      </c>
      <c r="D24" s="262">
        <f t="shared" si="3"/>
        <v>0</v>
      </c>
      <c r="E24" s="262">
        <f t="shared" si="3"/>
        <v>0</v>
      </c>
      <c r="F24" s="262">
        <f t="shared" si="3"/>
        <v>0</v>
      </c>
      <c r="G24" s="262">
        <f t="shared" si="3"/>
        <v>0</v>
      </c>
      <c r="H24" s="262">
        <f t="shared" si="3"/>
        <v>0</v>
      </c>
      <c r="I24" s="348">
        <f t="shared" si="3"/>
        <v>0</v>
      </c>
      <c r="J24" s="135"/>
      <c r="K24" s="135"/>
    </row>
    <row r="25" spans="1:11" ht="12.95" customHeight="1" x14ac:dyDescent="0.2">
      <c r="A25" s="261" t="s">
        <v>229</v>
      </c>
      <c r="B25" s="262">
        <f t="shared" si="3"/>
        <v>0</v>
      </c>
      <c r="C25" s="262">
        <f t="shared" si="3"/>
        <v>0</v>
      </c>
      <c r="D25" s="262">
        <f t="shared" si="3"/>
        <v>0</v>
      </c>
      <c r="E25" s="262">
        <f t="shared" si="3"/>
        <v>0</v>
      </c>
      <c r="F25" s="262">
        <f t="shared" si="3"/>
        <v>0</v>
      </c>
      <c r="G25" s="262">
        <f t="shared" si="3"/>
        <v>0</v>
      </c>
      <c r="H25" s="262">
        <f t="shared" si="3"/>
        <v>0</v>
      </c>
      <c r="I25" s="348">
        <f t="shared" si="3"/>
        <v>0</v>
      </c>
      <c r="J25" s="135"/>
      <c r="K25" s="135"/>
    </row>
    <row r="26" spans="1:11" ht="12.95" customHeight="1" thickBot="1" x14ac:dyDescent="0.25">
      <c r="A26" s="263" t="s">
        <v>230</v>
      </c>
      <c r="B26" s="264">
        <f t="shared" si="3"/>
        <v>0</v>
      </c>
      <c r="C26" s="265">
        <f t="shared" si="3"/>
        <v>0</v>
      </c>
      <c r="D26" s="265">
        <f t="shared" si="3"/>
        <v>0</v>
      </c>
      <c r="E26" s="265">
        <f t="shared" si="3"/>
        <v>0</v>
      </c>
      <c r="F26" s="265">
        <f t="shared" si="3"/>
        <v>0</v>
      </c>
      <c r="G26" s="265">
        <f t="shared" si="3"/>
        <v>0</v>
      </c>
      <c r="H26" s="265">
        <f t="shared" si="3"/>
        <v>0</v>
      </c>
      <c r="I26" s="349">
        <f t="shared" si="3"/>
        <v>0</v>
      </c>
      <c r="J26" s="135"/>
      <c r="K26" s="135"/>
    </row>
    <row r="27" spans="1:11" s="135" customFormat="1" ht="10.5" customHeight="1" x14ac:dyDescent="0.2"/>
    <row r="28" spans="1:11" ht="15.75" x14ac:dyDescent="0.25">
      <c r="A28" s="266" t="s">
        <v>231</v>
      </c>
      <c r="B28" s="214"/>
      <c r="C28" s="214"/>
      <c r="D28" s="214"/>
      <c r="E28" s="214"/>
      <c r="F28" s="214"/>
      <c r="G28" s="214"/>
      <c r="H28" s="214"/>
      <c r="I28" s="214"/>
      <c r="J28" s="135"/>
      <c r="K28" s="135"/>
    </row>
    <row r="29" spans="1:11" ht="16.5" x14ac:dyDescent="0.3">
      <c r="A29" s="267" t="s">
        <v>232</v>
      </c>
      <c r="B29" s="210"/>
      <c r="C29" s="210"/>
      <c r="D29" s="268"/>
      <c r="E29" s="268"/>
      <c r="F29" s="268"/>
      <c r="G29" s="268"/>
      <c r="H29" s="268"/>
      <c r="I29" s="268"/>
      <c r="J29" s="135"/>
      <c r="K29" s="135"/>
    </row>
    <row r="30" spans="1:11" ht="16.5" x14ac:dyDescent="0.3">
      <c r="A30" s="267" t="s">
        <v>233</v>
      </c>
      <c r="B30" s="210"/>
      <c r="C30" s="210"/>
      <c r="D30" s="268"/>
      <c r="E30" s="268"/>
      <c r="F30" s="268"/>
      <c r="G30" s="268"/>
      <c r="H30" s="268"/>
      <c r="I30" s="268"/>
      <c r="J30" s="135"/>
      <c r="K30" s="135"/>
    </row>
    <row r="31" spans="1:11" ht="16.5" x14ac:dyDescent="0.3">
      <c r="A31" s="135"/>
      <c r="B31" s="269"/>
      <c r="C31" s="269"/>
      <c r="D31" s="270"/>
      <c r="E31" s="270"/>
      <c r="F31" s="270"/>
      <c r="G31" s="270"/>
      <c r="H31" s="139"/>
      <c r="I31" s="139"/>
      <c r="J31" s="135"/>
      <c r="K31" s="135"/>
    </row>
    <row r="32" spans="1:11" ht="16.5" x14ac:dyDescent="0.3">
      <c r="A32" s="135"/>
      <c r="B32" s="269"/>
      <c r="C32" s="269"/>
      <c r="D32" s="269"/>
      <c r="E32" s="269"/>
      <c r="F32" s="269"/>
      <c r="G32" s="269"/>
      <c r="H32" s="140"/>
      <c r="I32" s="139" t="s">
        <v>234</v>
      </c>
      <c r="J32" s="135"/>
      <c r="K32" s="135"/>
    </row>
    <row r="35" spans="1:2" ht="13.5" thickBot="1" x14ac:dyDescent="0.25"/>
    <row r="36" spans="1:2" ht="15" x14ac:dyDescent="0.25">
      <c r="A36" s="1337" t="s">
        <v>10</v>
      </c>
      <c r="B36" s="1338"/>
    </row>
    <row r="37" spans="1:2" ht="15" x14ac:dyDescent="0.25">
      <c r="A37" s="271" t="s">
        <v>211</v>
      </c>
      <c r="B37" s="272"/>
    </row>
    <row r="38" spans="1:2" ht="15" x14ac:dyDescent="0.2">
      <c r="A38" s="273" t="s">
        <v>212</v>
      </c>
      <c r="B38" s="1282" t="b">
        <f>AND(IF(B8&lt;=2.5+C8+D8+E8+F8+G8,TRUE,FALSE),(IF(B8&gt;=-2.5+C8+D8+E8+F8+G8,TRUE,FALSE)))</f>
        <v>1</v>
      </c>
    </row>
    <row r="39" spans="1:2" ht="15" x14ac:dyDescent="0.2">
      <c r="A39" s="273" t="s">
        <v>213</v>
      </c>
      <c r="B39" s="1282" t="b">
        <f>AND(IF(B9&lt;=2.5+C9+D9+E9+F9+G9,TRUE,FALSE),(IF(B9&gt;=-2.5+C9+D9+E9+F9+G9,TRUE,FALSE)))</f>
        <v>1</v>
      </c>
    </row>
    <row r="40" spans="1:2" ht="15" x14ac:dyDescent="0.2">
      <c r="A40" s="273" t="s">
        <v>214</v>
      </c>
      <c r="B40" s="1282" t="b">
        <f>AND(IF(B10&lt;=2.5+C10+D10+E10+F10+G10,TRUE,FALSE),(IF(B10&gt;=-2.5+C10+D10+E10+F10+G10,TRUE,FALSE)))</f>
        <v>1</v>
      </c>
    </row>
    <row r="41" spans="1:2" ht="15" x14ac:dyDescent="0.2">
      <c r="A41" s="273" t="s">
        <v>215</v>
      </c>
      <c r="B41" s="1282" t="b">
        <f>AND(IF(B11&lt;=2.5+C8+D8+E8+F8+G8+C9+D9+E9+F9+G9-C10-D10-E10-F10-G10,TRUE,FALSE),(IF(B11&gt;=-2.5+C8+D8+E8+F8+G8+C9+D9+E9+F9+G9-C10-D10-E10-F10-G10,TRUE,FALSE)))</f>
        <v>1</v>
      </c>
    </row>
    <row r="42" spans="1:2" ht="15" x14ac:dyDescent="0.25">
      <c r="A42" s="271" t="s">
        <v>216</v>
      </c>
      <c r="B42" s="272"/>
    </row>
    <row r="43" spans="1:2" ht="15" x14ac:dyDescent="0.2">
      <c r="A43" s="273" t="s">
        <v>217</v>
      </c>
      <c r="B43" s="1282" t="b">
        <f>AND(IF(B13&lt;=2.5+C13+D13+E13+F13+G13,TRUE,FALSE),(IF(B13&gt;=-2.5+C13+D13+E13+F13+G13,TRUE,FALSE)))</f>
        <v>1</v>
      </c>
    </row>
    <row r="44" spans="1:2" ht="15" x14ac:dyDescent="0.2">
      <c r="A44" s="273" t="s">
        <v>218</v>
      </c>
      <c r="B44" s="1282" t="b">
        <f>AND(IF(B14&lt;=2.5+C14+D14+E14+F14+G14,TRUE,FALSE),(IF(B14&gt;=-2.5+C14+D14+E14+F14+G14,TRUE,FALSE)))</f>
        <v>1</v>
      </c>
    </row>
    <row r="45" spans="1:2" ht="15" x14ac:dyDescent="0.2">
      <c r="A45" s="273" t="s">
        <v>219</v>
      </c>
      <c r="B45" s="1282" t="b">
        <f>AND(IF(B15&lt;=2.5+C15+D15+E15+F15+G15,TRUE,FALSE),(IF(B15&gt;=-2.5+C15+D15+E15+F15+G15,TRUE,FALSE)))</f>
        <v>1</v>
      </c>
    </row>
    <row r="46" spans="1:2" ht="15" x14ac:dyDescent="0.2">
      <c r="A46" s="273" t="s">
        <v>235</v>
      </c>
      <c r="B46" s="1282" t="b">
        <f>AND(IF(B16&lt;=2.5+C13+D13+E13+F13+G13+C14+D14+E14+F14+G14-C15-D15-E15-F15-G15,TRUE,FALSE),(IF(B16&gt;=-2.5+C13+D13+E13+F13+G13+C14+D14+E14+F14+G14-C15-D15-E15-F15-G15,TRUE,FALSE)))</f>
        <v>1</v>
      </c>
    </row>
    <row r="47" spans="1:2" ht="15" x14ac:dyDescent="0.25">
      <c r="A47" s="274" t="s">
        <v>221</v>
      </c>
      <c r="B47" s="272"/>
    </row>
    <row r="48" spans="1:2" ht="15" x14ac:dyDescent="0.2">
      <c r="A48" s="273" t="s">
        <v>222</v>
      </c>
      <c r="B48" s="1282" t="b">
        <f>AND(IF(B18&lt;=2.5+C18+D18+E18+F18+G18,TRUE,FALSE),(IF(B18&gt;=-2.5+C18+D18+E18+F18+G18,TRUE,FALSE)))</f>
        <v>1</v>
      </c>
    </row>
    <row r="49" spans="1:2" ht="15" x14ac:dyDescent="0.2">
      <c r="A49" s="273" t="s">
        <v>223</v>
      </c>
      <c r="B49" s="1282" t="b">
        <f>AND(IF(B19&lt;=2.5+C19+D19+E19+F19+G19,TRUE,FALSE),(IF(B19&gt;=-2.5+C19+D19+E19+F19+G19,TRUE,FALSE)))</f>
        <v>1</v>
      </c>
    </row>
    <row r="50" spans="1:2" ht="15" x14ac:dyDescent="0.2">
      <c r="A50" s="273" t="s">
        <v>224</v>
      </c>
      <c r="B50" s="1282" t="b">
        <f>AND(IF(B20&lt;=2.5+C20+D20+E20+F20+G20,TRUE,FALSE),(IF(B20&gt;=-2.5+C20+D20+E20+F20+G20,TRUE,FALSE)))</f>
        <v>1</v>
      </c>
    </row>
    <row r="51" spans="1:2" ht="15" x14ac:dyDescent="0.2">
      <c r="A51" s="273" t="s">
        <v>225</v>
      </c>
      <c r="B51" s="1282" t="b">
        <f>AND(IF(B21&lt;=2.5+C18+D18+E18+F18+G18+C19+D19+E19+F19+G19-C20-D20-E20-F20-G20,TRUE,FALSE),(IF(B21&gt;=-2.5+C18+D18+E18+F18+G18+C19+D19+E19+F19+G19-C20-D20-E20-F20-G20,TRUE,FALSE)))</f>
        <v>1</v>
      </c>
    </row>
    <row r="52" spans="1:2" ht="15" x14ac:dyDescent="0.25">
      <c r="A52" s="275" t="s">
        <v>226</v>
      </c>
      <c r="B52" s="272"/>
    </row>
    <row r="53" spans="1:2" ht="15" x14ac:dyDescent="0.2">
      <c r="A53" s="276" t="s">
        <v>227</v>
      </c>
      <c r="B53" s="1282" t="b">
        <f>AND(IF(B23&lt;=2.5+C23+D23+E23+F23+G23,TRUE,FALSE),(IF(B23&gt;=-2.5+C23+D23+E23+F23+G23,TRUE,FALSE)))</f>
        <v>1</v>
      </c>
    </row>
    <row r="54" spans="1:2" ht="15" x14ac:dyDescent="0.2">
      <c r="A54" s="276" t="s">
        <v>228</v>
      </c>
      <c r="B54" s="1282" t="b">
        <f>AND(IF(B24&lt;=2.5+C24+D24+E24+F24+G24,TRUE,FALSE),(IF(B24&gt;=-2.5+C24+D24+E24+F24+G24,TRUE,FALSE)))</f>
        <v>1</v>
      </c>
    </row>
    <row r="55" spans="1:2" ht="15" x14ac:dyDescent="0.2">
      <c r="A55" s="276" t="s">
        <v>229</v>
      </c>
      <c r="B55" s="1282" t="b">
        <f>AND(IF(B25&lt;=2.5+C25+D25+E25+F25+G25,TRUE,FALSE),(IF(B25&gt;=-2.5+C25+D25+E25+F25+G25,TRUE,FALSE)))</f>
        <v>1</v>
      </c>
    </row>
    <row r="56" spans="1:2" ht="15.75" thickBot="1" x14ac:dyDescent="0.25">
      <c r="A56" s="277" t="s">
        <v>230</v>
      </c>
      <c r="B56" s="1283" t="b">
        <f>AND(IF(B26&lt;=2.5+C23+D23+E23+F23+G23+C24+D24+E24+F24+G24-C25-D25-E25-F25-G25,TRUE,FALSE),(IF(B26&gt;=-2.5+C23+D23+E23+F23+G23+C24+D24+E24+F24+G24-C25-D25-E25-F25-G25,TRUE,FALSE)))</f>
        <v>1</v>
      </c>
    </row>
  </sheetData>
  <sheetProtection algorithmName="SHA-512" hashValue="Wv5ZXpuHkLa+u8061e34yDiYOTkwvH6l7fNy/C0dv83sxT0WHrE4GkRmIKzS3m5O2LGTZwEM46m1O/Ispuwneg==" saltValue="vrQtvbDXt8HSydcaoqwtjg==" spinCount="100000" sheet="1" objects="1" scenarios="1"/>
  <protectedRanges>
    <protectedRange algorithmName="SHA-512" hashValue="b9U/y+pQdKKDbFVbDDK8kWteYV2ENxaOOTz734juq9Ma2OzMbBMfs3GCxK3kO+nCS3/b3h7jzm4Of+2GADzAJg==" saltValue="ygAKruzMX5VqBLQOUUi2uw==" spinCount="100000" sqref="C8:I10 C13:I15 C18:I20" name="Range1"/>
  </protectedRanges>
  <mergeCells count="3">
    <mergeCell ref="A36:B36"/>
    <mergeCell ref="B2:J2"/>
    <mergeCell ref="B3:J3"/>
  </mergeCells>
  <conditionalFormatting sqref="B37 B42 B47 B52">
    <cfRule type="containsText" dxfId="16" priority="9" operator="containsText" text="ERROR">
      <formula>NOT(ISERROR(SEARCH("ERROR",B37)))</formula>
    </cfRule>
    <cfRule type="containsText" dxfId="15" priority="10" operator="containsText" text="OK">
      <formula>NOT(ISERROR(SEARCH("OK",B37)))</formula>
    </cfRule>
  </conditionalFormatting>
  <conditionalFormatting sqref="B38:B41">
    <cfRule type="containsText" dxfId="14" priority="7" operator="containsText" text="OK">
      <formula>NOT(ISERROR(SEARCH("OK",B38)))</formula>
    </cfRule>
    <cfRule type="containsText" dxfId="13" priority="8" operator="containsText" text="ERROR">
      <formula>NOT(ISERROR(SEARCH("ERROR",B38)))</formula>
    </cfRule>
  </conditionalFormatting>
  <conditionalFormatting sqref="B43:B46">
    <cfRule type="containsText" dxfId="12" priority="5" operator="containsText" text="OK">
      <formula>NOT(ISERROR(SEARCH("OK",B43)))</formula>
    </cfRule>
    <cfRule type="containsText" dxfId="11" priority="6" operator="containsText" text="ERROR">
      <formula>NOT(ISERROR(SEARCH("ERROR",B43)))</formula>
    </cfRule>
  </conditionalFormatting>
  <conditionalFormatting sqref="B48:B51">
    <cfRule type="containsText" dxfId="10" priority="3" operator="containsText" text="OK">
      <formula>NOT(ISERROR(SEARCH("OK",B48)))</formula>
    </cfRule>
    <cfRule type="containsText" dxfId="9" priority="4" operator="containsText" text="ERROR">
      <formula>NOT(ISERROR(SEARCH("ERROR",B48)))</formula>
    </cfRule>
  </conditionalFormatting>
  <conditionalFormatting sqref="B53:B56">
    <cfRule type="containsText" dxfId="8" priority="1" operator="containsText" text="OK">
      <formula>NOT(ISERROR(SEARCH("OK",B53)))</formula>
    </cfRule>
    <cfRule type="containsText" dxfId="7" priority="2" operator="containsText" text="ERROR">
      <formula>NOT(ISERROR(SEARCH("ERROR",B53)))</formula>
    </cfRule>
  </conditionalFormatting>
  <printOptions horizontalCentered="1"/>
  <pageMargins left="0.7" right="0.7" top="0.75" bottom="0.75" header="0.5" footer="0.5"/>
  <pageSetup paperSize="9" scale="65" orientation="landscape" horizontalDpi="4294967294" vertic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CA34"/>
  <sheetViews>
    <sheetView view="pageBreakPreview" zoomScale="80" zoomScaleNormal="100" zoomScaleSheetLayoutView="80" workbookViewId="0"/>
  </sheetViews>
  <sheetFormatPr defaultColWidth="10.42578125" defaultRowHeight="14.25" x14ac:dyDescent="0.2"/>
  <cols>
    <col min="1" max="1" width="40.5703125" style="141" customWidth="1"/>
    <col min="2" max="2" width="11.85546875" style="141" customWidth="1"/>
    <col min="3" max="3" width="14.42578125" style="141" customWidth="1"/>
    <col min="4" max="6" width="10.85546875" style="141" customWidth="1"/>
    <col min="7" max="7" width="15" style="141" customWidth="1"/>
    <col min="8" max="8" width="12.42578125" style="141" customWidth="1"/>
    <col min="9" max="9" width="12.140625" style="141" customWidth="1"/>
    <col min="10" max="11" width="11.85546875" style="141" customWidth="1"/>
    <col min="12" max="12" width="11.42578125" style="141" customWidth="1"/>
    <col min="13" max="13" width="12.5703125" style="141" customWidth="1"/>
    <col min="14" max="14" width="11.5703125" style="141" customWidth="1"/>
    <col min="15" max="15" width="12.7109375" style="141" customWidth="1"/>
    <col min="16" max="16" width="12.140625" style="141" customWidth="1"/>
    <col min="17" max="17" width="11.42578125" style="141" customWidth="1"/>
    <col min="18" max="21" width="12" style="141" customWidth="1"/>
    <col min="22" max="22" width="12.42578125" style="141" customWidth="1"/>
    <col min="23" max="23" width="14.85546875" style="141" customWidth="1"/>
    <col min="24" max="24" width="12.7109375" style="141" customWidth="1"/>
    <col min="25" max="25" width="11.28515625" style="141" customWidth="1"/>
    <col min="26" max="26" width="12.140625" style="141" customWidth="1"/>
    <col min="27" max="27" width="16" style="141" customWidth="1"/>
    <col min="28" max="28" width="11.42578125" style="141" customWidth="1"/>
    <col min="29" max="29" width="13.5703125" style="141" customWidth="1"/>
    <col min="30" max="30" width="12.7109375" style="141" customWidth="1"/>
    <col min="31" max="31" width="15.85546875" style="141" customWidth="1"/>
    <col min="32" max="34" width="12" style="141" customWidth="1"/>
    <col min="35" max="35" width="13.5703125" style="141" customWidth="1"/>
    <col min="36" max="36" width="12" style="141" customWidth="1"/>
    <col min="37" max="39" width="11.42578125" style="141" customWidth="1"/>
    <col min="40" max="41" width="12.7109375" style="141" customWidth="1"/>
    <col min="42" max="42" width="11.5703125" style="141" customWidth="1"/>
    <col min="43" max="43" width="14.7109375" style="141" customWidth="1"/>
    <col min="44" max="44" width="11.5703125" style="141" customWidth="1"/>
    <col min="45" max="45" width="17.5703125" style="141" customWidth="1"/>
    <col min="46" max="46" width="9" style="141" bestFit="1" customWidth="1"/>
    <col min="47" max="47" width="9.7109375" style="141" bestFit="1" customWidth="1"/>
    <col min="48" max="48" width="9.28515625" style="141" bestFit="1" customWidth="1"/>
    <col min="49" max="49" width="13" style="141" bestFit="1" customWidth="1"/>
    <col min="50" max="50" width="9" style="141" bestFit="1" customWidth="1"/>
    <col min="51" max="52" width="9" style="141" customWidth="1"/>
    <col min="53" max="53" width="9.7109375" style="141" bestFit="1" customWidth="1"/>
    <col min="54" max="54" width="9.28515625" style="141" bestFit="1" customWidth="1"/>
    <col min="55" max="55" width="9" style="141" bestFit="1" customWidth="1"/>
    <col min="56" max="56" width="9.7109375" style="141" bestFit="1" customWidth="1"/>
    <col min="57" max="57" width="9.28515625" style="141" bestFit="1" customWidth="1"/>
    <col min="58" max="58" width="13" style="141" bestFit="1" customWidth="1"/>
    <col min="59" max="59" width="9" style="141" bestFit="1" customWidth="1"/>
    <col min="60" max="60" width="9.7109375" style="141" bestFit="1" customWidth="1"/>
    <col min="61" max="61" width="9.28515625" style="141" bestFit="1" customWidth="1"/>
    <col min="62" max="62" width="13" style="141" bestFit="1" customWidth="1"/>
    <col min="63" max="63" width="9" style="141" bestFit="1" customWidth="1"/>
    <col min="64" max="65" width="9" style="141" customWidth="1"/>
    <col min="66" max="66" width="9.7109375" style="141" bestFit="1" customWidth="1"/>
    <col min="67" max="67" width="12.5703125" style="141" customWidth="1"/>
    <col min="68" max="68" width="16.42578125" style="141" customWidth="1"/>
    <col min="69" max="71" width="9.7109375" style="141" customWidth="1"/>
    <col min="72" max="72" width="11" style="141" customWidth="1"/>
    <col min="73" max="73" width="11.5703125" style="141" customWidth="1"/>
    <col min="74" max="74" width="15.28515625" style="141" customWidth="1"/>
    <col min="75" max="77" width="14.28515625" style="141" customWidth="1"/>
    <col min="78" max="78" width="13.28515625" style="141" customWidth="1"/>
    <col min="79" max="16384" width="10.42578125" style="141"/>
  </cols>
  <sheetData>
    <row r="1" spans="1:79" s="279" customFormat="1" ht="15" x14ac:dyDescent="0.25">
      <c r="A1" s="278" t="s">
        <v>201</v>
      </c>
      <c r="B1" s="179"/>
      <c r="C1" s="180"/>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70"/>
    </row>
    <row r="2" spans="1:79" ht="15" x14ac:dyDescent="0.2">
      <c r="A2" s="280" t="s">
        <v>11</v>
      </c>
      <c r="B2" s="1339">
        <f>'V. Premiums By Line'!B2:J2</f>
        <v>0</v>
      </c>
      <c r="C2" s="1340"/>
      <c r="D2" s="1340"/>
      <c r="E2" s="1340"/>
      <c r="F2" s="1340"/>
      <c r="G2" s="1340"/>
      <c r="H2" s="1340"/>
      <c r="I2" s="1340"/>
      <c r="J2" s="1340"/>
      <c r="K2" s="1340"/>
      <c r="L2" s="134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36"/>
    </row>
    <row r="3" spans="1:79" ht="15" x14ac:dyDescent="0.25">
      <c r="A3" s="203" t="s">
        <v>13</v>
      </c>
      <c r="B3" s="1341">
        <f>'[13]I. Financial Condition'!$C$3</f>
        <v>44834</v>
      </c>
      <c r="C3" s="1342"/>
      <c r="D3" s="1342"/>
      <c r="E3" s="1342"/>
      <c r="F3" s="1342"/>
      <c r="G3" s="1342"/>
      <c r="H3" s="1342"/>
      <c r="I3" s="1342"/>
      <c r="J3" s="1342"/>
      <c r="K3" s="1342"/>
      <c r="L3" s="134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36"/>
    </row>
    <row r="4" spans="1:79" x14ac:dyDescent="0.2">
      <c r="A4" s="182"/>
      <c r="B4" s="182"/>
      <c r="C4" s="182"/>
      <c r="D4" s="183"/>
      <c r="E4" s="183"/>
      <c r="F4" s="183"/>
      <c r="G4" s="183"/>
      <c r="H4" s="183"/>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36"/>
    </row>
    <row r="5" spans="1:79" ht="15.75" thickBot="1" x14ac:dyDescent="0.3">
      <c r="A5" s="281" t="s">
        <v>236</v>
      </c>
      <c r="B5" s="130"/>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136"/>
    </row>
    <row r="6" spans="1:79" s="284" customFormat="1" ht="15.75" customHeight="1" thickBot="1" x14ac:dyDescent="0.3">
      <c r="A6" s="282"/>
      <c r="B6" s="1346" t="s">
        <v>226</v>
      </c>
      <c r="C6" s="1347"/>
      <c r="D6" s="1348"/>
      <c r="E6" s="1348"/>
      <c r="F6" s="1348"/>
      <c r="G6" s="1349"/>
      <c r="H6" s="1356" t="s">
        <v>237</v>
      </c>
      <c r="I6" s="1357"/>
      <c r="J6" s="1357"/>
      <c r="K6" s="1357"/>
      <c r="L6" s="1357"/>
      <c r="M6" s="1357"/>
      <c r="N6" s="1357"/>
      <c r="O6" s="1357"/>
      <c r="P6" s="1357"/>
      <c r="Q6" s="1357"/>
      <c r="R6" s="1357"/>
      <c r="S6" s="1357"/>
      <c r="T6" s="1357"/>
      <c r="U6" s="1357"/>
      <c r="V6" s="1357"/>
      <c r="W6" s="1357"/>
      <c r="X6" s="1357"/>
      <c r="Y6" s="1357"/>
      <c r="Z6" s="1357"/>
      <c r="AA6" s="1357"/>
      <c r="AB6" s="1357"/>
      <c r="AC6" s="1357"/>
      <c r="AD6" s="1357"/>
      <c r="AE6" s="1357"/>
      <c r="AF6" s="1357"/>
      <c r="AG6" s="1357"/>
      <c r="AH6" s="1357"/>
      <c r="AI6" s="1357"/>
      <c r="AJ6" s="1357"/>
      <c r="AK6" s="1357"/>
      <c r="AL6" s="1357"/>
      <c r="AM6" s="1357"/>
      <c r="AN6" s="1357"/>
      <c r="AO6" s="1357"/>
      <c r="AP6" s="1357"/>
      <c r="AQ6" s="1357"/>
      <c r="AR6" s="1357"/>
      <c r="AS6" s="1357"/>
      <c r="AT6" s="1357"/>
      <c r="AU6" s="1357"/>
      <c r="AV6" s="1357"/>
      <c r="AW6" s="1357"/>
      <c r="AX6" s="1357"/>
      <c r="AY6" s="1357"/>
      <c r="AZ6" s="1357"/>
      <c r="BA6" s="1357"/>
      <c r="BB6" s="1357"/>
      <c r="BC6" s="1357"/>
      <c r="BD6" s="1357"/>
      <c r="BE6" s="1357"/>
      <c r="BF6" s="1357"/>
      <c r="BG6" s="1357"/>
      <c r="BH6" s="1357"/>
      <c r="BI6" s="1357"/>
      <c r="BJ6" s="1357"/>
      <c r="BK6" s="1357"/>
      <c r="BL6" s="1357"/>
      <c r="BM6" s="1357"/>
      <c r="BN6" s="1358"/>
      <c r="BO6" s="1346" t="s">
        <v>238</v>
      </c>
      <c r="BP6" s="1347"/>
      <c r="BQ6" s="1347"/>
      <c r="BR6" s="1347"/>
      <c r="BS6" s="1347"/>
      <c r="BT6" s="1364"/>
      <c r="BU6" s="1346" t="s">
        <v>239</v>
      </c>
      <c r="BV6" s="1347"/>
      <c r="BW6" s="1347"/>
      <c r="BX6" s="1347"/>
      <c r="BY6" s="1347"/>
      <c r="BZ6" s="1364"/>
      <c r="CA6" s="283"/>
    </row>
    <row r="7" spans="1:79" s="284" customFormat="1" ht="15" x14ac:dyDescent="0.25">
      <c r="A7" s="285"/>
      <c r="B7" s="1350"/>
      <c r="C7" s="1351"/>
      <c r="D7" s="1351"/>
      <c r="E7" s="1351"/>
      <c r="F7" s="1351"/>
      <c r="G7" s="1352"/>
      <c r="H7" s="1369" t="s">
        <v>240</v>
      </c>
      <c r="I7" s="1370"/>
      <c r="J7" s="1370"/>
      <c r="K7" s="1370"/>
      <c r="L7" s="1370"/>
      <c r="M7" s="1370"/>
      <c r="N7" s="1370"/>
      <c r="O7" s="1370"/>
      <c r="P7" s="1370"/>
      <c r="Q7" s="1370"/>
      <c r="R7" s="1370"/>
      <c r="S7" s="1370"/>
      <c r="T7" s="1370"/>
      <c r="U7" s="1371"/>
      <c r="V7" s="1369" t="s">
        <v>241</v>
      </c>
      <c r="W7" s="1370"/>
      <c r="X7" s="1370"/>
      <c r="Y7" s="1370"/>
      <c r="Z7" s="1370"/>
      <c r="AA7" s="1370"/>
      <c r="AB7" s="1370"/>
      <c r="AC7" s="1370"/>
      <c r="AD7" s="1370"/>
      <c r="AE7" s="1370"/>
      <c r="AF7" s="1370"/>
      <c r="AG7" s="1370"/>
      <c r="AH7" s="1370"/>
      <c r="AI7" s="1371"/>
      <c r="AJ7" s="1346" t="s">
        <v>242</v>
      </c>
      <c r="AK7" s="1347"/>
      <c r="AL7" s="1347"/>
      <c r="AM7" s="1347"/>
      <c r="AN7" s="1364"/>
      <c r="AO7" s="1372" t="s">
        <v>243</v>
      </c>
      <c r="AP7" s="1373"/>
      <c r="AQ7" s="1373"/>
      <c r="AR7" s="1373"/>
      <c r="AS7" s="1373"/>
      <c r="AT7" s="1373"/>
      <c r="AU7" s="1373"/>
      <c r="AV7" s="1373"/>
      <c r="AW7" s="1373"/>
      <c r="AX7" s="1373"/>
      <c r="AY7" s="1373"/>
      <c r="AZ7" s="1373"/>
      <c r="BA7" s="1374"/>
      <c r="BB7" s="1372" t="s">
        <v>244</v>
      </c>
      <c r="BC7" s="1373"/>
      <c r="BD7" s="1373"/>
      <c r="BE7" s="1373"/>
      <c r="BF7" s="1373"/>
      <c r="BG7" s="1373"/>
      <c r="BH7" s="1373"/>
      <c r="BI7" s="1373"/>
      <c r="BJ7" s="1373"/>
      <c r="BK7" s="1373"/>
      <c r="BL7" s="1373"/>
      <c r="BM7" s="1373"/>
      <c r="BN7" s="1374"/>
      <c r="BO7" s="1365"/>
      <c r="BP7" s="1366"/>
      <c r="BQ7" s="1366"/>
      <c r="BR7" s="1366"/>
      <c r="BS7" s="1366"/>
      <c r="BT7" s="1367"/>
      <c r="BU7" s="1350"/>
      <c r="BV7" s="1351"/>
      <c r="BW7" s="1351"/>
      <c r="BX7" s="1351"/>
      <c r="BY7" s="1351"/>
      <c r="BZ7" s="1352"/>
      <c r="CA7" s="283"/>
    </row>
    <row r="8" spans="1:79" s="284" customFormat="1" ht="15.75" thickBot="1" x14ac:dyDescent="0.3">
      <c r="A8" s="285"/>
      <c r="B8" s="1353"/>
      <c r="C8" s="1354"/>
      <c r="D8" s="1354"/>
      <c r="E8" s="1354"/>
      <c r="F8" s="1354"/>
      <c r="G8" s="1355"/>
      <c r="H8" s="1375" t="s">
        <v>245</v>
      </c>
      <c r="I8" s="1376"/>
      <c r="J8" s="1377"/>
      <c r="K8" s="1378" t="s">
        <v>246</v>
      </c>
      <c r="L8" s="1376"/>
      <c r="M8" s="1377"/>
      <c r="N8" s="1378" t="s">
        <v>247</v>
      </c>
      <c r="O8" s="1376"/>
      <c r="P8" s="1377"/>
      <c r="Q8" s="1378" t="s">
        <v>248</v>
      </c>
      <c r="R8" s="1376"/>
      <c r="S8" s="1376"/>
      <c r="T8" s="1376"/>
      <c r="U8" s="1379"/>
      <c r="V8" s="1375" t="s">
        <v>249</v>
      </c>
      <c r="W8" s="1376"/>
      <c r="X8" s="1376"/>
      <c r="Y8" s="1377"/>
      <c r="Z8" s="1378" t="s">
        <v>247</v>
      </c>
      <c r="AA8" s="1376"/>
      <c r="AB8" s="1376"/>
      <c r="AC8" s="1377"/>
      <c r="AD8" s="1378" t="s">
        <v>250</v>
      </c>
      <c r="AE8" s="1376"/>
      <c r="AF8" s="1376"/>
      <c r="AG8" s="1376"/>
      <c r="AH8" s="1376"/>
      <c r="AI8" s="1379"/>
      <c r="AJ8" s="1353"/>
      <c r="AK8" s="1354"/>
      <c r="AL8" s="1354"/>
      <c r="AM8" s="1354"/>
      <c r="AN8" s="1355"/>
      <c r="AO8" s="1359" t="s">
        <v>251</v>
      </c>
      <c r="AP8" s="1360"/>
      <c r="AQ8" s="1360"/>
      <c r="AR8" s="1360" t="s">
        <v>252</v>
      </c>
      <c r="AS8" s="1360"/>
      <c r="AT8" s="1360"/>
      <c r="AU8" s="1360"/>
      <c r="AV8" s="1343" t="s">
        <v>253</v>
      </c>
      <c r="AW8" s="1344"/>
      <c r="AX8" s="1344"/>
      <c r="AY8" s="1344"/>
      <c r="AZ8" s="1344"/>
      <c r="BA8" s="1345"/>
      <c r="BB8" s="1359" t="s">
        <v>251</v>
      </c>
      <c r="BC8" s="1360"/>
      <c r="BD8" s="1360"/>
      <c r="BE8" s="1360" t="s">
        <v>252</v>
      </c>
      <c r="BF8" s="1360"/>
      <c r="BG8" s="1360"/>
      <c r="BH8" s="1360"/>
      <c r="BI8" s="1361" t="s">
        <v>253</v>
      </c>
      <c r="BJ8" s="1362"/>
      <c r="BK8" s="1362"/>
      <c r="BL8" s="1362"/>
      <c r="BM8" s="1362"/>
      <c r="BN8" s="1363"/>
      <c r="BO8" s="1368"/>
      <c r="BP8" s="1362"/>
      <c r="BQ8" s="1362"/>
      <c r="BR8" s="1362"/>
      <c r="BS8" s="1362"/>
      <c r="BT8" s="1363"/>
      <c r="BU8" s="1353"/>
      <c r="BV8" s="1354"/>
      <c r="BW8" s="1354"/>
      <c r="BX8" s="1354"/>
      <c r="BY8" s="1354"/>
      <c r="BZ8" s="1355"/>
      <c r="CA8" s="283"/>
    </row>
    <row r="9" spans="1:79" s="284" customFormat="1" ht="42.75" x14ac:dyDescent="0.25">
      <c r="A9" s="282"/>
      <c r="B9" s="1305" t="s">
        <v>254</v>
      </c>
      <c r="C9" s="1304" t="s">
        <v>255</v>
      </c>
      <c r="D9" s="1303" t="s">
        <v>256</v>
      </c>
      <c r="E9" s="1307" t="s">
        <v>935</v>
      </c>
      <c r="F9" s="1307" t="s">
        <v>936</v>
      </c>
      <c r="G9" s="1306" t="s">
        <v>257</v>
      </c>
      <c r="H9" s="1305" t="s">
        <v>254</v>
      </c>
      <c r="I9" s="1303" t="s">
        <v>256</v>
      </c>
      <c r="J9" s="1306" t="s">
        <v>257</v>
      </c>
      <c r="K9" s="1305" t="s">
        <v>254</v>
      </c>
      <c r="L9" s="1303" t="s">
        <v>256</v>
      </c>
      <c r="M9" s="1306" t="s">
        <v>257</v>
      </c>
      <c r="N9" s="1305" t="s">
        <v>254</v>
      </c>
      <c r="O9" s="1303" t="s">
        <v>256</v>
      </c>
      <c r="P9" s="1306" t="s">
        <v>257</v>
      </c>
      <c r="Q9" s="1305" t="s">
        <v>254</v>
      </c>
      <c r="R9" s="1303" t="s">
        <v>256</v>
      </c>
      <c r="S9" s="1307" t="s">
        <v>935</v>
      </c>
      <c r="T9" s="1307" t="s">
        <v>936</v>
      </c>
      <c r="U9" s="1306" t="s">
        <v>257</v>
      </c>
      <c r="V9" s="1305" t="s">
        <v>254</v>
      </c>
      <c r="W9" s="1304" t="s">
        <v>255</v>
      </c>
      <c r="X9" s="1303" t="s">
        <v>256</v>
      </c>
      <c r="Y9" s="1306" t="s">
        <v>257</v>
      </c>
      <c r="Z9" s="1305" t="s">
        <v>254</v>
      </c>
      <c r="AA9" s="1304" t="s">
        <v>255</v>
      </c>
      <c r="AB9" s="1303" t="s">
        <v>256</v>
      </c>
      <c r="AC9" s="1306" t="s">
        <v>257</v>
      </c>
      <c r="AD9" s="1305" t="s">
        <v>254</v>
      </c>
      <c r="AE9" s="1304" t="s">
        <v>255</v>
      </c>
      <c r="AF9" s="1303" t="s">
        <v>256</v>
      </c>
      <c r="AG9" s="1307" t="s">
        <v>935</v>
      </c>
      <c r="AH9" s="1307" t="s">
        <v>936</v>
      </c>
      <c r="AI9" s="1306" t="s">
        <v>257</v>
      </c>
      <c r="AJ9" s="1305" t="s">
        <v>254</v>
      </c>
      <c r="AK9" s="1303" t="s">
        <v>256</v>
      </c>
      <c r="AL9" s="1307" t="s">
        <v>935</v>
      </c>
      <c r="AM9" s="1307" t="s">
        <v>936</v>
      </c>
      <c r="AN9" s="1306" t="s">
        <v>257</v>
      </c>
      <c r="AO9" s="1305" t="s">
        <v>254</v>
      </c>
      <c r="AP9" s="1303" t="s">
        <v>256</v>
      </c>
      <c r="AQ9" s="1306" t="s">
        <v>257</v>
      </c>
      <c r="AR9" s="1305" t="s">
        <v>254</v>
      </c>
      <c r="AS9" s="1304" t="s">
        <v>255</v>
      </c>
      <c r="AT9" s="1303" t="s">
        <v>256</v>
      </c>
      <c r="AU9" s="1306" t="s">
        <v>257</v>
      </c>
      <c r="AV9" s="1305" t="s">
        <v>254</v>
      </c>
      <c r="AW9" s="1304" t="s">
        <v>255</v>
      </c>
      <c r="AX9" s="1303" t="s">
        <v>256</v>
      </c>
      <c r="AY9" s="1307" t="s">
        <v>935</v>
      </c>
      <c r="AZ9" s="1307" t="s">
        <v>936</v>
      </c>
      <c r="BA9" s="1306" t="s">
        <v>257</v>
      </c>
      <c r="BB9" s="1305" t="s">
        <v>254</v>
      </c>
      <c r="BC9" s="1303" t="s">
        <v>256</v>
      </c>
      <c r="BD9" s="1306" t="s">
        <v>257</v>
      </c>
      <c r="BE9" s="1305" t="s">
        <v>254</v>
      </c>
      <c r="BF9" s="1304" t="s">
        <v>255</v>
      </c>
      <c r="BG9" s="1303" t="s">
        <v>256</v>
      </c>
      <c r="BH9" s="1306" t="s">
        <v>257</v>
      </c>
      <c r="BI9" s="1305" t="s">
        <v>254</v>
      </c>
      <c r="BJ9" s="1304" t="s">
        <v>255</v>
      </c>
      <c r="BK9" s="1303" t="s">
        <v>256</v>
      </c>
      <c r="BL9" s="1307" t="s">
        <v>935</v>
      </c>
      <c r="BM9" s="1307" t="s">
        <v>936</v>
      </c>
      <c r="BN9" s="1306" t="s">
        <v>257</v>
      </c>
      <c r="BO9" s="1305" t="s">
        <v>254</v>
      </c>
      <c r="BP9" s="1304" t="s">
        <v>255</v>
      </c>
      <c r="BQ9" s="1303" t="s">
        <v>256</v>
      </c>
      <c r="BR9" s="1307" t="s">
        <v>935</v>
      </c>
      <c r="BS9" s="1307" t="s">
        <v>936</v>
      </c>
      <c r="BT9" s="1306" t="s">
        <v>257</v>
      </c>
      <c r="BU9" s="1305" t="s">
        <v>254</v>
      </c>
      <c r="BV9" s="1304" t="s">
        <v>255</v>
      </c>
      <c r="BW9" s="1303" t="s">
        <v>256</v>
      </c>
      <c r="BX9" s="1307" t="s">
        <v>935</v>
      </c>
      <c r="BY9" s="1307" t="s">
        <v>936</v>
      </c>
      <c r="BZ9" s="1306" t="s">
        <v>257</v>
      </c>
      <c r="CA9" s="283"/>
    </row>
    <row r="10" spans="1:79" s="284" customFormat="1" ht="15.75" thickBot="1" x14ac:dyDescent="0.3">
      <c r="A10" s="286" t="s">
        <v>258</v>
      </c>
      <c r="B10" s="287" t="s">
        <v>259</v>
      </c>
      <c r="C10" s="288" t="s">
        <v>260</v>
      </c>
      <c r="D10" s="289" t="s">
        <v>261</v>
      </c>
      <c r="E10" s="289" t="s">
        <v>937</v>
      </c>
      <c r="F10" s="289" t="s">
        <v>938</v>
      </c>
      <c r="G10" s="290" t="s">
        <v>262</v>
      </c>
      <c r="H10" s="287" t="s">
        <v>263</v>
      </c>
      <c r="I10" s="288" t="s">
        <v>264</v>
      </c>
      <c r="J10" s="288" t="s">
        <v>265</v>
      </c>
      <c r="K10" s="288" t="s">
        <v>266</v>
      </c>
      <c r="L10" s="288" t="s">
        <v>267</v>
      </c>
      <c r="M10" s="288" t="s">
        <v>268</v>
      </c>
      <c r="N10" s="288" t="s">
        <v>269</v>
      </c>
      <c r="O10" s="288" t="s">
        <v>270</v>
      </c>
      <c r="P10" s="288" t="s">
        <v>271</v>
      </c>
      <c r="Q10" s="288" t="s">
        <v>272</v>
      </c>
      <c r="R10" s="288" t="s">
        <v>273</v>
      </c>
      <c r="S10" s="289" t="s">
        <v>941</v>
      </c>
      <c r="T10" s="289" t="s">
        <v>942</v>
      </c>
      <c r="U10" s="289" t="s">
        <v>274</v>
      </c>
      <c r="V10" s="289" t="s">
        <v>275</v>
      </c>
      <c r="W10" s="289" t="s">
        <v>276</v>
      </c>
      <c r="X10" s="288" t="s">
        <v>277</v>
      </c>
      <c r="Y10" s="288" t="s">
        <v>278</v>
      </c>
      <c r="Z10" s="288" t="s">
        <v>279</v>
      </c>
      <c r="AA10" s="288" t="s">
        <v>280</v>
      </c>
      <c r="AB10" s="288" t="s">
        <v>281</v>
      </c>
      <c r="AC10" s="288" t="s">
        <v>282</v>
      </c>
      <c r="AD10" s="288" t="s">
        <v>283</v>
      </c>
      <c r="AE10" s="288" t="s">
        <v>284</v>
      </c>
      <c r="AF10" s="288" t="s">
        <v>285</v>
      </c>
      <c r="AG10" s="289" t="s">
        <v>943</v>
      </c>
      <c r="AH10" s="289" t="s">
        <v>944</v>
      </c>
      <c r="AI10" s="290" t="s">
        <v>286</v>
      </c>
      <c r="AJ10" s="287" t="s">
        <v>287</v>
      </c>
      <c r="AK10" s="291" t="s">
        <v>288</v>
      </c>
      <c r="AL10" s="289" t="s">
        <v>945</v>
      </c>
      <c r="AM10" s="289" t="s">
        <v>946</v>
      </c>
      <c r="AN10" s="292" t="s">
        <v>289</v>
      </c>
      <c r="AO10" s="287" t="s">
        <v>290</v>
      </c>
      <c r="AP10" s="289" t="s">
        <v>291</v>
      </c>
      <c r="AQ10" s="288" t="s">
        <v>292</v>
      </c>
      <c r="AR10" s="288" t="s">
        <v>293</v>
      </c>
      <c r="AS10" s="288" t="s">
        <v>294</v>
      </c>
      <c r="AT10" s="288" t="s">
        <v>295</v>
      </c>
      <c r="AU10" s="288" t="s">
        <v>296</v>
      </c>
      <c r="AV10" s="288" t="s">
        <v>297</v>
      </c>
      <c r="AW10" s="288" t="s">
        <v>298</v>
      </c>
      <c r="AX10" s="288" t="s">
        <v>299</v>
      </c>
      <c r="AY10" s="289" t="s">
        <v>947</v>
      </c>
      <c r="AZ10" s="289" t="s">
        <v>948</v>
      </c>
      <c r="BA10" s="290" t="s">
        <v>300</v>
      </c>
      <c r="BB10" s="287" t="s">
        <v>301</v>
      </c>
      <c r="BC10" s="289" t="s">
        <v>302</v>
      </c>
      <c r="BD10" s="288" t="s">
        <v>303</v>
      </c>
      <c r="BE10" s="288" t="s">
        <v>304</v>
      </c>
      <c r="BF10" s="288" t="s">
        <v>305</v>
      </c>
      <c r="BG10" s="288" t="s">
        <v>306</v>
      </c>
      <c r="BH10" s="288" t="s">
        <v>307</v>
      </c>
      <c r="BI10" s="288" t="s">
        <v>308</v>
      </c>
      <c r="BJ10" s="288" t="s">
        <v>309</v>
      </c>
      <c r="BK10" s="288" t="s">
        <v>310</v>
      </c>
      <c r="BL10" s="289" t="s">
        <v>949</v>
      </c>
      <c r="BM10" s="289" t="s">
        <v>950</v>
      </c>
      <c r="BN10" s="290" t="s">
        <v>311</v>
      </c>
      <c r="BO10" s="288" t="s">
        <v>312</v>
      </c>
      <c r="BP10" s="288" t="s">
        <v>313</v>
      </c>
      <c r="BQ10" s="288" t="s">
        <v>314</v>
      </c>
      <c r="BR10" s="289" t="s">
        <v>939</v>
      </c>
      <c r="BS10" s="289" t="s">
        <v>940</v>
      </c>
      <c r="BT10" s="291" t="s">
        <v>315</v>
      </c>
      <c r="BU10" s="287" t="s">
        <v>316</v>
      </c>
      <c r="BV10" s="288" t="s">
        <v>317</v>
      </c>
      <c r="BW10" s="288" t="s">
        <v>318</v>
      </c>
      <c r="BX10" s="289" t="s">
        <v>951</v>
      </c>
      <c r="BY10" s="289" t="s">
        <v>952</v>
      </c>
      <c r="BZ10" s="290" t="s">
        <v>319</v>
      </c>
      <c r="CA10" s="283"/>
    </row>
    <row r="11" spans="1:79" x14ac:dyDescent="0.2">
      <c r="A11" s="293" t="s">
        <v>320</v>
      </c>
      <c r="B11" s="294">
        <f>Q11+AD11+AJ11+AV11+BI11</f>
        <v>0</v>
      </c>
      <c r="C11" s="294">
        <f>AE11+AW11+BJ11</f>
        <v>0</v>
      </c>
      <c r="D11" s="294">
        <f>R11+AF11+AK11+AX11+BK11</f>
        <v>0</v>
      </c>
      <c r="E11" s="294">
        <f t="shared" ref="E11" si="0">S11+AG11+AL11+AY11+BL11</f>
        <v>0</v>
      </c>
      <c r="F11" s="294">
        <f>T11+AH11+AM11+AZ11+BM11</f>
        <v>0</v>
      </c>
      <c r="G11" s="294">
        <f>U11+AI11+AN11+BA11+BN11</f>
        <v>0</v>
      </c>
      <c r="H11" s="1299"/>
      <c r="I11" s="1299"/>
      <c r="J11" s="1299"/>
      <c r="K11" s="1299"/>
      <c r="L11" s="1299"/>
      <c r="M11" s="1299"/>
      <c r="N11" s="1299"/>
      <c r="O11" s="1299"/>
      <c r="P11" s="1299"/>
      <c r="Q11" s="294">
        <f>+SUM(H11,K11,N11)</f>
        <v>0</v>
      </c>
      <c r="R11" s="294">
        <f>+SUM(I11,L11,O11)</f>
        <v>0</v>
      </c>
      <c r="S11" s="1308"/>
      <c r="T11" s="1308"/>
      <c r="U11" s="295">
        <f>+SUM(J11,M11,P11)</f>
        <v>0</v>
      </c>
      <c r="V11" s="1300"/>
      <c r="W11" s="1299"/>
      <c r="X11" s="1299"/>
      <c r="Y11" s="1299"/>
      <c r="Z11" s="1299"/>
      <c r="AA11" s="1299"/>
      <c r="AB11" s="1299"/>
      <c r="AC11" s="1299"/>
      <c r="AD11" s="294">
        <f>+V11+Z11</f>
        <v>0</v>
      </c>
      <c r="AE11" s="294">
        <f>+W11+AA11</f>
        <v>0</v>
      </c>
      <c r="AF11" s="294">
        <f>+X11+AB11</f>
        <v>0</v>
      </c>
      <c r="AG11" s="1308"/>
      <c r="AH11" s="1308"/>
      <c r="AI11" s="294">
        <f>+Y11+AC11</f>
        <v>0</v>
      </c>
      <c r="AJ11" s="1299"/>
      <c r="AK11" s="1299"/>
      <c r="AL11" s="1308"/>
      <c r="AM11" s="1308"/>
      <c r="AN11" s="1299"/>
      <c r="AO11" s="1299"/>
      <c r="AP11" s="1299"/>
      <c r="AQ11" s="1299"/>
      <c r="AR11" s="1299"/>
      <c r="AS11" s="1299"/>
      <c r="AT11" s="1299"/>
      <c r="AU11" s="1299"/>
      <c r="AV11" s="294">
        <f>+AO11+AR11</f>
        <v>0</v>
      </c>
      <c r="AW11" s="294">
        <f>+AS11</f>
        <v>0</v>
      </c>
      <c r="AX11" s="294">
        <f>+AP11+AT11</f>
        <v>0</v>
      </c>
      <c r="AY11" s="1308"/>
      <c r="AZ11" s="1308"/>
      <c r="BA11" s="294">
        <f>+AQ11+AU11</f>
        <v>0</v>
      </c>
      <c r="BB11" s="1299"/>
      <c r="BC11" s="1299"/>
      <c r="BD11" s="1299"/>
      <c r="BE11" s="1299"/>
      <c r="BF11" s="1299"/>
      <c r="BG11" s="1299"/>
      <c r="BH11" s="1299"/>
      <c r="BI11" s="294">
        <f>+BB11+BE11</f>
        <v>0</v>
      </c>
      <c r="BJ11" s="294">
        <f>+BF11</f>
        <v>0</v>
      </c>
      <c r="BK11" s="294">
        <f>+BC11+BG11</f>
        <v>0</v>
      </c>
      <c r="BL11" s="1308"/>
      <c r="BM11" s="1308"/>
      <c r="BN11" s="294">
        <f>+BD11+BH11</f>
        <v>0</v>
      </c>
      <c r="BO11" s="1299"/>
      <c r="BP11" s="1299"/>
      <c r="BQ11" s="1299"/>
      <c r="BR11" s="1299"/>
      <c r="BS11" s="1299"/>
      <c r="BT11" s="1299"/>
      <c r="BU11" s="1299"/>
      <c r="BV11" s="1299"/>
      <c r="BW11" s="1299"/>
      <c r="BX11" s="1299"/>
      <c r="BY11" s="1299"/>
      <c r="BZ11" s="1301"/>
      <c r="CA11" s="136"/>
    </row>
    <row r="12" spans="1:79" x14ac:dyDescent="0.2">
      <c r="A12" s="293" t="s">
        <v>321</v>
      </c>
      <c r="B12" s="294">
        <f t="shared" ref="B12:H12" si="1">SUM(B13:B16)</f>
        <v>0</v>
      </c>
      <c r="C12" s="294">
        <f t="shared" si="1"/>
        <v>0</v>
      </c>
      <c r="D12" s="294">
        <f t="shared" si="1"/>
        <v>0</v>
      </c>
      <c r="E12" s="294">
        <f t="shared" si="1"/>
        <v>0</v>
      </c>
      <c r="F12" s="294">
        <f t="shared" si="1"/>
        <v>0</v>
      </c>
      <c r="G12" s="294">
        <f t="shared" si="1"/>
        <v>0</v>
      </c>
      <c r="H12" s="294">
        <f t="shared" si="1"/>
        <v>0</v>
      </c>
      <c r="I12" s="294">
        <f t="shared" ref="I12:BZ12" si="2">SUM(I13:I16)</f>
        <v>0</v>
      </c>
      <c r="J12" s="294">
        <f t="shared" si="2"/>
        <v>0</v>
      </c>
      <c r="K12" s="294">
        <f t="shared" si="2"/>
        <v>0</v>
      </c>
      <c r="L12" s="294">
        <f t="shared" si="2"/>
        <v>0</v>
      </c>
      <c r="M12" s="294">
        <f t="shared" si="2"/>
        <v>0</v>
      </c>
      <c r="N12" s="294">
        <f t="shared" si="2"/>
        <v>0</v>
      </c>
      <c r="O12" s="294">
        <f t="shared" si="2"/>
        <v>0</v>
      </c>
      <c r="P12" s="294">
        <f t="shared" si="2"/>
        <v>0</v>
      </c>
      <c r="Q12" s="294">
        <f t="shared" si="2"/>
        <v>0</v>
      </c>
      <c r="R12" s="294">
        <f t="shared" si="2"/>
        <v>0</v>
      </c>
      <c r="S12" s="294">
        <f>SUM(S13:S16)</f>
        <v>0</v>
      </c>
      <c r="T12" s="294">
        <f>SUM(T13:T16)</f>
        <v>0</v>
      </c>
      <c r="U12" s="295">
        <f t="shared" si="2"/>
        <v>0</v>
      </c>
      <c r="V12" s="295">
        <f t="shared" si="2"/>
        <v>0</v>
      </c>
      <c r="W12" s="294">
        <f t="shared" si="2"/>
        <v>0</v>
      </c>
      <c r="X12" s="294">
        <f t="shared" si="2"/>
        <v>0</v>
      </c>
      <c r="Y12" s="294">
        <f t="shared" si="2"/>
        <v>0</v>
      </c>
      <c r="Z12" s="294">
        <f t="shared" si="2"/>
        <v>0</v>
      </c>
      <c r="AA12" s="294">
        <f t="shared" si="2"/>
        <v>0</v>
      </c>
      <c r="AB12" s="294">
        <f t="shared" si="2"/>
        <v>0</v>
      </c>
      <c r="AC12" s="294">
        <f t="shared" si="2"/>
        <v>0</v>
      </c>
      <c r="AD12" s="294">
        <f t="shared" si="2"/>
        <v>0</v>
      </c>
      <c r="AE12" s="294">
        <f t="shared" si="2"/>
        <v>0</v>
      </c>
      <c r="AF12" s="294">
        <f t="shared" si="2"/>
        <v>0</v>
      </c>
      <c r="AG12" s="294">
        <f>SUM(AG13:AG16)</f>
        <v>0</v>
      </c>
      <c r="AH12" s="294">
        <f>SUM(AH13:AH16)</f>
        <v>0</v>
      </c>
      <c r="AI12" s="294">
        <f>SUM(AI13:AI16)</f>
        <v>0</v>
      </c>
      <c r="AJ12" s="294">
        <f t="shared" si="2"/>
        <v>0</v>
      </c>
      <c r="AK12" s="294">
        <f t="shared" si="2"/>
        <v>0</v>
      </c>
      <c r="AL12" s="294">
        <f>SUM(AL13:AL16)</f>
        <v>0</v>
      </c>
      <c r="AM12" s="294">
        <f t="shared" ref="AM12" si="3">SUM(AM13:AM16)</f>
        <v>0</v>
      </c>
      <c r="AN12" s="294">
        <f t="shared" si="2"/>
        <v>0</v>
      </c>
      <c r="AO12" s="294">
        <f t="shared" si="2"/>
        <v>0</v>
      </c>
      <c r="AP12" s="294">
        <f t="shared" si="2"/>
        <v>0</v>
      </c>
      <c r="AQ12" s="294">
        <f t="shared" si="2"/>
        <v>0</v>
      </c>
      <c r="AR12" s="294">
        <f t="shared" si="2"/>
        <v>0</v>
      </c>
      <c r="AS12" s="294">
        <f t="shared" si="2"/>
        <v>0</v>
      </c>
      <c r="AT12" s="294">
        <f t="shared" si="2"/>
        <v>0</v>
      </c>
      <c r="AU12" s="294">
        <f t="shared" si="2"/>
        <v>0</v>
      </c>
      <c r="AV12" s="294">
        <f t="shared" si="2"/>
        <v>0</v>
      </c>
      <c r="AW12" s="294">
        <f t="shared" si="2"/>
        <v>0</v>
      </c>
      <c r="AX12" s="294">
        <f t="shared" si="2"/>
        <v>0</v>
      </c>
      <c r="AY12" s="294">
        <f>SUM(AY13:AY16)</f>
        <v>0</v>
      </c>
      <c r="AZ12" s="294">
        <f t="shared" ref="AZ12" si="4">SUM(AZ13:AZ16)</f>
        <v>0</v>
      </c>
      <c r="BA12" s="294">
        <f t="shared" si="2"/>
        <v>0</v>
      </c>
      <c r="BB12" s="294">
        <f t="shared" si="2"/>
        <v>0</v>
      </c>
      <c r="BC12" s="294">
        <f t="shared" si="2"/>
        <v>0</v>
      </c>
      <c r="BD12" s="294">
        <f t="shared" si="2"/>
        <v>0</v>
      </c>
      <c r="BE12" s="294">
        <f t="shared" si="2"/>
        <v>0</v>
      </c>
      <c r="BF12" s="294">
        <f t="shared" si="2"/>
        <v>0</v>
      </c>
      <c r="BG12" s="294">
        <f t="shared" si="2"/>
        <v>0</v>
      </c>
      <c r="BH12" s="294">
        <f t="shared" si="2"/>
        <v>0</v>
      </c>
      <c r="BI12" s="294">
        <f t="shared" si="2"/>
        <v>0</v>
      </c>
      <c r="BJ12" s="294">
        <f t="shared" si="2"/>
        <v>0</v>
      </c>
      <c r="BK12" s="294">
        <f t="shared" si="2"/>
        <v>0</v>
      </c>
      <c r="BL12" s="294">
        <f>SUM(BL13:BL16)</f>
        <v>0</v>
      </c>
      <c r="BM12" s="294">
        <f t="shared" ref="BM12" si="5">SUM(BM13:BM16)</f>
        <v>0</v>
      </c>
      <c r="BN12" s="294">
        <f t="shared" si="2"/>
        <v>0</v>
      </c>
      <c r="BO12" s="294">
        <f t="shared" si="2"/>
        <v>0</v>
      </c>
      <c r="BP12" s="294">
        <f t="shared" si="2"/>
        <v>0</v>
      </c>
      <c r="BQ12" s="294">
        <f t="shared" si="2"/>
        <v>0</v>
      </c>
      <c r="BR12" s="294">
        <f t="shared" si="2"/>
        <v>0</v>
      </c>
      <c r="BS12" s="294">
        <f t="shared" si="2"/>
        <v>0</v>
      </c>
      <c r="BT12" s="294">
        <f t="shared" si="2"/>
        <v>0</v>
      </c>
      <c r="BU12" s="294">
        <f t="shared" si="2"/>
        <v>0</v>
      </c>
      <c r="BV12" s="294">
        <f t="shared" si="2"/>
        <v>0</v>
      </c>
      <c r="BW12" s="294">
        <f t="shared" si="2"/>
        <v>0</v>
      </c>
      <c r="BX12" s="294">
        <f t="shared" ref="BX12:BY12" si="6">SUM(BX13:BX16)</f>
        <v>0</v>
      </c>
      <c r="BY12" s="294">
        <f t="shared" si="6"/>
        <v>0</v>
      </c>
      <c r="BZ12" s="296">
        <f t="shared" si="2"/>
        <v>0</v>
      </c>
      <c r="CA12" s="136"/>
    </row>
    <row r="13" spans="1:79" x14ac:dyDescent="0.2">
      <c r="A13" s="293" t="s">
        <v>322</v>
      </c>
      <c r="B13" s="294">
        <f t="shared" ref="B13:B18" si="7">Q13+AD13+AJ13+AV13+BI13</f>
        <v>0</v>
      </c>
      <c r="C13" s="294">
        <f t="shared" ref="C13:C18" si="8">AE13+AW13+BJ13</f>
        <v>0</v>
      </c>
      <c r="D13" s="294">
        <f t="shared" ref="D13:D18" si="9">R13+AF13+AK13+AX13+BK13</f>
        <v>0</v>
      </c>
      <c r="E13" s="294">
        <f>S13+AG13+AL13+AY13+BL13</f>
        <v>0</v>
      </c>
      <c r="F13" s="294">
        <f t="shared" ref="F13:F17" si="10">T13+AH13+AM13+AZ13+BM13</f>
        <v>0</v>
      </c>
      <c r="G13" s="294">
        <f t="shared" ref="G13:G18" si="11">U13+AI13+AN13+BA13+BN13</f>
        <v>0</v>
      </c>
      <c r="H13" s="1299"/>
      <c r="I13" s="1299"/>
      <c r="J13" s="1299"/>
      <c r="K13" s="1299"/>
      <c r="L13" s="1299"/>
      <c r="M13" s="1299"/>
      <c r="N13" s="1299"/>
      <c r="O13" s="1299"/>
      <c r="P13" s="1299"/>
      <c r="Q13" s="294">
        <f t="shared" ref="Q13:R18" si="12">+SUM(H13,K13,N13)</f>
        <v>0</v>
      </c>
      <c r="R13" s="294">
        <f t="shared" si="12"/>
        <v>0</v>
      </c>
      <c r="S13" s="1308"/>
      <c r="T13" s="1308"/>
      <c r="U13" s="295">
        <f t="shared" ref="U13:U18" si="13">+SUM(J13,M13,P13)</f>
        <v>0</v>
      </c>
      <c r="V13" s="1300"/>
      <c r="W13" s="1299"/>
      <c r="X13" s="1299"/>
      <c r="Y13" s="1299"/>
      <c r="Z13" s="1299"/>
      <c r="AA13" s="1299"/>
      <c r="AB13" s="1299"/>
      <c r="AC13" s="1299"/>
      <c r="AD13" s="294">
        <f t="shared" ref="AD13:AE18" si="14">+V13+Z13</f>
        <v>0</v>
      </c>
      <c r="AE13" s="294">
        <f t="shared" si="14"/>
        <v>0</v>
      </c>
      <c r="AF13" s="294">
        <f t="shared" ref="AF13:AF18" si="15">+X13+AB13</f>
        <v>0</v>
      </c>
      <c r="AG13" s="1308"/>
      <c r="AH13" s="1308"/>
      <c r="AI13" s="294">
        <f t="shared" ref="AI13:AI18" si="16">+Y13+AC13</f>
        <v>0</v>
      </c>
      <c r="AJ13" s="1299"/>
      <c r="AK13" s="1299"/>
      <c r="AL13" s="1308"/>
      <c r="AM13" s="1308"/>
      <c r="AN13" s="1299"/>
      <c r="AO13" s="1299"/>
      <c r="AP13" s="1299"/>
      <c r="AQ13" s="1299"/>
      <c r="AR13" s="1299"/>
      <c r="AS13" s="1299"/>
      <c r="AT13" s="1299"/>
      <c r="AU13" s="1299"/>
      <c r="AV13" s="294">
        <f t="shared" ref="AV13:AV18" si="17">+AO13+AR13</f>
        <v>0</v>
      </c>
      <c r="AW13" s="294">
        <f t="shared" ref="AW13:AW18" si="18">+AS13</f>
        <v>0</v>
      </c>
      <c r="AX13" s="294">
        <f t="shared" ref="AX13:AX18" si="19">+AP13+AT13</f>
        <v>0</v>
      </c>
      <c r="AY13" s="1308"/>
      <c r="AZ13" s="1308"/>
      <c r="BA13" s="294">
        <f t="shared" ref="BA13:BA18" si="20">+AQ13+AU13</f>
        <v>0</v>
      </c>
      <c r="BB13" s="1299"/>
      <c r="BC13" s="1299"/>
      <c r="BD13" s="1299"/>
      <c r="BE13" s="1299"/>
      <c r="BF13" s="1299"/>
      <c r="BG13" s="1299"/>
      <c r="BH13" s="1299"/>
      <c r="BI13" s="294">
        <f t="shared" ref="BI13:BI18" si="21">+BB13+BE13</f>
        <v>0</v>
      </c>
      <c r="BJ13" s="294">
        <f t="shared" ref="BJ13:BJ18" si="22">+BF13</f>
        <v>0</v>
      </c>
      <c r="BK13" s="294">
        <f t="shared" ref="BK13:BK18" si="23">+BC13+BG13</f>
        <v>0</v>
      </c>
      <c r="BL13" s="1308"/>
      <c r="BM13" s="1308"/>
      <c r="BN13" s="294">
        <f t="shared" ref="BN13:BN18" si="24">+BD13+BH13</f>
        <v>0</v>
      </c>
      <c r="BO13" s="1299"/>
      <c r="BP13" s="1299"/>
      <c r="BQ13" s="1299"/>
      <c r="BR13" s="1299"/>
      <c r="BS13" s="1299"/>
      <c r="BT13" s="1299"/>
      <c r="BU13" s="1299"/>
      <c r="BV13" s="1299"/>
      <c r="BW13" s="1299"/>
      <c r="BX13" s="1299"/>
      <c r="BY13" s="1299"/>
      <c r="BZ13" s="1301"/>
      <c r="CA13" s="136"/>
    </row>
    <row r="14" spans="1:79" x14ac:dyDescent="0.2">
      <c r="A14" s="293" t="s">
        <v>323</v>
      </c>
      <c r="B14" s="294">
        <f t="shared" si="7"/>
        <v>0</v>
      </c>
      <c r="C14" s="294">
        <f t="shared" si="8"/>
        <v>0</v>
      </c>
      <c r="D14" s="294">
        <f t="shared" si="9"/>
        <v>0</v>
      </c>
      <c r="E14" s="294">
        <f t="shared" ref="E14:E17" si="25">S14+AG14+AL14+AY14+BL14</f>
        <v>0</v>
      </c>
      <c r="F14" s="294">
        <f t="shared" si="10"/>
        <v>0</v>
      </c>
      <c r="G14" s="294">
        <f t="shared" si="11"/>
        <v>0</v>
      </c>
      <c r="H14" s="1299"/>
      <c r="I14" s="1299"/>
      <c r="J14" s="1299"/>
      <c r="K14" s="1299"/>
      <c r="L14" s="1299"/>
      <c r="M14" s="1299"/>
      <c r="N14" s="1299"/>
      <c r="O14" s="1299"/>
      <c r="P14" s="1299"/>
      <c r="Q14" s="294">
        <f t="shared" si="12"/>
        <v>0</v>
      </c>
      <c r="R14" s="294">
        <f t="shared" si="12"/>
        <v>0</v>
      </c>
      <c r="S14" s="1308"/>
      <c r="T14" s="1308"/>
      <c r="U14" s="295">
        <f t="shared" si="13"/>
        <v>0</v>
      </c>
      <c r="V14" s="1300"/>
      <c r="W14" s="1299"/>
      <c r="X14" s="1299"/>
      <c r="Y14" s="1299"/>
      <c r="Z14" s="1299"/>
      <c r="AA14" s="1299"/>
      <c r="AB14" s="1299"/>
      <c r="AC14" s="1299"/>
      <c r="AD14" s="294">
        <f t="shared" si="14"/>
        <v>0</v>
      </c>
      <c r="AE14" s="294">
        <f t="shared" si="14"/>
        <v>0</v>
      </c>
      <c r="AF14" s="294">
        <f t="shared" si="15"/>
        <v>0</v>
      </c>
      <c r="AG14" s="1308"/>
      <c r="AH14" s="1308"/>
      <c r="AI14" s="294">
        <f t="shared" si="16"/>
        <v>0</v>
      </c>
      <c r="AJ14" s="1299"/>
      <c r="AK14" s="1299"/>
      <c r="AL14" s="1308"/>
      <c r="AM14" s="1308"/>
      <c r="AN14" s="1299"/>
      <c r="AO14" s="1299"/>
      <c r="AP14" s="1299"/>
      <c r="AQ14" s="1299"/>
      <c r="AR14" s="1299"/>
      <c r="AS14" s="1299"/>
      <c r="AT14" s="1299"/>
      <c r="AU14" s="1299"/>
      <c r="AV14" s="294">
        <f t="shared" si="17"/>
        <v>0</v>
      </c>
      <c r="AW14" s="294">
        <f t="shared" si="18"/>
        <v>0</v>
      </c>
      <c r="AX14" s="294">
        <f t="shared" si="19"/>
        <v>0</v>
      </c>
      <c r="AY14" s="1308"/>
      <c r="AZ14" s="1308"/>
      <c r="BA14" s="294">
        <f t="shared" si="20"/>
        <v>0</v>
      </c>
      <c r="BB14" s="1299"/>
      <c r="BC14" s="1299"/>
      <c r="BD14" s="1299"/>
      <c r="BE14" s="1299"/>
      <c r="BF14" s="1299"/>
      <c r="BG14" s="1299"/>
      <c r="BH14" s="1299"/>
      <c r="BI14" s="294">
        <f t="shared" si="21"/>
        <v>0</v>
      </c>
      <c r="BJ14" s="294">
        <f t="shared" si="22"/>
        <v>0</v>
      </c>
      <c r="BK14" s="294">
        <f t="shared" si="23"/>
        <v>0</v>
      </c>
      <c r="BL14" s="1308"/>
      <c r="BM14" s="1308"/>
      <c r="BN14" s="294">
        <f t="shared" si="24"/>
        <v>0</v>
      </c>
      <c r="BO14" s="1299"/>
      <c r="BP14" s="1299"/>
      <c r="BQ14" s="1299"/>
      <c r="BR14" s="1299"/>
      <c r="BS14" s="1299"/>
      <c r="BT14" s="1299"/>
      <c r="BU14" s="1299"/>
      <c r="BV14" s="1299"/>
      <c r="BW14" s="1299"/>
      <c r="BX14" s="1299"/>
      <c r="BY14" s="1299"/>
      <c r="BZ14" s="1301"/>
      <c r="CA14" s="136"/>
    </row>
    <row r="15" spans="1:79" x14ac:dyDescent="0.2">
      <c r="A15" s="293" t="s">
        <v>324</v>
      </c>
      <c r="B15" s="294">
        <f t="shared" si="7"/>
        <v>0</v>
      </c>
      <c r="C15" s="294">
        <f t="shared" si="8"/>
        <v>0</v>
      </c>
      <c r="D15" s="294">
        <f t="shared" si="9"/>
        <v>0</v>
      </c>
      <c r="E15" s="294">
        <f t="shared" si="25"/>
        <v>0</v>
      </c>
      <c r="F15" s="294">
        <f t="shared" si="10"/>
        <v>0</v>
      </c>
      <c r="G15" s="294">
        <f t="shared" si="11"/>
        <v>0</v>
      </c>
      <c r="H15" s="1299"/>
      <c r="I15" s="1299"/>
      <c r="J15" s="1299"/>
      <c r="K15" s="1299"/>
      <c r="L15" s="1299"/>
      <c r="M15" s="1299"/>
      <c r="N15" s="1299"/>
      <c r="O15" s="1299"/>
      <c r="P15" s="1299"/>
      <c r="Q15" s="294">
        <f t="shared" si="12"/>
        <v>0</v>
      </c>
      <c r="R15" s="294">
        <f t="shared" si="12"/>
        <v>0</v>
      </c>
      <c r="S15" s="1308"/>
      <c r="T15" s="1308"/>
      <c r="U15" s="295">
        <f t="shared" si="13"/>
        <v>0</v>
      </c>
      <c r="V15" s="1300"/>
      <c r="W15" s="1299"/>
      <c r="X15" s="1299"/>
      <c r="Y15" s="1299"/>
      <c r="Z15" s="1299"/>
      <c r="AA15" s="1299"/>
      <c r="AB15" s="1299"/>
      <c r="AC15" s="1299"/>
      <c r="AD15" s="294">
        <f t="shared" si="14"/>
        <v>0</v>
      </c>
      <c r="AE15" s="294">
        <f t="shared" si="14"/>
        <v>0</v>
      </c>
      <c r="AF15" s="294">
        <f t="shared" si="15"/>
        <v>0</v>
      </c>
      <c r="AG15" s="1308"/>
      <c r="AH15" s="1308"/>
      <c r="AI15" s="294">
        <f t="shared" si="16"/>
        <v>0</v>
      </c>
      <c r="AJ15" s="1299"/>
      <c r="AK15" s="1299"/>
      <c r="AL15" s="1308"/>
      <c r="AM15" s="1308"/>
      <c r="AN15" s="1299"/>
      <c r="AO15" s="1299"/>
      <c r="AP15" s="1299"/>
      <c r="AQ15" s="1299"/>
      <c r="AR15" s="1299"/>
      <c r="AS15" s="1299"/>
      <c r="AT15" s="1299"/>
      <c r="AU15" s="1299"/>
      <c r="AV15" s="294">
        <f t="shared" si="17"/>
        <v>0</v>
      </c>
      <c r="AW15" s="294">
        <f t="shared" si="18"/>
        <v>0</v>
      </c>
      <c r="AX15" s="294">
        <f t="shared" si="19"/>
        <v>0</v>
      </c>
      <c r="AY15" s="1308"/>
      <c r="AZ15" s="1308"/>
      <c r="BA15" s="294">
        <f t="shared" si="20"/>
        <v>0</v>
      </c>
      <c r="BB15" s="1299"/>
      <c r="BC15" s="1299"/>
      <c r="BD15" s="1299"/>
      <c r="BE15" s="1299"/>
      <c r="BF15" s="1299"/>
      <c r="BG15" s="1299"/>
      <c r="BH15" s="1299"/>
      <c r="BI15" s="294">
        <f t="shared" si="21"/>
        <v>0</v>
      </c>
      <c r="BJ15" s="294">
        <f t="shared" si="22"/>
        <v>0</v>
      </c>
      <c r="BK15" s="294">
        <f t="shared" si="23"/>
        <v>0</v>
      </c>
      <c r="BL15" s="1308"/>
      <c r="BM15" s="1308"/>
      <c r="BN15" s="294">
        <f t="shared" si="24"/>
        <v>0</v>
      </c>
      <c r="BO15" s="1299"/>
      <c r="BP15" s="1299"/>
      <c r="BQ15" s="1299"/>
      <c r="BR15" s="1299"/>
      <c r="BS15" s="1299"/>
      <c r="BT15" s="1299"/>
      <c r="BU15" s="1299"/>
      <c r="BV15" s="1299"/>
      <c r="BW15" s="1299"/>
      <c r="BX15" s="1299"/>
      <c r="BY15" s="1299"/>
      <c r="BZ15" s="1301"/>
      <c r="CA15" s="136"/>
    </row>
    <row r="16" spans="1:79" x14ac:dyDescent="0.2">
      <c r="A16" s="293" t="s">
        <v>325</v>
      </c>
      <c r="B16" s="294">
        <f t="shared" si="7"/>
        <v>0</v>
      </c>
      <c r="C16" s="294">
        <f t="shared" si="8"/>
        <v>0</v>
      </c>
      <c r="D16" s="294">
        <f t="shared" si="9"/>
        <v>0</v>
      </c>
      <c r="E16" s="294">
        <f t="shared" si="25"/>
        <v>0</v>
      </c>
      <c r="F16" s="294">
        <f t="shared" si="10"/>
        <v>0</v>
      </c>
      <c r="G16" s="294">
        <f t="shared" si="11"/>
        <v>0</v>
      </c>
      <c r="H16" s="1299"/>
      <c r="I16" s="1299"/>
      <c r="J16" s="1299"/>
      <c r="K16" s="1299"/>
      <c r="L16" s="1299"/>
      <c r="M16" s="1299"/>
      <c r="N16" s="1299"/>
      <c r="O16" s="1299"/>
      <c r="P16" s="1299"/>
      <c r="Q16" s="294">
        <f t="shared" si="12"/>
        <v>0</v>
      </c>
      <c r="R16" s="294">
        <f t="shared" si="12"/>
        <v>0</v>
      </c>
      <c r="S16" s="1308"/>
      <c r="T16" s="1308"/>
      <c r="U16" s="295">
        <f t="shared" si="13"/>
        <v>0</v>
      </c>
      <c r="V16" s="1300"/>
      <c r="W16" s="1299"/>
      <c r="X16" s="1299"/>
      <c r="Y16" s="1299"/>
      <c r="Z16" s="1299"/>
      <c r="AA16" s="1299"/>
      <c r="AB16" s="1299"/>
      <c r="AC16" s="1299"/>
      <c r="AD16" s="294">
        <f t="shared" si="14"/>
        <v>0</v>
      </c>
      <c r="AE16" s="294">
        <f t="shared" si="14"/>
        <v>0</v>
      </c>
      <c r="AF16" s="294">
        <f t="shared" si="15"/>
        <v>0</v>
      </c>
      <c r="AG16" s="1308"/>
      <c r="AH16" s="1308"/>
      <c r="AI16" s="294">
        <f t="shared" si="16"/>
        <v>0</v>
      </c>
      <c r="AJ16" s="1299"/>
      <c r="AK16" s="1299"/>
      <c r="AL16" s="1308"/>
      <c r="AM16" s="1308"/>
      <c r="AN16" s="1299"/>
      <c r="AO16" s="1299"/>
      <c r="AP16" s="1299"/>
      <c r="AQ16" s="1299"/>
      <c r="AR16" s="1299"/>
      <c r="AS16" s="1299"/>
      <c r="AT16" s="1299"/>
      <c r="AU16" s="1299"/>
      <c r="AV16" s="294">
        <f t="shared" si="17"/>
        <v>0</v>
      </c>
      <c r="AW16" s="294">
        <f t="shared" si="18"/>
        <v>0</v>
      </c>
      <c r="AX16" s="294">
        <f t="shared" si="19"/>
        <v>0</v>
      </c>
      <c r="AY16" s="1308"/>
      <c r="AZ16" s="1308"/>
      <c r="BA16" s="294">
        <f t="shared" si="20"/>
        <v>0</v>
      </c>
      <c r="BB16" s="1299"/>
      <c r="BC16" s="1299"/>
      <c r="BD16" s="1299"/>
      <c r="BE16" s="1299"/>
      <c r="BF16" s="1299"/>
      <c r="BG16" s="1299"/>
      <c r="BH16" s="1299"/>
      <c r="BI16" s="294">
        <f t="shared" si="21"/>
        <v>0</v>
      </c>
      <c r="BJ16" s="294">
        <f t="shared" si="22"/>
        <v>0</v>
      </c>
      <c r="BK16" s="294">
        <f t="shared" si="23"/>
        <v>0</v>
      </c>
      <c r="BL16" s="1308"/>
      <c r="BM16" s="1308"/>
      <c r="BN16" s="294">
        <f t="shared" si="24"/>
        <v>0</v>
      </c>
      <c r="BO16" s="1299"/>
      <c r="BP16" s="1299"/>
      <c r="BQ16" s="1299"/>
      <c r="BR16" s="1299"/>
      <c r="BS16" s="1299"/>
      <c r="BT16" s="1299"/>
      <c r="BU16" s="1299"/>
      <c r="BV16" s="1299"/>
      <c r="BW16" s="1299"/>
      <c r="BX16" s="1299"/>
      <c r="BY16" s="1299"/>
      <c r="BZ16" s="1301"/>
      <c r="CA16" s="136"/>
    </row>
    <row r="17" spans="1:79" x14ac:dyDescent="0.2">
      <c r="A17" s="297" t="s">
        <v>326</v>
      </c>
      <c r="B17" s="294">
        <f t="shared" si="7"/>
        <v>0</v>
      </c>
      <c r="C17" s="294">
        <f t="shared" si="8"/>
        <v>0</v>
      </c>
      <c r="D17" s="294">
        <f t="shared" si="9"/>
        <v>0</v>
      </c>
      <c r="E17" s="294">
        <f t="shared" si="25"/>
        <v>0</v>
      </c>
      <c r="F17" s="294">
        <f t="shared" si="10"/>
        <v>0</v>
      </c>
      <c r="G17" s="294">
        <f t="shared" si="11"/>
        <v>0</v>
      </c>
      <c r="H17" s="1299"/>
      <c r="I17" s="1299"/>
      <c r="J17" s="1299"/>
      <c r="K17" s="1299"/>
      <c r="L17" s="1299"/>
      <c r="M17" s="1299"/>
      <c r="N17" s="1299"/>
      <c r="O17" s="1299"/>
      <c r="P17" s="1299"/>
      <c r="Q17" s="294">
        <f t="shared" si="12"/>
        <v>0</v>
      </c>
      <c r="R17" s="294">
        <f t="shared" si="12"/>
        <v>0</v>
      </c>
      <c r="S17" s="1308"/>
      <c r="T17" s="1308"/>
      <c r="U17" s="295">
        <f t="shared" si="13"/>
        <v>0</v>
      </c>
      <c r="V17" s="1300"/>
      <c r="W17" s="1299"/>
      <c r="X17" s="1299"/>
      <c r="Y17" s="1299"/>
      <c r="Z17" s="1299"/>
      <c r="AA17" s="1299"/>
      <c r="AB17" s="1299"/>
      <c r="AC17" s="1299"/>
      <c r="AD17" s="294">
        <f t="shared" si="14"/>
        <v>0</v>
      </c>
      <c r="AE17" s="294">
        <f t="shared" si="14"/>
        <v>0</v>
      </c>
      <c r="AF17" s="294">
        <f t="shared" si="15"/>
        <v>0</v>
      </c>
      <c r="AG17" s="1308"/>
      <c r="AH17" s="1308"/>
      <c r="AI17" s="294">
        <f t="shared" si="16"/>
        <v>0</v>
      </c>
      <c r="AJ17" s="1299"/>
      <c r="AK17" s="1299"/>
      <c r="AL17" s="1308"/>
      <c r="AM17" s="1308"/>
      <c r="AN17" s="1299"/>
      <c r="AO17" s="1299"/>
      <c r="AP17" s="1299"/>
      <c r="AQ17" s="1299"/>
      <c r="AR17" s="1299"/>
      <c r="AS17" s="1299"/>
      <c r="AT17" s="1299"/>
      <c r="AU17" s="1299"/>
      <c r="AV17" s="294">
        <f t="shared" si="17"/>
        <v>0</v>
      </c>
      <c r="AW17" s="294">
        <f t="shared" si="18"/>
        <v>0</v>
      </c>
      <c r="AX17" s="294">
        <f t="shared" si="19"/>
        <v>0</v>
      </c>
      <c r="AY17" s="1308"/>
      <c r="AZ17" s="1308"/>
      <c r="BA17" s="294">
        <f t="shared" si="20"/>
        <v>0</v>
      </c>
      <c r="BB17" s="1299"/>
      <c r="BC17" s="1299"/>
      <c r="BD17" s="1299"/>
      <c r="BE17" s="1299"/>
      <c r="BF17" s="1299"/>
      <c r="BG17" s="1299"/>
      <c r="BH17" s="1299"/>
      <c r="BI17" s="294">
        <f t="shared" si="21"/>
        <v>0</v>
      </c>
      <c r="BJ17" s="294">
        <f t="shared" si="22"/>
        <v>0</v>
      </c>
      <c r="BK17" s="294">
        <f t="shared" si="23"/>
        <v>0</v>
      </c>
      <c r="BL17" s="1308"/>
      <c r="BM17" s="1308"/>
      <c r="BN17" s="294">
        <f t="shared" si="24"/>
        <v>0</v>
      </c>
      <c r="BO17" s="1299"/>
      <c r="BP17" s="1299"/>
      <c r="BQ17" s="1299"/>
      <c r="BR17" s="1299"/>
      <c r="BS17" s="1299"/>
      <c r="BT17" s="1299"/>
      <c r="BU17" s="1299"/>
      <c r="BV17" s="1299"/>
      <c r="BW17" s="1299"/>
      <c r="BX17" s="1299"/>
      <c r="BY17" s="1299"/>
      <c r="BZ17" s="1301"/>
      <c r="CA17" s="136"/>
    </row>
    <row r="18" spans="1:79" ht="15.75" thickBot="1" x14ac:dyDescent="0.3">
      <c r="A18" s="298" t="s">
        <v>327</v>
      </c>
      <c r="B18" s="299">
        <f t="shared" si="7"/>
        <v>0</v>
      </c>
      <c r="C18" s="299">
        <f t="shared" si="8"/>
        <v>0</v>
      </c>
      <c r="D18" s="299">
        <f t="shared" si="9"/>
        <v>0</v>
      </c>
      <c r="E18" s="299">
        <f>E11+E12-E17</f>
        <v>0</v>
      </c>
      <c r="F18" s="299">
        <f t="shared" ref="F18" si="26">F11+F12-F17</f>
        <v>0</v>
      </c>
      <c r="G18" s="299">
        <f t="shared" si="11"/>
        <v>0</v>
      </c>
      <c r="H18" s="299">
        <f t="shared" ref="H18:P18" si="27">H11+H12-H17</f>
        <v>0</v>
      </c>
      <c r="I18" s="299">
        <f t="shared" si="27"/>
        <v>0</v>
      </c>
      <c r="J18" s="299">
        <f t="shared" si="27"/>
        <v>0</v>
      </c>
      <c r="K18" s="299">
        <f t="shared" si="27"/>
        <v>0</v>
      </c>
      <c r="L18" s="299">
        <f t="shared" si="27"/>
        <v>0</v>
      </c>
      <c r="M18" s="299">
        <f t="shared" si="27"/>
        <v>0</v>
      </c>
      <c r="N18" s="299">
        <f t="shared" si="27"/>
        <v>0</v>
      </c>
      <c r="O18" s="299">
        <f t="shared" si="27"/>
        <v>0</v>
      </c>
      <c r="P18" s="299">
        <f t="shared" si="27"/>
        <v>0</v>
      </c>
      <c r="Q18" s="299">
        <f t="shared" si="12"/>
        <v>0</v>
      </c>
      <c r="R18" s="299">
        <f t="shared" si="12"/>
        <v>0</v>
      </c>
      <c r="S18" s="299">
        <f>S11+S12-S17</f>
        <v>0</v>
      </c>
      <c r="T18" s="299">
        <f t="shared" ref="T18" si="28">T11+T12-T17</f>
        <v>0</v>
      </c>
      <c r="U18" s="300">
        <f t="shared" si="13"/>
        <v>0</v>
      </c>
      <c r="V18" s="299">
        <f t="shared" ref="V18:AC18" si="29">V11+V12-V17</f>
        <v>0</v>
      </c>
      <c r="W18" s="299">
        <f t="shared" si="29"/>
        <v>0</v>
      </c>
      <c r="X18" s="299">
        <f t="shared" si="29"/>
        <v>0</v>
      </c>
      <c r="Y18" s="299">
        <f t="shared" si="29"/>
        <v>0</v>
      </c>
      <c r="Z18" s="299">
        <f t="shared" si="29"/>
        <v>0</v>
      </c>
      <c r="AA18" s="299">
        <f t="shared" si="29"/>
        <v>0</v>
      </c>
      <c r="AB18" s="299">
        <f t="shared" si="29"/>
        <v>0</v>
      </c>
      <c r="AC18" s="299">
        <f t="shared" si="29"/>
        <v>0</v>
      </c>
      <c r="AD18" s="299">
        <f t="shared" si="14"/>
        <v>0</v>
      </c>
      <c r="AE18" s="299">
        <f t="shared" si="14"/>
        <v>0</v>
      </c>
      <c r="AF18" s="299">
        <f t="shared" si="15"/>
        <v>0</v>
      </c>
      <c r="AG18" s="299"/>
      <c r="AH18" s="299"/>
      <c r="AI18" s="299">
        <f t="shared" si="16"/>
        <v>0</v>
      </c>
      <c r="AJ18" s="299">
        <f t="shared" ref="AJ18:AU18" si="30">AJ11+AJ12-AJ17</f>
        <v>0</v>
      </c>
      <c r="AK18" s="299">
        <f t="shared" si="30"/>
        <v>0</v>
      </c>
      <c r="AL18" s="299"/>
      <c r="AM18" s="299"/>
      <c r="AN18" s="299">
        <f t="shared" si="30"/>
        <v>0</v>
      </c>
      <c r="AO18" s="299">
        <f t="shared" si="30"/>
        <v>0</v>
      </c>
      <c r="AP18" s="299">
        <f t="shared" si="30"/>
        <v>0</v>
      </c>
      <c r="AQ18" s="299">
        <f t="shared" si="30"/>
        <v>0</v>
      </c>
      <c r="AR18" s="299">
        <f t="shared" si="30"/>
        <v>0</v>
      </c>
      <c r="AS18" s="299">
        <f t="shared" si="30"/>
        <v>0</v>
      </c>
      <c r="AT18" s="299">
        <f t="shared" si="30"/>
        <v>0</v>
      </c>
      <c r="AU18" s="299">
        <f t="shared" si="30"/>
        <v>0</v>
      </c>
      <c r="AV18" s="299">
        <f t="shared" si="17"/>
        <v>0</v>
      </c>
      <c r="AW18" s="299">
        <f t="shared" si="18"/>
        <v>0</v>
      </c>
      <c r="AX18" s="299">
        <f t="shared" si="19"/>
        <v>0</v>
      </c>
      <c r="AY18" s="299"/>
      <c r="AZ18" s="299"/>
      <c r="BA18" s="299">
        <f t="shared" si="20"/>
        <v>0</v>
      </c>
      <c r="BB18" s="299">
        <f t="shared" ref="BB18:BH18" si="31">BB11+BB12-BB17</f>
        <v>0</v>
      </c>
      <c r="BC18" s="299">
        <f t="shared" si="31"/>
        <v>0</v>
      </c>
      <c r="BD18" s="299">
        <f t="shared" si="31"/>
        <v>0</v>
      </c>
      <c r="BE18" s="299">
        <f t="shared" si="31"/>
        <v>0</v>
      </c>
      <c r="BF18" s="299">
        <f t="shared" si="31"/>
        <v>0</v>
      </c>
      <c r="BG18" s="299">
        <f t="shared" si="31"/>
        <v>0</v>
      </c>
      <c r="BH18" s="299">
        <f t="shared" si="31"/>
        <v>0</v>
      </c>
      <c r="BI18" s="299">
        <f t="shared" si="21"/>
        <v>0</v>
      </c>
      <c r="BJ18" s="299">
        <f t="shared" si="22"/>
        <v>0</v>
      </c>
      <c r="BK18" s="299">
        <f t="shared" si="23"/>
        <v>0</v>
      </c>
      <c r="BL18" s="299"/>
      <c r="BM18" s="299"/>
      <c r="BN18" s="299">
        <f t="shared" si="24"/>
        <v>0</v>
      </c>
      <c r="BO18" s="299">
        <f t="shared" ref="BO18:BZ18" si="32">BO11+BO12-BO17</f>
        <v>0</v>
      </c>
      <c r="BP18" s="299">
        <f t="shared" si="32"/>
        <v>0</v>
      </c>
      <c r="BQ18" s="299">
        <f t="shared" si="32"/>
        <v>0</v>
      </c>
      <c r="BR18" s="299">
        <f t="shared" si="32"/>
        <v>0</v>
      </c>
      <c r="BS18" s="299">
        <f t="shared" si="32"/>
        <v>0</v>
      </c>
      <c r="BT18" s="299">
        <f t="shared" si="32"/>
        <v>0</v>
      </c>
      <c r="BU18" s="299">
        <f t="shared" si="32"/>
        <v>0</v>
      </c>
      <c r="BV18" s="299">
        <f t="shared" si="32"/>
        <v>0</v>
      </c>
      <c r="BW18" s="299">
        <f t="shared" si="32"/>
        <v>0</v>
      </c>
      <c r="BX18" s="299">
        <f t="shared" ref="BX18:BY18" si="33">BX11+BX12-BX17</f>
        <v>0</v>
      </c>
      <c r="BY18" s="299">
        <f t="shared" si="33"/>
        <v>0</v>
      </c>
      <c r="BZ18" s="301">
        <f t="shared" si="32"/>
        <v>0</v>
      </c>
      <c r="CA18" s="136"/>
    </row>
    <row r="19" spans="1:79" x14ac:dyDescent="0.2">
      <c r="A19" s="136"/>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row>
    <row r="20" spans="1:79" ht="16.5" x14ac:dyDescent="0.3">
      <c r="A20" s="302" t="s">
        <v>231</v>
      </c>
      <c r="B20" s="303"/>
      <c r="C20" s="303"/>
      <c r="D20" s="303"/>
      <c r="E20" s="303"/>
      <c r="F20" s="303"/>
      <c r="G20" s="303"/>
      <c r="H20" s="303"/>
      <c r="I20" s="303"/>
      <c r="J20" s="303"/>
      <c r="K20" s="303"/>
      <c r="L20" s="303"/>
      <c r="M20" s="303"/>
      <c r="N20" s="303"/>
      <c r="O20" s="303"/>
      <c r="P20" s="303"/>
      <c r="Q20" s="303"/>
      <c r="R20" s="303"/>
      <c r="S20" s="303"/>
      <c r="T20" s="303"/>
      <c r="U20" s="304"/>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3"/>
      <c r="BP20" s="303"/>
      <c r="BQ20" s="303"/>
      <c r="BR20" s="303"/>
      <c r="BS20" s="303"/>
      <c r="BT20" s="303"/>
      <c r="BU20" s="303"/>
      <c r="BV20" s="303"/>
      <c r="BW20" s="303"/>
      <c r="BX20" s="303"/>
      <c r="BY20" s="303"/>
      <c r="BZ20" s="303"/>
      <c r="CA20" s="136"/>
    </row>
    <row r="21" spans="1:79" ht="18.75" x14ac:dyDescent="0.3">
      <c r="A21" s="305" t="s">
        <v>328</v>
      </c>
      <c r="B21" s="303"/>
      <c r="C21" s="303"/>
      <c r="D21" s="303"/>
      <c r="E21" s="303"/>
      <c r="F21" s="303"/>
      <c r="G21" s="303"/>
      <c r="H21" s="303"/>
      <c r="I21" s="303"/>
      <c r="J21" s="303"/>
      <c r="K21" s="303"/>
      <c r="L21" s="303"/>
      <c r="M21" s="303"/>
      <c r="N21" s="303"/>
      <c r="O21" s="303"/>
      <c r="P21" s="303"/>
      <c r="Q21" s="303"/>
      <c r="R21" s="303"/>
      <c r="S21" s="303"/>
      <c r="T21" s="303"/>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6"/>
      <c r="AT21" s="306"/>
      <c r="AU21" s="306"/>
      <c r="AV21" s="306"/>
      <c r="AW21" s="306"/>
      <c r="AX21" s="306"/>
      <c r="AY21" s="306"/>
      <c r="AZ21" s="306"/>
      <c r="BA21" s="306"/>
      <c r="BB21" s="306"/>
      <c r="BC21" s="306"/>
      <c r="BD21" s="306"/>
      <c r="BE21" s="306"/>
      <c r="BF21" s="306"/>
      <c r="BG21" s="306"/>
      <c r="BH21" s="306"/>
      <c r="BI21" s="306"/>
      <c r="BJ21" s="306"/>
      <c r="BK21" s="306"/>
      <c r="BL21" s="306"/>
      <c r="BM21" s="306"/>
      <c r="BN21" s="306"/>
      <c r="BO21" s="306"/>
      <c r="BP21" s="306"/>
      <c r="BQ21" s="306"/>
      <c r="BR21" s="306"/>
      <c r="BS21" s="306"/>
      <c r="BT21" s="306"/>
      <c r="BU21" s="306"/>
      <c r="BV21" s="306"/>
      <c r="BW21" s="306"/>
      <c r="BX21" s="306"/>
      <c r="BY21" s="306"/>
      <c r="BZ21" s="306"/>
      <c r="CA21" s="136"/>
    </row>
    <row r="22" spans="1:79" ht="16.5" x14ac:dyDescent="0.3">
      <c r="A22" s="136"/>
      <c r="B22" s="136"/>
      <c r="C22" s="136"/>
      <c r="D22" s="136"/>
      <c r="E22" s="136"/>
      <c r="F22" s="136"/>
      <c r="G22" s="136"/>
      <c r="H22" s="136"/>
      <c r="I22" s="136"/>
      <c r="J22" s="136"/>
      <c r="K22" s="136"/>
      <c r="L22" s="136"/>
      <c r="M22" s="136"/>
      <c r="N22" s="136"/>
      <c r="O22" s="136"/>
      <c r="P22" s="136"/>
      <c r="Q22" s="136"/>
      <c r="R22" s="136"/>
      <c r="S22" s="136"/>
      <c r="T22" s="136"/>
      <c r="U22" s="136"/>
      <c r="V22" s="242"/>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9"/>
      <c r="BX22" s="139"/>
      <c r="BY22" s="139"/>
      <c r="BZ22" s="139"/>
      <c r="CA22" s="136"/>
    </row>
    <row r="23" spans="1:79" ht="16.5" x14ac:dyDescent="0.3">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242"/>
      <c r="BX23" s="242"/>
      <c r="BY23" s="242"/>
      <c r="BZ23" s="139" t="s">
        <v>329</v>
      </c>
      <c r="CA23" s="136"/>
    </row>
    <row r="25" spans="1:79" ht="15" thickBot="1" x14ac:dyDescent="0.25"/>
    <row r="26" spans="1:79" ht="45" x14ac:dyDescent="0.25">
      <c r="A26" s="1302" t="s">
        <v>10</v>
      </c>
      <c r="B26" s="1294" t="s">
        <v>254</v>
      </c>
      <c r="C26" s="1294" t="s">
        <v>255</v>
      </c>
      <c r="D26" s="1295" t="s">
        <v>256</v>
      </c>
      <c r="E26" s="1309" t="s">
        <v>935</v>
      </c>
      <c r="F26" s="1309" t="s">
        <v>936</v>
      </c>
      <c r="G26" s="1296" t="s">
        <v>257</v>
      </c>
    </row>
    <row r="27" spans="1:79" ht="15" x14ac:dyDescent="0.2">
      <c r="A27" s="1297" t="s">
        <v>320</v>
      </c>
      <c r="B27" s="1289" t="b">
        <f t="shared" ref="B27:B34" si="34">AND(IF(B11&lt;=2.5+Q11+AD11+AV11+BI11+AJ11,TRUE,FALSE),(IF(B11&gt;=-2.5+Q11+AD11+AV11+BI11+AJ11,TRUE,FALSE)))</f>
        <v>1</v>
      </c>
      <c r="C27" s="1289" t="b">
        <f>AND(IF(C11&lt;=2.5+AE11+AW11+BJ11,TRUE, FALSE),(IF(C11&gt;=-2.5+AE11+AW11+BJ11,TRUE, FALSE)))</f>
        <v>1</v>
      </c>
      <c r="D27" s="1289" t="b">
        <f t="shared" ref="D27:D34" si="35">AND(IF(D11&lt;=2.5+R11+AF11+AX11+BK11+AK11,TRUE, FALSE),(IF(D11&gt;=-2.5+R11+AF11+AX11+BK11+AK11,TRUE, FALSE)))</f>
        <v>1</v>
      </c>
      <c r="E27" s="1311" t="b">
        <f>AND(IF(E11&lt;=2.5+S11+AG11+AY11+BL11+AL11,TRUE,FALSE),(IF(E11&gt;=-2.5+S11+AG11+AY11+BL11+AL11,TRUE,FALSE)))</f>
        <v>1</v>
      </c>
      <c r="F27" s="1311" t="b">
        <f>AND(IF(F11&lt;=2.5+T11+AH11+AZ11+BM11+AM11,TRUE,FALSE),(IF(F11&gt;=-2.5+T11+AH11+AZ11+BM11+AM11,TRUE,FALSE)))</f>
        <v>1</v>
      </c>
      <c r="G27" s="1282" t="b">
        <f t="shared" ref="G27:G34" si="36">AND(IF(G11&lt;=2.5+U11+AI11+BA11+BN11+AN11,TRUE, FALSE),(IF(G11&gt;=-2.5+U11+AI11+BA11+BN11+AN11,TRUE, FALSE)))</f>
        <v>1</v>
      </c>
    </row>
    <row r="28" spans="1:79" ht="15" x14ac:dyDescent="0.2">
      <c r="A28" s="1297" t="s">
        <v>321</v>
      </c>
      <c r="B28" s="1289" t="b">
        <f t="shared" si="34"/>
        <v>1</v>
      </c>
      <c r="C28" s="1289" t="b">
        <f t="shared" ref="C28:C34" si="37">AND(IF(C12&lt;=2.5+AE12+AW12+BJ12,TRUE, FALSE),(IF(C12&gt;=-2.5+AE12+AW12+BJ2,TRUE, FALSE)))</f>
        <v>1</v>
      </c>
      <c r="D28" s="1289" t="b">
        <f t="shared" si="35"/>
        <v>1</v>
      </c>
      <c r="E28" s="1311" t="b">
        <f t="shared" ref="E28:F29" si="38">AND(IF(E12&lt;=2.5+S12+AG12+AY12+BL12+AL12,TRUE,FALSE),(IF(E12&gt;=-2.5+S12+AG12+AY12+BL12+AL12,TRUE,FALSE)))</f>
        <v>1</v>
      </c>
      <c r="F28" s="1311" t="b">
        <f t="shared" si="38"/>
        <v>1</v>
      </c>
      <c r="G28" s="1282" t="b">
        <f t="shared" si="36"/>
        <v>1</v>
      </c>
    </row>
    <row r="29" spans="1:79" ht="15" x14ac:dyDescent="0.2">
      <c r="A29" s="1297" t="s">
        <v>322</v>
      </c>
      <c r="B29" s="1289" t="b">
        <f t="shared" si="34"/>
        <v>1</v>
      </c>
      <c r="C29" s="1289" t="b">
        <f t="shared" si="37"/>
        <v>1</v>
      </c>
      <c r="D29" s="1289" t="b">
        <f t="shared" si="35"/>
        <v>1</v>
      </c>
      <c r="E29" s="1311" t="b">
        <f>AND(IF(E13&lt;=2.5+S13+AG13+AY13+BL13+AL13,TRUE,FALSE),(IF(E13&gt;=-2.5+S13+AG13+AY13+BL13+AL13,TRUE,FALSE)))</f>
        <v>1</v>
      </c>
      <c r="F29" s="1311" t="b">
        <f t="shared" si="38"/>
        <v>1</v>
      </c>
      <c r="G29" s="1282" t="b">
        <f t="shared" si="36"/>
        <v>1</v>
      </c>
    </row>
    <row r="30" spans="1:79" ht="15" x14ac:dyDescent="0.2">
      <c r="A30" s="1297" t="s">
        <v>323</v>
      </c>
      <c r="B30" s="1289" t="b">
        <f t="shared" si="34"/>
        <v>1</v>
      </c>
      <c r="C30" s="1289" t="b">
        <f t="shared" si="37"/>
        <v>1</v>
      </c>
      <c r="D30" s="1289" t="b">
        <f t="shared" si="35"/>
        <v>1</v>
      </c>
      <c r="E30" s="1311" t="b">
        <f t="shared" ref="E30:F33" si="39">AND(IF(E14&lt;=2.5+S14+AG14+AY14+BL14+AL14,TRUE,FALSE),(IF(E14&gt;=-2.5+S14+AG14+AY14+BL14+AL14,TRUE,FALSE)))</f>
        <v>1</v>
      </c>
      <c r="F30" s="1311" t="b">
        <f t="shared" si="39"/>
        <v>1</v>
      </c>
      <c r="G30" s="1282" t="b">
        <f t="shared" si="36"/>
        <v>1</v>
      </c>
    </row>
    <row r="31" spans="1:79" ht="15" x14ac:dyDescent="0.2">
      <c r="A31" s="1297" t="s">
        <v>324</v>
      </c>
      <c r="B31" s="1289" t="b">
        <f t="shared" si="34"/>
        <v>1</v>
      </c>
      <c r="C31" s="1289" t="b">
        <f t="shared" si="37"/>
        <v>1</v>
      </c>
      <c r="D31" s="1289" t="b">
        <f t="shared" si="35"/>
        <v>1</v>
      </c>
      <c r="E31" s="1311" t="b">
        <f t="shared" si="39"/>
        <v>1</v>
      </c>
      <c r="F31" s="1311" t="b">
        <f t="shared" si="39"/>
        <v>1</v>
      </c>
      <c r="G31" s="1282" t="b">
        <f t="shared" si="36"/>
        <v>1</v>
      </c>
    </row>
    <row r="32" spans="1:79" ht="15" x14ac:dyDescent="0.2">
      <c r="A32" s="1297" t="s">
        <v>325</v>
      </c>
      <c r="B32" s="1289" t="b">
        <f t="shared" si="34"/>
        <v>1</v>
      </c>
      <c r="C32" s="1289" t="b">
        <f t="shared" si="37"/>
        <v>1</v>
      </c>
      <c r="D32" s="1289" t="b">
        <f t="shared" si="35"/>
        <v>1</v>
      </c>
      <c r="E32" s="1311" t="b">
        <f t="shared" si="39"/>
        <v>1</v>
      </c>
      <c r="F32" s="1311" t="b">
        <f t="shared" si="39"/>
        <v>1</v>
      </c>
      <c r="G32" s="1282" t="b">
        <f t="shared" si="36"/>
        <v>1</v>
      </c>
    </row>
    <row r="33" spans="1:7" ht="15" x14ac:dyDescent="0.2">
      <c r="A33" s="1298" t="s">
        <v>326</v>
      </c>
      <c r="B33" s="1289" t="b">
        <f t="shared" si="34"/>
        <v>1</v>
      </c>
      <c r="C33" s="1289" t="b">
        <f t="shared" si="37"/>
        <v>1</v>
      </c>
      <c r="D33" s="1289" t="b">
        <f t="shared" si="35"/>
        <v>1</v>
      </c>
      <c r="E33" s="1311" t="b">
        <f t="shared" si="39"/>
        <v>1</v>
      </c>
      <c r="F33" s="1311" t="b">
        <f t="shared" si="39"/>
        <v>1</v>
      </c>
      <c r="G33" s="1282" t="b">
        <f t="shared" si="36"/>
        <v>1</v>
      </c>
    </row>
    <row r="34" spans="1:7" ht="15.75" thickBot="1" x14ac:dyDescent="0.3">
      <c r="A34" s="166" t="s">
        <v>327</v>
      </c>
      <c r="B34" s="1289" t="b">
        <f t="shared" si="34"/>
        <v>1</v>
      </c>
      <c r="C34" s="1289" t="b">
        <f t="shared" si="37"/>
        <v>1</v>
      </c>
      <c r="D34" s="1289" t="b">
        <f t="shared" si="35"/>
        <v>1</v>
      </c>
      <c r="E34" s="1311" t="b">
        <f>AND(IF(E18&lt;=2.5+S18+AG18+AY18+BL18+AL18,TRUE,FALSE),(IF(E18&gt;=-2.5+S18+AG18+AY18+BL18+AL18,TRUE,FALSE)))</f>
        <v>1</v>
      </c>
      <c r="F34" s="1311" t="b">
        <f>AND(IF(F18&lt;=2.5+T18+AH18+AZ18+BM18+AM18,TRUE,FALSE),(IF(F18&gt;=-2.5+T18+AH18+AZ18+BM18+AM18,TRUE,FALSE)))</f>
        <v>1</v>
      </c>
      <c r="G34" s="1282" t="b">
        <f t="shared" si="36"/>
        <v>1</v>
      </c>
    </row>
  </sheetData>
  <sheetProtection algorithmName="SHA-512" hashValue="b+XavOMvnjHWcaGZxLBIBaUffSVPyxFyC15bpzml6pn7zsCHtE856NEm70nPYD6hOgDuGuVpZmqSAprPQO9eMQ==" saltValue="gzcMz+Vk7rndC/ZP5t+k5A==" spinCount="100000" sheet="1" objects="1" scenarios="1"/>
  <protectedRanges>
    <protectedRange algorithmName="SHA-512" hashValue="XLZmgmsu5TlF1lxEvpSQU7cCjnHXPDdo4RtpCKyVIFrjuXR8QdiYFGJvqOAnJDBsIGvws5xvZxRYXlyXCAegOg==" saltValue="mJ+JgqvHqUGMH7eJgkqXiQ==" spinCount="100000" sqref="H11:P11 V11:AC11 H13:P17 V13:AC17 AJ11:AK11 AJ13:AK17 BB11:BH11 BB13:BH17 AN11:AU11 AN13:AU17 BO11:BZ11 BO13:BZ17" name="Range1_1"/>
  </protectedRanges>
  <mergeCells count="24">
    <mergeCell ref="BO6:BT8"/>
    <mergeCell ref="BU6:BZ8"/>
    <mergeCell ref="H7:U7"/>
    <mergeCell ref="V7:AI7"/>
    <mergeCell ref="AJ7:AN8"/>
    <mergeCell ref="AO7:BA7"/>
    <mergeCell ref="BB7:BN7"/>
    <mergeCell ref="H8:J8"/>
    <mergeCell ref="K8:M8"/>
    <mergeCell ref="N8:P8"/>
    <mergeCell ref="Q8:U8"/>
    <mergeCell ref="V8:Y8"/>
    <mergeCell ref="Z8:AC8"/>
    <mergeCell ref="AD8:AI8"/>
    <mergeCell ref="AO8:AQ8"/>
    <mergeCell ref="AR8:AU8"/>
    <mergeCell ref="AV8:BA8"/>
    <mergeCell ref="B2:L2"/>
    <mergeCell ref="B3:L3"/>
    <mergeCell ref="B6:G8"/>
    <mergeCell ref="H6:BN6"/>
    <mergeCell ref="BB8:BD8"/>
    <mergeCell ref="BE8:BH8"/>
    <mergeCell ref="BI8:BN8"/>
  </mergeCells>
  <conditionalFormatting sqref="B27:D34 G27:G34">
    <cfRule type="containsText" dxfId="6" priority="3" operator="containsText" text="OK">
      <formula>NOT(ISERROR(SEARCH("OK",B27)))</formula>
    </cfRule>
    <cfRule type="containsText" dxfId="5" priority="4" operator="containsText" text="ERROR">
      <formula>NOT(ISERROR(SEARCH("ERROR",B27)))</formula>
    </cfRule>
  </conditionalFormatting>
  <conditionalFormatting sqref="E27:F34">
    <cfRule type="containsText" dxfId="4" priority="1" operator="containsText" text="OK">
      <formula>NOT(ISERROR(SEARCH("OK",E27)))</formula>
    </cfRule>
    <cfRule type="containsText" dxfId="3" priority="2" operator="containsText" text="ERROR">
      <formula>NOT(ISERROR(SEARCH("ERROR",E27)))</formula>
    </cfRule>
  </conditionalFormatting>
  <printOptions horizontalCentered="1"/>
  <pageMargins left="0.7" right="0.7" top="0.75" bottom="0.75" header="0.5" footer="0.5"/>
  <pageSetup paperSize="9" scale="55" fitToWidth="5" orientation="landscape" horizontalDpi="4294967294" verticalDpi="4294967294" r:id="rId1"/>
  <headerFooter alignWithMargins="0"/>
  <colBreaks count="1" manualBreakCount="1">
    <brk id="5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N25"/>
  <sheetViews>
    <sheetView view="pageBreakPreview" zoomScale="80" zoomScaleNormal="100" zoomScaleSheetLayoutView="80" workbookViewId="0"/>
  </sheetViews>
  <sheetFormatPr defaultColWidth="10.42578125" defaultRowHeight="14.25" x14ac:dyDescent="0.2"/>
  <cols>
    <col min="1" max="1" width="40.5703125" style="141" customWidth="1"/>
    <col min="2" max="2" width="11.85546875" style="141" customWidth="1"/>
    <col min="3" max="3" width="14.42578125" style="141" customWidth="1"/>
    <col min="4" max="6" width="10.85546875" style="141" customWidth="1"/>
    <col min="7" max="7" width="15" style="141" customWidth="1"/>
    <col min="8" max="8" width="12.5703125" style="141" customWidth="1"/>
    <col min="9" max="9" width="16.42578125" style="141" customWidth="1"/>
    <col min="10" max="12" width="9.7109375" style="141" customWidth="1"/>
    <col min="13" max="13" width="11" style="141" customWidth="1"/>
    <col min="14" max="16384" width="10.42578125" style="141"/>
  </cols>
  <sheetData>
    <row r="1" spans="1:14" s="279" customFormat="1" ht="15" x14ac:dyDescent="0.25">
      <c r="A1" s="278" t="s">
        <v>201</v>
      </c>
      <c r="B1" s="179"/>
      <c r="C1" s="180"/>
      <c r="D1" s="181"/>
      <c r="E1" s="181"/>
      <c r="F1" s="181"/>
      <c r="G1" s="181"/>
      <c r="H1" s="181"/>
      <c r="I1" s="181"/>
      <c r="J1" s="181"/>
      <c r="K1" s="181"/>
      <c r="L1" s="181"/>
      <c r="M1" s="181"/>
      <c r="N1" s="170"/>
    </row>
    <row r="2" spans="1:14" ht="15" x14ac:dyDescent="0.2">
      <c r="A2" s="280" t="s">
        <v>11</v>
      </c>
      <c r="B2" s="1339">
        <f>'VI. Business Done (A)'!B2:L2</f>
        <v>0</v>
      </c>
      <c r="C2" s="1340"/>
      <c r="D2" s="1340"/>
      <c r="E2" s="1340"/>
      <c r="F2" s="1340"/>
      <c r="G2" s="1340"/>
      <c r="H2" s="180"/>
      <c r="I2" s="180"/>
      <c r="J2" s="1313"/>
      <c r="K2" s="180"/>
      <c r="L2" s="180"/>
      <c r="M2" s="180"/>
      <c r="N2" s="136"/>
    </row>
    <row r="3" spans="1:14" ht="15" x14ac:dyDescent="0.25">
      <c r="A3" s="203" t="s">
        <v>13</v>
      </c>
      <c r="B3" s="1380">
        <f>'VI. Business Done (A)'!B3:L3</f>
        <v>44834</v>
      </c>
      <c r="C3" s="1381"/>
      <c r="D3" s="1381"/>
      <c r="E3" s="1381"/>
      <c r="F3" s="1381"/>
      <c r="G3" s="1381"/>
      <c r="H3" s="182"/>
      <c r="I3" s="182"/>
      <c r="J3" s="182"/>
      <c r="K3" s="182"/>
      <c r="L3" s="182"/>
      <c r="M3" s="182"/>
      <c r="N3" s="136"/>
    </row>
    <row r="4" spans="1:14" x14ac:dyDescent="0.2">
      <c r="A4" s="182"/>
      <c r="B4" s="182"/>
      <c r="C4" s="182"/>
      <c r="D4" s="183"/>
      <c r="E4" s="183"/>
      <c r="F4" s="183"/>
      <c r="G4" s="183"/>
      <c r="H4" s="180"/>
      <c r="I4" s="180"/>
      <c r="J4" s="180"/>
      <c r="K4" s="180"/>
      <c r="L4" s="180"/>
      <c r="M4" s="180"/>
      <c r="N4" s="136"/>
    </row>
    <row r="5" spans="1:14" ht="15.75" thickBot="1" x14ac:dyDescent="0.3">
      <c r="A5" s="281" t="s">
        <v>953</v>
      </c>
      <c r="B5" s="130"/>
      <c r="C5" s="281"/>
      <c r="D5" s="281"/>
      <c r="E5" s="281"/>
      <c r="F5" s="281"/>
      <c r="G5" s="281"/>
      <c r="H5" s="281"/>
      <c r="I5" s="281"/>
      <c r="J5" s="281"/>
      <c r="K5" s="281"/>
      <c r="L5" s="281"/>
      <c r="M5" s="281"/>
      <c r="N5" s="136"/>
    </row>
    <row r="6" spans="1:14" s="284" customFormat="1" ht="15.75" customHeight="1" x14ac:dyDescent="0.25">
      <c r="A6" s="282"/>
      <c r="B6" s="1346" t="s">
        <v>238</v>
      </c>
      <c r="C6" s="1347"/>
      <c r="D6" s="1347"/>
      <c r="E6" s="1347"/>
      <c r="F6" s="1347"/>
      <c r="G6" s="1364"/>
      <c r="H6" s="283"/>
      <c r="I6" s="283"/>
      <c r="J6" s="283"/>
      <c r="K6" s="283"/>
      <c r="L6" s="283"/>
      <c r="M6" s="283"/>
    </row>
    <row r="7" spans="1:14" s="284" customFormat="1" ht="15" customHeight="1" x14ac:dyDescent="0.25">
      <c r="A7" s="285"/>
      <c r="B7" s="1365"/>
      <c r="C7" s="1366"/>
      <c r="D7" s="1366"/>
      <c r="E7" s="1366"/>
      <c r="F7" s="1366"/>
      <c r="G7" s="1367"/>
      <c r="H7" s="283"/>
      <c r="I7" s="283"/>
      <c r="J7" s="283"/>
      <c r="K7" s="283"/>
      <c r="L7" s="283"/>
      <c r="M7" s="283"/>
    </row>
    <row r="8" spans="1:14" s="284" customFormat="1" ht="15.75" customHeight="1" thickBot="1" x14ac:dyDescent="0.3">
      <c r="A8" s="285"/>
      <c r="B8" s="1368"/>
      <c r="C8" s="1362"/>
      <c r="D8" s="1362"/>
      <c r="E8" s="1362"/>
      <c r="F8" s="1362"/>
      <c r="G8" s="1363"/>
      <c r="H8" s="283"/>
      <c r="I8" s="283"/>
      <c r="J8" s="283"/>
      <c r="K8" s="283"/>
      <c r="L8" s="283"/>
      <c r="M8" s="283"/>
    </row>
    <row r="9" spans="1:14" s="284" customFormat="1" ht="42.75" x14ac:dyDescent="0.25">
      <c r="A9" s="282"/>
      <c r="B9" s="1305" t="s">
        <v>254</v>
      </c>
      <c r="C9" s="1304" t="s">
        <v>255</v>
      </c>
      <c r="D9" s="1303" t="s">
        <v>256</v>
      </c>
      <c r="E9" s="1307" t="s">
        <v>935</v>
      </c>
      <c r="F9" s="1307" t="s">
        <v>936</v>
      </c>
      <c r="G9" s="1306" t="s">
        <v>257</v>
      </c>
      <c r="H9" s="283"/>
      <c r="I9" s="283"/>
      <c r="J9" s="283"/>
      <c r="K9" s="283"/>
      <c r="L9" s="283"/>
      <c r="M9" s="283"/>
    </row>
    <row r="10" spans="1:14" s="284" customFormat="1" ht="15.75" thickBot="1" x14ac:dyDescent="0.3">
      <c r="A10" s="286" t="s">
        <v>258</v>
      </c>
      <c r="B10" s="288" t="s">
        <v>312</v>
      </c>
      <c r="C10" s="288" t="s">
        <v>313</v>
      </c>
      <c r="D10" s="288" t="s">
        <v>314</v>
      </c>
      <c r="E10" s="289" t="s">
        <v>939</v>
      </c>
      <c r="F10" s="289" t="s">
        <v>940</v>
      </c>
      <c r="G10" s="291" t="s">
        <v>315</v>
      </c>
      <c r="H10" s="1310"/>
      <c r="I10" s="283"/>
      <c r="J10" s="283"/>
      <c r="K10" s="283"/>
      <c r="L10" s="283"/>
      <c r="M10" s="283"/>
    </row>
    <row r="11" spans="1:14" x14ac:dyDescent="0.2">
      <c r="A11" s="293" t="s">
        <v>320</v>
      </c>
      <c r="B11" s="1299"/>
      <c r="C11" s="1299"/>
      <c r="D11" s="1299"/>
      <c r="E11" s="1299"/>
      <c r="F11" s="1299"/>
      <c r="G11" s="1299"/>
      <c r="H11" s="136"/>
      <c r="I11" s="136"/>
      <c r="J11" s="136"/>
      <c r="K11" s="136"/>
      <c r="L11" s="136"/>
      <c r="M11" s="136"/>
    </row>
    <row r="12" spans="1:14" x14ac:dyDescent="0.2">
      <c r="A12" s="293" t="s">
        <v>321</v>
      </c>
      <c r="B12" s="294">
        <f t="shared" ref="B12:G12" si="0">SUM(B13:B16)</f>
        <v>0</v>
      </c>
      <c r="C12" s="294">
        <f t="shared" si="0"/>
        <v>0</v>
      </c>
      <c r="D12" s="294">
        <f t="shared" si="0"/>
        <v>0</v>
      </c>
      <c r="E12" s="294">
        <f t="shared" si="0"/>
        <v>0</v>
      </c>
      <c r="F12" s="294">
        <f t="shared" si="0"/>
        <v>0</v>
      </c>
      <c r="G12" s="294">
        <f t="shared" si="0"/>
        <v>0</v>
      </c>
      <c r="H12" s="136"/>
      <c r="I12" s="136"/>
      <c r="J12" s="136"/>
      <c r="K12" s="136"/>
      <c r="L12" s="136"/>
      <c r="M12" s="136"/>
    </row>
    <row r="13" spans="1:14" x14ac:dyDescent="0.2">
      <c r="A13" s="293" t="s">
        <v>322</v>
      </c>
      <c r="B13" s="1299"/>
      <c r="C13" s="1299"/>
      <c r="D13" s="1299"/>
      <c r="E13" s="1299"/>
      <c r="F13" s="1299"/>
      <c r="G13" s="1299"/>
      <c r="H13" s="136"/>
      <c r="I13" s="136"/>
      <c r="J13" s="136"/>
      <c r="K13" s="136"/>
      <c r="L13" s="136"/>
      <c r="M13" s="136"/>
    </row>
    <row r="14" spans="1:14" x14ac:dyDescent="0.2">
      <c r="A14" s="293" t="s">
        <v>323</v>
      </c>
      <c r="B14" s="1299"/>
      <c r="C14" s="1299"/>
      <c r="D14" s="1299"/>
      <c r="E14" s="1299"/>
      <c r="F14" s="1299"/>
      <c r="G14" s="1299"/>
      <c r="H14" s="136"/>
      <c r="I14" s="136"/>
      <c r="J14" s="136"/>
      <c r="K14" s="136"/>
      <c r="L14" s="136"/>
      <c r="M14" s="136"/>
    </row>
    <row r="15" spans="1:14" x14ac:dyDescent="0.2">
      <c r="A15" s="293" t="s">
        <v>324</v>
      </c>
      <c r="B15" s="1299"/>
      <c r="C15" s="1299"/>
      <c r="D15" s="1299"/>
      <c r="E15" s="1299"/>
      <c r="F15" s="1299"/>
      <c r="G15" s="1299"/>
      <c r="H15" s="136"/>
      <c r="I15" s="136"/>
      <c r="J15" s="136"/>
      <c r="K15" s="136"/>
      <c r="L15" s="136"/>
      <c r="M15" s="136"/>
    </row>
    <row r="16" spans="1:14" x14ac:dyDescent="0.2">
      <c r="A16" s="293" t="s">
        <v>325</v>
      </c>
      <c r="B16" s="1299"/>
      <c r="C16" s="1299"/>
      <c r="D16" s="1299"/>
      <c r="E16" s="1299"/>
      <c r="F16" s="1299"/>
      <c r="G16" s="1299"/>
      <c r="H16" s="136"/>
      <c r="I16" s="136"/>
      <c r="J16" s="136"/>
      <c r="K16" s="136"/>
      <c r="L16" s="136"/>
      <c r="M16" s="136"/>
    </row>
    <row r="17" spans="1:13" x14ac:dyDescent="0.2">
      <c r="A17" s="297" t="s">
        <v>326</v>
      </c>
      <c r="B17" s="1299"/>
      <c r="C17" s="1299"/>
      <c r="D17" s="1299"/>
      <c r="E17" s="1299"/>
      <c r="F17" s="1299"/>
      <c r="G17" s="1299"/>
      <c r="H17" s="136"/>
      <c r="I17" s="136"/>
      <c r="J17" s="136"/>
      <c r="K17" s="136"/>
      <c r="L17" s="136"/>
      <c r="M17" s="136"/>
    </row>
    <row r="18" spans="1:13" ht="15.75" thickBot="1" x14ac:dyDescent="0.3">
      <c r="A18" s="298" t="s">
        <v>327</v>
      </c>
      <c r="B18" s="299">
        <f t="shared" ref="B18:G18" si="1">B11+B12-B17</f>
        <v>0</v>
      </c>
      <c r="C18" s="299">
        <f t="shared" si="1"/>
        <v>0</v>
      </c>
      <c r="D18" s="299">
        <f t="shared" si="1"/>
        <v>0</v>
      </c>
      <c r="E18" s="299">
        <f t="shared" si="1"/>
        <v>0</v>
      </c>
      <c r="F18" s="299">
        <f t="shared" si="1"/>
        <v>0</v>
      </c>
      <c r="G18" s="299">
        <f t="shared" si="1"/>
        <v>0</v>
      </c>
      <c r="H18" s="136"/>
      <c r="I18" s="136"/>
      <c r="J18" s="136"/>
      <c r="K18" s="136"/>
      <c r="L18" s="136"/>
      <c r="M18" s="136"/>
    </row>
    <row r="19" spans="1:13" x14ac:dyDescent="0.2">
      <c r="A19" s="136"/>
      <c r="B19" s="136"/>
      <c r="C19" s="136"/>
      <c r="D19" s="136"/>
      <c r="E19" s="136"/>
      <c r="F19" s="136"/>
      <c r="G19" s="136"/>
      <c r="H19" s="136"/>
      <c r="I19" s="136"/>
      <c r="J19" s="136"/>
      <c r="K19" s="136"/>
      <c r="L19" s="136"/>
      <c r="M19" s="136"/>
    </row>
    <row r="20" spans="1:13" ht="16.5" x14ac:dyDescent="0.3">
      <c r="A20" s="302" t="s">
        <v>231</v>
      </c>
      <c r="B20" s="303"/>
      <c r="C20" s="303"/>
      <c r="D20" s="303"/>
      <c r="E20" s="303"/>
      <c r="F20" s="303"/>
      <c r="G20" s="303"/>
      <c r="H20" s="136"/>
      <c r="I20" s="136"/>
      <c r="J20" s="136"/>
      <c r="K20" s="136"/>
      <c r="L20" s="136"/>
      <c r="M20" s="136"/>
    </row>
    <row r="21" spans="1:13" ht="16.5" x14ac:dyDescent="0.3">
      <c r="A21" s="1312" t="s">
        <v>957</v>
      </c>
      <c r="B21" s="306"/>
      <c r="C21" s="306"/>
      <c r="D21" s="306"/>
      <c r="E21" s="306"/>
      <c r="F21" s="306"/>
      <c r="G21" s="306"/>
      <c r="H21" s="136"/>
      <c r="I21" s="136"/>
      <c r="J21" s="136"/>
      <c r="K21" s="136"/>
      <c r="L21" s="136"/>
      <c r="M21" s="136"/>
    </row>
    <row r="22" spans="1:13" ht="18.75" x14ac:dyDescent="0.3">
      <c r="A22" s="305" t="s">
        <v>954</v>
      </c>
      <c r="B22" s="306"/>
      <c r="C22" s="306"/>
      <c r="D22" s="306"/>
      <c r="E22" s="306"/>
      <c r="F22" s="306"/>
      <c r="G22" s="306"/>
      <c r="H22" s="136"/>
      <c r="I22" s="136"/>
      <c r="J22" s="136"/>
      <c r="K22" s="136"/>
      <c r="L22" s="136"/>
      <c r="M22" s="136"/>
    </row>
    <row r="23" spans="1:13" ht="16.5" x14ac:dyDescent="0.3">
      <c r="A23" s="305" t="s">
        <v>955</v>
      </c>
      <c r="B23" s="306"/>
      <c r="C23" s="306"/>
      <c r="D23" s="306"/>
      <c r="E23" s="306"/>
      <c r="F23" s="306"/>
      <c r="G23" s="306"/>
      <c r="H23" s="136"/>
      <c r="I23" s="136"/>
      <c r="J23" s="136"/>
      <c r="K23" s="136"/>
      <c r="L23" s="136"/>
      <c r="M23" s="136"/>
    </row>
    <row r="24" spans="1:13" ht="16.5" x14ac:dyDescent="0.3">
      <c r="A24" s="305" t="s">
        <v>956</v>
      </c>
      <c r="B24" s="306"/>
      <c r="C24" s="306"/>
      <c r="D24" s="306"/>
      <c r="E24" s="306"/>
      <c r="F24" s="306"/>
      <c r="G24" s="306"/>
      <c r="H24" s="136"/>
      <c r="I24" s="136"/>
      <c r="J24" s="136"/>
      <c r="K24" s="136"/>
      <c r="L24" s="136"/>
      <c r="M24" s="136"/>
    </row>
    <row r="25" spans="1:13" ht="16.5" x14ac:dyDescent="0.3">
      <c r="A25" s="136"/>
      <c r="B25" s="136"/>
      <c r="C25" s="136"/>
      <c r="D25" s="136"/>
      <c r="E25" s="136"/>
      <c r="F25" s="136"/>
      <c r="G25" s="139" t="s">
        <v>329</v>
      </c>
      <c r="H25" s="136"/>
      <c r="I25" s="136"/>
      <c r="J25" s="136"/>
      <c r="K25" s="136"/>
      <c r="L25" s="136"/>
      <c r="M25" s="136"/>
    </row>
  </sheetData>
  <sheetProtection algorithmName="SHA-512" hashValue="JBYm0QMt4U0+fjJfInsC2xL47qILwsu0RcCde+XinfWi7tbeq4/2ux1q+BHT1+dv+1W9jcAyWkhpeCS4i/ujHA==" saltValue="TdMpGaOcUZoiAzoekt0RIg==" spinCount="100000" sheet="1" objects="1" scenarios="1"/>
  <protectedRanges>
    <protectedRange algorithmName="SHA-512" hashValue="XLZmgmsu5TlF1lxEvpSQU7cCjnHXPDdo4RtpCKyVIFrjuXR8QdiYFGJvqOAnJDBsIGvws5xvZxRYXlyXCAegOg==" saltValue="mJ+JgqvHqUGMH7eJgkqXiQ==" spinCount="100000" sqref="B13:G17 B11:G11" name="Range1_1_1"/>
  </protectedRanges>
  <mergeCells count="3">
    <mergeCell ref="B2:G2"/>
    <mergeCell ref="B3:G3"/>
    <mergeCell ref="B6:G8"/>
  </mergeCells>
  <printOptions horizontalCentered="1"/>
  <pageMargins left="0.7" right="0.7" top="0.75" bottom="0.75" header="0.5" footer="0.5"/>
  <pageSetup paperSize="9" fitToWidth="5" orientation="landscape" horizontalDpi="4294967294" vertic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J47"/>
  <sheetViews>
    <sheetView showGridLines="0" topLeftCell="A3" zoomScale="85" zoomScaleNormal="85" workbookViewId="0">
      <selection activeCell="I34" sqref="I34"/>
    </sheetView>
  </sheetViews>
  <sheetFormatPr defaultColWidth="9.140625" defaultRowHeight="12.75" x14ac:dyDescent="0.2"/>
  <cols>
    <col min="1" max="1" width="1.42578125" style="371" customWidth="1"/>
    <col min="2" max="2" width="4.42578125" style="370" customWidth="1"/>
    <col min="3" max="3" width="2.28515625" style="371" customWidth="1"/>
    <col min="4" max="4" width="4.140625" style="372" customWidth="1"/>
    <col min="5" max="5" width="4.42578125" style="371" customWidth="1"/>
    <col min="6" max="6" width="53" style="373" customWidth="1"/>
    <col min="7" max="7" width="16.85546875" style="374" customWidth="1"/>
    <col min="8" max="8" width="17.7109375" style="375" customWidth="1"/>
    <col min="9" max="9" width="17.7109375" style="375" bestFit="1" customWidth="1"/>
    <col min="10" max="10" width="5.140625" style="376" customWidth="1"/>
    <col min="11" max="11" width="3.7109375" style="371" customWidth="1"/>
    <col min="12" max="13" width="9.140625" style="371" customWidth="1"/>
    <col min="14" max="16" width="9.140625" style="371"/>
    <col min="17" max="17" width="9.140625" style="371" customWidth="1"/>
    <col min="18" max="16384" width="9.140625" style="371"/>
  </cols>
  <sheetData>
    <row r="1" spans="2:10" ht="7.5" customHeight="1" x14ac:dyDescent="0.2"/>
    <row r="2" spans="2:10" ht="15" x14ac:dyDescent="0.25">
      <c r="B2" s="1382" t="s">
        <v>330</v>
      </c>
      <c r="C2" s="1383"/>
      <c r="D2" s="1383"/>
      <c r="E2" s="1383"/>
      <c r="F2" s="1383"/>
      <c r="G2" s="1383"/>
      <c r="H2" s="1383"/>
      <c r="I2" s="1383"/>
      <c r="J2" s="1384"/>
    </row>
    <row r="3" spans="2:10" ht="15" x14ac:dyDescent="0.25">
      <c r="B3" s="1382" t="s">
        <v>331</v>
      </c>
      <c r="C3" s="1383"/>
      <c r="D3" s="1383"/>
      <c r="E3" s="1383"/>
      <c r="F3" s="1383"/>
      <c r="G3" s="1383"/>
      <c r="H3" s="1383"/>
      <c r="I3" s="1383"/>
      <c r="J3" s="1384"/>
    </row>
    <row r="4" spans="2:10" ht="15" x14ac:dyDescent="0.25">
      <c r="B4" s="377"/>
      <c r="C4" s="378"/>
      <c r="D4" s="379"/>
      <c r="E4" s="378"/>
      <c r="F4" s="378"/>
      <c r="G4" s="378"/>
      <c r="H4" s="380"/>
      <c r="I4" s="380"/>
      <c r="J4" s="381"/>
    </row>
    <row r="5" spans="2:10" ht="8.25" customHeight="1" x14ac:dyDescent="0.25">
      <c r="B5" s="377"/>
      <c r="C5" s="382"/>
      <c r="D5" s="383"/>
      <c r="E5" s="382"/>
      <c r="F5" s="382"/>
      <c r="G5" s="382"/>
      <c r="H5" s="384"/>
      <c r="I5" s="384"/>
      <c r="J5" s="381"/>
    </row>
    <row r="6" spans="2:10" ht="15" x14ac:dyDescent="0.25">
      <c r="B6" s="1385" t="s">
        <v>332</v>
      </c>
      <c r="C6" s="1386"/>
      <c r="D6" s="1386"/>
      <c r="E6" s="1386"/>
      <c r="F6" s="1386"/>
      <c r="G6" s="1386"/>
      <c r="H6" s="1386"/>
      <c r="I6" s="1386"/>
      <c r="J6" s="1387"/>
    </row>
    <row r="7" spans="2:10" x14ac:dyDescent="0.2">
      <c r="B7" s="385"/>
      <c r="C7" s="308"/>
      <c r="H7" s="386"/>
      <c r="I7" s="386"/>
      <c r="J7" s="387"/>
    </row>
    <row r="8" spans="2:10" s="308" customFormat="1" x14ac:dyDescent="0.2">
      <c r="B8" s="388"/>
      <c r="C8" s="308" t="s">
        <v>333</v>
      </c>
      <c r="D8" s="389"/>
      <c r="F8" s="390"/>
      <c r="G8" s="391"/>
      <c r="H8" s="392"/>
      <c r="I8" s="393"/>
      <c r="J8" s="394"/>
    </row>
    <row r="9" spans="2:10" s="308" customFormat="1" x14ac:dyDescent="0.2">
      <c r="B9" s="388"/>
      <c r="C9" s="395" t="s">
        <v>334</v>
      </c>
      <c r="F9" s="390"/>
      <c r="G9" s="391"/>
      <c r="H9" s="392"/>
      <c r="I9" s="393"/>
      <c r="J9" s="394"/>
    </row>
    <row r="10" spans="2:10" s="308" customFormat="1" x14ac:dyDescent="0.2">
      <c r="B10" s="388"/>
      <c r="C10" s="395"/>
      <c r="F10" s="390"/>
      <c r="G10" s="391"/>
      <c r="H10" s="392"/>
      <c r="I10" s="386"/>
      <c r="J10" s="394"/>
    </row>
    <row r="11" spans="2:10" x14ac:dyDescent="0.2">
      <c r="B11" s="385"/>
      <c r="H11" s="386"/>
      <c r="I11" s="386"/>
      <c r="J11" s="387"/>
    </row>
    <row r="12" spans="2:10" x14ac:dyDescent="0.2">
      <c r="B12" s="396" t="s">
        <v>16</v>
      </c>
      <c r="C12" s="308" t="s">
        <v>335</v>
      </c>
      <c r="H12" s="386"/>
      <c r="I12" s="386"/>
      <c r="J12" s="387"/>
    </row>
    <row r="13" spans="2:10" x14ac:dyDescent="0.2">
      <c r="B13" s="397"/>
      <c r="H13" s="386"/>
      <c r="I13" s="386"/>
      <c r="J13" s="387"/>
    </row>
    <row r="14" spans="2:10" x14ac:dyDescent="0.2">
      <c r="B14" s="397"/>
      <c r="C14" s="308" t="s">
        <v>20</v>
      </c>
      <c r="D14" s="395" t="s">
        <v>336</v>
      </c>
      <c r="E14" s="395"/>
      <c r="H14" s="386"/>
      <c r="I14" s="398"/>
      <c r="J14" s="387"/>
    </row>
    <row r="15" spans="2:10" x14ac:dyDescent="0.2">
      <c r="B15" s="397"/>
      <c r="D15" s="399"/>
      <c r="H15" s="386"/>
      <c r="I15" s="386"/>
      <c r="J15" s="387"/>
    </row>
    <row r="16" spans="2:10" ht="18" customHeight="1" x14ac:dyDescent="0.2">
      <c r="B16" s="397"/>
      <c r="C16" s="400" t="s">
        <v>30</v>
      </c>
      <c r="D16" s="395" t="s">
        <v>337</v>
      </c>
      <c r="H16" s="386"/>
      <c r="I16" s="411">
        <f>SUMIFS('FAFVPL - Debt'!T10:T1048576,'FAFVPL - Debt'!H10:H1048576,"Yes")+SUMIFS(HTM!S10:S1048576,HTM!G10:G1048576,"Yes")+SUMIFS('AFS - Debt'!U10:U1048576,'AFS - Debt'!H10:H1048576,"Yes")</f>
        <v>0</v>
      </c>
      <c r="J16" s="387"/>
    </row>
    <row r="17" spans="2:10" x14ac:dyDescent="0.2">
      <c r="B17" s="397"/>
      <c r="H17" s="386"/>
      <c r="I17" s="386"/>
      <c r="J17" s="387"/>
    </row>
    <row r="18" spans="2:10" s="308" customFormat="1" ht="13.5" thickBot="1" x14ac:dyDescent="0.25">
      <c r="B18" s="396"/>
      <c r="D18" s="308" t="s">
        <v>338</v>
      </c>
      <c r="F18" s="390"/>
      <c r="G18" s="391"/>
      <c r="H18" s="392"/>
      <c r="I18" s="412">
        <f>I14-I16</f>
        <v>0</v>
      </c>
      <c r="J18" s="394"/>
    </row>
    <row r="19" spans="2:10" ht="13.5" thickTop="1" x14ac:dyDescent="0.2">
      <c r="B19" s="397"/>
      <c r="H19" s="386"/>
      <c r="I19" s="386"/>
      <c r="J19" s="387"/>
    </row>
    <row r="20" spans="2:10" x14ac:dyDescent="0.2">
      <c r="B20" s="397"/>
      <c r="H20" s="386"/>
      <c r="I20" s="386"/>
      <c r="J20" s="387"/>
    </row>
    <row r="21" spans="2:10" x14ac:dyDescent="0.2">
      <c r="B21" s="396" t="s">
        <v>339</v>
      </c>
      <c r="C21" s="308" t="s">
        <v>340</v>
      </c>
      <c r="H21" s="386"/>
      <c r="I21" s="401"/>
      <c r="J21" s="387"/>
    </row>
    <row r="22" spans="2:10" x14ac:dyDescent="0.2">
      <c r="B22" s="397"/>
      <c r="H22" s="386"/>
      <c r="I22" s="386"/>
      <c r="J22" s="387"/>
    </row>
    <row r="23" spans="2:10" x14ac:dyDescent="0.2">
      <c r="B23" s="397"/>
      <c r="D23" s="372" t="s">
        <v>16</v>
      </c>
      <c r="E23" s="371" t="s">
        <v>341</v>
      </c>
      <c r="H23" s="386"/>
      <c r="I23" s="413">
        <f>'FAFVPL - Equity'!$F$36+'FAFVPL - Debt'!$E$44+'FAFVPL - Funds'!$F$47</f>
        <v>0</v>
      </c>
      <c r="J23" s="387"/>
    </row>
    <row r="24" spans="2:10" x14ac:dyDescent="0.2">
      <c r="B24" s="397"/>
      <c r="D24" s="372" t="s">
        <v>339</v>
      </c>
      <c r="E24" s="371" t="s">
        <v>342</v>
      </c>
      <c r="H24" s="386"/>
      <c r="I24" s="414">
        <f>HTM!$E$33</f>
        <v>0</v>
      </c>
      <c r="J24" s="387"/>
    </row>
    <row r="25" spans="2:10" x14ac:dyDescent="0.2">
      <c r="B25" s="397"/>
      <c r="D25" s="372" t="s">
        <v>343</v>
      </c>
      <c r="E25" s="371" t="s">
        <v>344</v>
      </c>
      <c r="H25" s="386"/>
      <c r="I25" s="414">
        <f>'AFS - Debt'!$F$38+'AFS - Equity'!$D$31+'AFS - Funds'!$E$29</f>
        <v>0</v>
      </c>
      <c r="J25" s="387"/>
    </row>
    <row r="26" spans="2:10" x14ac:dyDescent="0.2">
      <c r="B26" s="397"/>
      <c r="D26" s="372" t="s">
        <v>345</v>
      </c>
      <c r="E26" s="371" t="s">
        <v>346</v>
      </c>
      <c r="H26" s="386"/>
      <c r="I26" s="414">
        <f>'Time Deposits'!$G$34</f>
        <v>0</v>
      </c>
      <c r="J26" s="387"/>
    </row>
    <row r="27" spans="2:10" x14ac:dyDescent="0.2">
      <c r="B27" s="397"/>
      <c r="D27" s="372" t="s">
        <v>347</v>
      </c>
      <c r="E27" s="371" t="s">
        <v>348</v>
      </c>
      <c r="H27" s="386"/>
      <c r="I27" s="414">
        <f>'RE Mortgage Loan'!$G$23+'Collateral Loan'!$G$23+'Guaranteed Loan'!$H$22+'Chattel Mortgage'!$H$22+'Notes Rec'!$I$21+'Housing Loan'!$I$20+'Car Loan'!$J$21+'Low Cost Housing'!$I$21+'Money Mortgage'!$I$21+'Sales Contract Loans Rec'!$I$21+'Loans Rec - Unquoted Debt Sec'!$J$20+'Salary Loans'!$H$22+'Salary Loans'!$H$35+'Other Loans'!$H$24+'Policy Loan'!H22</f>
        <v>0</v>
      </c>
      <c r="J27" s="387"/>
    </row>
    <row r="28" spans="2:10" x14ac:dyDescent="0.2">
      <c r="B28" s="397"/>
      <c r="D28" s="372" t="s">
        <v>349</v>
      </c>
      <c r="E28" s="371" t="s">
        <v>350</v>
      </c>
      <c r="H28" s="386"/>
      <c r="I28" s="414">
        <f>'Inv in Sub,Assoc,JV'!$E$31</f>
        <v>0</v>
      </c>
      <c r="J28" s="387"/>
    </row>
    <row r="29" spans="2:10" x14ac:dyDescent="0.2">
      <c r="B29" s="397"/>
      <c r="D29" s="372" t="s">
        <v>351</v>
      </c>
      <c r="E29" s="371" t="s">
        <v>352</v>
      </c>
      <c r="H29" s="386"/>
      <c r="I29" s="414">
        <f>'Prop and Equipment - RE'!$E$31+'PandE - OFF - IT EQUIP - TRANS'!$J$46</f>
        <v>0</v>
      </c>
      <c r="J29" s="387"/>
    </row>
    <row r="30" spans="2:10" x14ac:dyDescent="0.2">
      <c r="B30" s="397"/>
      <c r="D30" s="372" t="s">
        <v>353</v>
      </c>
      <c r="E30" s="371" t="s">
        <v>354</v>
      </c>
      <c r="H30" s="386"/>
      <c r="I30" s="414">
        <f>'Investment Prop'!$E$33</f>
        <v>0</v>
      </c>
      <c r="J30" s="387"/>
    </row>
    <row r="31" spans="2:10" x14ac:dyDescent="0.2">
      <c r="B31" s="397"/>
      <c r="D31" s="372" t="s">
        <v>355</v>
      </c>
      <c r="E31" s="371" t="s">
        <v>356</v>
      </c>
      <c r="H31" s="386"/>
      <c r="I31" s="414">
        <f>NCAHS!$E$17</f>
        <v>0</v>
      </c>
      <c r="J31" s="387"/>
    </row>
    <row r="32" spans="2:10" x14ac:dyDescent="0.2">
      <c r="B32" s="397"/>
      <c r="D32" s="372" t="s">
        <v>357</v>
      </c>
      <c r="E32" s="371" t="s">
        <v>358</v>
      </c>
      <c r="H32" s="386"/>
      <c r="I32" s="414">
        <f>'Security Fund'!$D$6</f>
        <v>0</v>
      </c>
      <c r="J32" s="387"/>
    </row>
    <row r="33" spans="2:10" x14ac:dyDescent="0.2">
      <c r="B33" s="397"/>
      <c r="D33" s="372" t="s">
        <v>359</v>
      </c>
      <c r="E33" s="371" t="s">
        <v>360</v>
      </c>
      <c r="H33" s="386"/>
      <c r="I33" s="414">
        <f>'Derivative Asset - Hedging'!$E$29+'FAFVPL - Derivative Asset'!$E$29</f>
        <v>0</v>
      </c>
      <c r="J33" s="387"/>
    </row>
    <row r="34" spans="2:10" x14ac:dyDescent="0.2">
      <c r="B34" s="397"/>
      <c r="D34" s="372" t="s">
        <v>361</v>
      </c>
      <c r="E34" s="371" t="s">
        <v>28</v>
      </c>
      <c r="H34" s="386"/>
      <c r="I34" s="414">
        <f>'Segregated Funds'!C11</f>
        <v>0</v>
      </c>
      <c r="J34" s="387"/>
    </row>
    <row r="35" spans="2:10" x14ac:dyDescent="0.2">
      <c r="B35" s="397"/>
      <c r="D35" s="372" t="s">
        <v>362</v>
      </c>
      <c r="E35" s="371" t="s">
        <v>29</v>
      </c>
      <c r="H35" s="386"/>
      <c r="I35" s="415">
        <f>'Other Asset'!$F$31</f>
        <v>0</v>
      </c>
      <c r="J35" s="387"/>
    </row>
    <row r="36" spans="2:10" x14ac:dyDescent="0.2">
      <c r="B36" s="397"/>
      <c r="H36" s="386"/>
      <c r="I36" s="386"/>
      <c r="J36" s="387"/>
    </row>
    <row r="37" spans="2:10" ht="13.5" thickBot="1" x14ac:dyDescent="0.25">
      <c r="B37" s="397"/>
      <c r="C37" s="308" t="s">
        <v>340</v>
      </c>
      <c r="H37" s="386"/>
      <c r="I37" s="412">
        <f>SUM(I23:I35)</f>
        <v>0</v>
      </c>
      <c r="J37" s="387"/>
    </row>
    <row r="38" spans="2:10" ht="13.5" thickTop="1" x14ac:dyDescent="0.2">
      <c r="B38" s="397"/>
      <c r="H38" s="386"/>
      <c r="I38" s="386"/>
      <c r="J38" s="387"/>
    </row>
    <row r="39" spans="2:10" ht="13.5" thickBot="1" x14ac:dyDescent="0.25">
      <c r="B39" s="397"/>
      <c r="C39" s="308" t="s">
        <v>363</v>
      </c>
      <c r="H39" s="386"/>
      <c r="I39" s="386"/>
      <c r="J39" s="387"/>
    </row>
    <row r="40" spans="2:10" x14ac:dyDescent="0.2">
      <c r="B40" s="397"/>
      <c r="C40" s="1388"/>
      <c r="D40" s="1389"/>
      <c r="E40" s="1389"/>
      <c r="F40" s="1389"/>
      <c r="G40" s="1389"/>
      <c r="H40" s="1389"/>
      <c r="I40" s="1390"/>
      <c r="J40" s="387"/>
    </row>
    <row r="41" spans="2:10" x14ac:dyDescent="0.2">
      <c r="B41" s="397"/>
      <c r="C41" s="1391"/>
      <c r="D41" s="1392"/>
      <c r="E41" s="1392"/>
      <c r="F41" s="1392"/>
      <c r="G41" s="1392"/>
      <c r="H41" s="1392"/>
      <c r="I41" s="1393"/>
      <c r="J41" s="387"/>
    </row>
    <row r="42" spans="2:10" x14ac:dyDescent="0.2">
      <c r="B42" s="397"/>
      <c r="C42" s="1391"/>
      <c r="D42" s="1392"/>
      <c r="E42" s="1392"/>
      <c r="F42" s="1392"/>
      <c r="G42" s="1392"/>
      <c r="H42" s="1392"/>
      <c r="I42" s="1393"/>
      <c r="J42" s="387"/>
    </row>
    <row r="43" spans="2:10" x14ac:dyDescent="0.2">
      <c r="B43" s="397"/>
      <c r="C43" s="1391"/>
      <c r="D43" s="1392"/>
      <c r="E43" s="1392"/>
      <c r="F43" s="1392"/>
      <c r="G43" s="1392"/>
      <c r="H43" s="1392"/>
      <c r="I43" s="1393"/>
      <c r="J43" s="387"/>
    </row>
    <row r="44" spans="2:10" ht="13.5" thickBot="1" x14ac:dyDescent="0.25">
      <c r="B44" s="397"/>
      <c r="C44" s="1394"/>
      <c r="D44" s="1395"/>
      <c r="E44" s="1395"/>
      <c r="F44" s="1395"/>
      <c r="G44" s="1395"/>
      <c r="H44" s="1395"/>
      <c r="I44" s="1396"/>
      <c r="J44" s="387"/>
    </row>
    <row r="45" spans="2:10" ht="13.5" thickBot="1" x14ac:dyDescent="0.25">
      <c r="B45" s="403"/>
      <c r="C45" s="404"/>
      <c r="D45" s="405"/>
      <c r="E45" s="404"/>
      <c r="F45" s="406"/>
      <c r="G45" s="407"/>
      <c r="H45" s="408"/>
      <c r="I45" s="408"/>
      <c r="J45" s="409"/>
    </row>
    <row r="47" spans="2:10" x14ac:dyDescent="0.2">
      <c r="H47" s="410" t="s">
        <v>364</v>
      </c>
      <c r="I47" s="416" t="str">
        <f>IF(I37='II. Invested Assets'!C60+'III. Segregated Fund Assets'!C9,"OK","ERROR")</f>
        <v>OK</v>
      </c>
    </row>
  </sheetData>
  <sheetProtection algorithmName="SHA-512" hashValue="8r6oXpOzrRzz7Pj9AD/j8SY7f4l4qgEIVxgswiICsqOAvgUelq/ktMqYjbrwC2zshQ5ITyrMzGKuRTwMlpWoBQ==" saltValue="7A2hqTOOkvd5Cj/VvfAXyg==" spinCount="100000" sheet="1" objects="1" scenarios="1" insertRows="0"/>
  <mergeCells count="4">
    <mergeCell ref="B2:J2"/>
    <mergeCell ref="B3:J3"/>
    <mergeCell ref="B6:J6"/>
    <mergeCell ref="C40:I44"/>
  </mergeCells>
  <conditionalFormatting sqref="I23:I35">
    <cfRule type="containsText" dxfId="2" priority="5" operator="containsText" text="Input Data">
      <formula>NOT(ISERROR(SEARCH("Input Data",I23)))</formula>
    </cfRule>
  </conditionalFormatting>
  <conditionalFormatting sqref="I14">
    <cfRule type="containsText" dxfId="1" priority="2" operator="containsText" text="Input Data">
      <formula>NOT(ISERROR(SEARCH("Input Data",I14)))</formula>
    </cfRule>
  </conditionalFormatting>
  <conditionalFormatting sqref="I8:I9">
    <cfRule type="containsText" dxfId="0" priority="1" operator="containsText" text="Input Data">
      <formula>NOT(ISERROR(SEARCH("Input Data",I8)))</formula>
    </cfRule>
  </conditionalFormatting>
  <printOptions gridLines="1"/>
  <pageMargins left="0.2" right="0.2" top="0.25" bottom="0.25" header="0.3" footer="0.3"/>
  <pageSetup paperSize="5"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58</vt:i4>
      </vt:variant>
    </vt:vector>
  </HeadingPairs>
  <TitlesOfParts>
    <vt:vector size="105" baseType="lpstr">
      <vt:lpstr>Read Me</vt:lpstr>
      <vt:lpstr>I. Financial Condition</vt:lpstr>
      <vt:lpstr>II. Invested Assets</vt:lpstr>
      <vt:lpstr>III. Segregated Fund Assets</vt:lpstr>
      <vt:lpstr>IV. Operating Results</vt:lpstr>
      <vt:lpstr>V. Premiums By Line</vt:lpstr>
      <vt:lpstr>VI. Business Done (A)</vt:lpstr>
      <vt:lpstr>VI. Business Done (B)</vt:lpstr>
      <vt:lpstr>SPUCRI</vt:lpstr>
      <vt:lpstr>List</vt:lpstr>
      <vt:lpstr>Time Deposits</vt:lpstr>
      <vt:lpstr>FAFVPL - Equity</vt:lpstr>
      <vt:lpstr>FAFVPL - Debt</vt:lpstr>
      <vt:lpstr>FAFVPL - Funds</vt:lpstr>
      <vt:lpstr>FAFVPL - Derivative Asset</vt:lpstr>
      <vt:lpstr>HTM</vt:lpstr>
      <vt:lpstr>AFS - Debt</vt:lpstr>
      <vt:lpstr>AFS - Equity</vt:lpstr>
      <vt:lpstr>AFS - Funds</vt:lpstr>
      <vt:lpstr>RE Mortgage Loan</vt:lpstr>
      <vt:lpstr>Collateral Loan</vt:lpstr>
      <vt:lpstr>Guaranteed Loan</vt:lpstr>
      <vt:lpstr>Chattel Mortgage</vt:lpstr>
      <vt:lpstr>Policy Loan</vt:lpstr>
      <vt:lpstr>Notes Rec</vt:lpstr>
      <vt:lpstr>Housing Loan</vt:lpstr>
      <vt:lpstr>Car Loan</vt:lpstr>
      <vt:lpstr>Low Cost Housing</vt:lpstr>
      <vt:lpstr>Money Mortgage</vt:lpstr>
      <vt:lpstr>Sales Contract Loans Rec</vt:lpstr>
      <vt:lpstr>Loans Rec - Unquoted Debt Sec</vt:lpstr>
      <vt:lpstr>Salary Loans</vt:lpstr>
      <vt:lpstr>Other Loans</vt:lpstr>
      <vt:lpstr>Inv in Sub,Assoc,JV</vt:lpstr>
      <vt:lpstr>Prop and Equipment - RE</vt:lpstr>
      <vt:lpstr>PandE - OFF - IT EQUIP - TRANS</vt:lpstr>
      <vt:lpstr>Investment Prop</vt:lpstr>
      <vt:lpstr>NCAHS</vt:lpstr>
      <vt:lpstr>Security Fund</vt:lpstr>
      <vt:lpstr>Derivative Asset - Hedging</vt:lpstr>
      <vt:lpstr>Segregated Funds</vt:lpstr>
      <vt:lpstr>Other Asset</vt:lpstr>
      <vt:lpstr>Reinsurance</vt:lpstr>
      <vt:lpstr>Agg.Res-Life Policies, Contract</vt:lpstr>
      <vt:lpstr>Agg. Res. - Accident and Health</vt:lpstr>
      <vt:lpstr>Reserve for Suppl. Contract</vt:lpstr>
      <vt:lpstr>Policy and Contract Claims</vt:lpstr>
      <vt:lpstr>'AFS - Debt'!Print_Area</vt:lpstr>
      <vt:lpstr>'AFS - Equity'!Print_Area</vt:lpstr>
      <vt:lpstr>'AFS - Funds'!Print_Area</vt:lpstr>
      <vt:lpstr>'FAFVPL - Debt'!Print_Area</vt:lpstr>
      <vt:lpstr>'FAFVPL - Equity'!Print_Area</vt:lpstr>
      <vt:lpstr>'FAFVPL - Funds'!Print_Area</vt:lpstr>
      <vt:lpstr>HTM!Print_Area</vt:lpstr>
      <vt:lpstr>'I. Financial Condition'!Print_Area</vt:lpstr>
      <vt:lpstr>'II. Invested Assets'!Print_Area</vt:lpstr>
      <vt:lpstr>'III. Segregated Fund Assets'!Print_Area</vt:lpstr>
      <vt:lpstr>'Inv in Sub,Assoc,JV'!Print_Area</vt:lpstr>
      <vt:lpstr>'IV. Operating Results'!Print_Area</vt:lpstr>
      <vt:lpstr>'Loans Rec - Unquoted Debt Sec'!Print_Area</vt:lpstr>
      <vt:lpstr>'Money Mortgage'!Print_Area</vt:lpstr>
      <vt:lpstr>'Other Loans'!Print_Area</vt:lpstr>
      <vt:lpstr>'PandE - OFF - IT EQUIP - TRANS'!Print_Area</vt:lpstr>
      <vt:lpstr>'RE Mortgage Loan'!Print_Area</vt:lpstr>
      <vt:lpstr>Reinsurance!Print_Area</vt:lpstr>
      <vt:lpstr>'Salary Loans'!Print_Area</vt:lpstr>
      <vt:lpstr>'Time Deposits'!Print_Area</vt:lpstr>
      <vt:lpstr>'V. Premiums By Line'!Print_Area</vt:lpstr>
      <vt:lpstr>'VI. Business Done (A)'!Print_Area</vt:lpstr>
      <vt:lpstr>'VI. Business Done (B)'!Print_Area</vt:lpstr>
      <vt:lpstr>'AFS - Debt'!Print_Titles</vt:lpstr>
      <vt:lpstr>'AFS - Equity'!Print_Titles</vt:lpstr>
      <vt:lpstr>'AFS - Funds'!Print_Titles</vt:lpstr>
      <vt:lpstr>'Car Loan'!Print_Titles</vt:lpstr>
      <vt:lpstr>'Chattel Mortgage'!Print_Titles</vt:lpstr>
      <vt:lpstr>'Collateral Loan'!Print_Titles</vt:lpstr>
      <vt:lpstr>'Derivative Asset - Hedging'!Print_Titles</vt:lpstr>
      <vt:lpstr>'FAFVPL - Debt'!Print_Titles</vt:lpstr>
      <vt:lpstr>'FAFVPL - Derivative Asset'!Print_Titles</vt:lpstr>
      <vt:lpstr>'FAFVPL - Equity'!Print_Titles</vt:lpstr>
      <vt:lpstr>'FAFVPL - Funds'!Print_Titles</vt:lpstr>
      <vt:lpstr>'Guaranteed Loan'!Print_Titles</vt:lpstr>
      <vt:lpstr>'Housing Loan'!Print_Titles</vt:lpstr>
      <vt:lpstr>HTM!Print_Titles</vt:lpstr>
      <vt:lpstr>'Inv in Sub,Assoc,JV'!Print_Titles</vt:lpstr>
      <vt:lpstr>'Investment Prop'!Print_Titles</vt:lpstr>
      <vt:lpstr>'Loans Rec - Unquoted Debt Sec'!Print_Titles</vt:lpstr>
      <vt:lpstr>'Low Cost Housing'!Print_Titles</vt:lpstr>
      <vt:lpstr>'Money Mortgage'!Print_Titles</vt:lpstr>
      <vt:lpstr>NCAHS!Print_Titles</vt:lpstr>
      <vt:lpstr>'Notes Rec'!Print_Titles</vt:lpstr>
      <vt:lpstr>'Other Asset'!Print_Titles</vt:lpstr>
      <vt:lpstr>'Other Loans'!Print_Titles</vt:lpstr>
      <vt:lpstr>'PandE - OFF - IT EQUIP - TRANS'!Print_Titles</vt:lpstr>
      <vt:lpstr>'Policy Loan'!Print_Titles</vt:lpstr>
      <vt:lpstr>'Prop and Equipment - RE'!Print_Titles</vt:lpstr>
      <vt:lpstr>'RE Mortgage Loan'!Print_Titles</vt:lpstr>
      <vt:lpstr>Reinsurance!Print_Titles</vt:lpstr>
      <vt:lpstr>'Salary Loans'!Print_Titles</vt:lpstr>
      <vt:lpstr>'Sales Contract Loans Rec'!Print_Titles</vt:lpstr>
      <vt:lpstr>'Security Fund'!Print_Titles</vt:lpstr>
      <vt:lpstr>'Segregated Funds'!Print_Titles</vt:lpstr>
      <vt:lpstr>'Time Deposits'!Print_Titles</vt:lpstr>
      <vt:lpstr>'VI. Business Done (A)'!Print_Titles</vt:lpstr>
      <vt:lpstr>'VI. Business Done (B)'!Print_Titles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Carol R. Musñgi</cp:lastModifiedBy>
  <cp:revision/>
  <dcterms:created xsi:type="dcterms:W3CDTF">2018-01-30T06:19:24Z</dcterms:created>
  <dcterms:modified xsi:type="dcterms:W3CDTF">2023-05-10T02:21:36Z</dcterms:modified>
  <cp:category/>
  <cp:contentStatus/>
</cp:coreProperties>
</file>