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.villanueva\Desktop\"/>
    </mc:Choice>
  </mc:AlternateContent>
  <workbookProtection workbookAlgorithmName="SHA-512" workbookHashValue="cXTgjLz/6nsVVzyZ7R53kwB9LpCu093bUFl4DyNei3+qdyTNEBX0Kfn3Q3AgBUTtmEDOLwGLf8Heeefpjke8HA==" workbookSaltValue="i0BuiB1T3+ZL/J0DykrXDQ==" workbookSpinCount="100000" lockStructure="1"/>
  <bookViews>
    <workbookView xWindow="0" yWindow="0" windowWidth="16395" windowHeight="5670" activeTab="5"/>
  </bookViews>
  <sheets>
    <sheet name="Instructions" sheetId="7" r:id="rId1"/>
    <sheet name="SFP" sheetId="1" r:id="rId2"/>
    <sheet name="SCI" sheetId="2" r:id="rId3"/>
    <sheet name="Clinic" sheetId="6" r:id="rId4"/>
    <sheet name="OCI" sheetId="9" r:id="rId5"/>
    <sheet name="SCE" sheetId="11" r:id="rId6"/>
    <sheet name="Ref" sheetId="13" state="hidden" r:id="rId7"/>
    <sheet name="Analysis" sheetId="12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___LOB1">[1]Property!$E$78:$F$110</definedName>
    <definedName name="____LOB2">[1]Property!$F$78:$K$110</definedName>
    <definedName name="___SFC1">[2]S!$C$23</definedName>
    <definedName name="__SFC1">[3]S!$C$23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EXH8" localSheetId="3">#REF!</definedName>
    <definedName name="_EXH8" localSheetId="4">#REF!</definedName>
    <definedName name="_EXH8">#REF!</definedName>
    <definedName name="_xlnm._FilterDatabase" localSheetId="3" hidden="1">Clinic!$A$1:$D$95</definedName>
    <definedName name="_xlnm._FilterDatabase" localSheetId="4" hidden="1">OCI!$A$1:$E$148</definedName>
    <definedName name="_xlnm._FilterDatabase" localSheetId="5" hidden="1">SCE!$A$1:$AA$148</definedName>
    <definedName name="_xlnm._FilterDatabase" localSheetId="2" hidden="1">SCI!$A$1:$E$214</definedName>
    <definedName name="_xlnm._FilterDatabase" localSheetId="1" hidden="1">SFP!$A$4:$L$212</definedName>
    <definedName name="_Key1" localSheetId="3" hidden="1">[4]V!#REF!</definedName>
    <definedName name="_Key1" localSheetId="4" hidden="1">[4]V!#REF!</definedName>
    <definedName name="_Key1" hidden="1">[4]V!#REF!</definedName>
    <definedName name="_SFC1">[3]S!$C$23</definedName>
    <definedName name="_Sort" localSheetId="3" hidden="1">[4]V!#REF!</definedName>
    <definedName name="_Sort" localSheetId="4" hidden="1">[4]V!#REF!</definedName>
    <definedName name="_Sort" hidden="1">[4]V!#REF!</definedName>
    <definedName name="a">[5]RI!$I$21</definedName>
    <definedName name="aa">[6]syn!$C$18</definedName>
    <definedName name="ABC" localSheetId="3">[3]RI!#REF!</definedName>
    <definedName name="ABC" localSheetId="4">[3]RI!#REF!</definedName>
    <definedName name="ABC">[3]RI!#REF!</definedName>
    <definedName name="ACCT">[7]BSIS!$A$9:$A$339</definedName>
    <definedName name="ACCT2">[7]DOWNLOAD!$A$3:$C$651</definedName>
    <definedName name="admf">'[8]TFedu12-31-13 '!$Q$54</definedName>
    <definedName name="AII" localSheetId="3">#REF!</definedName>
    <definedName name="AII" localSheetId="4">#REF!</definedName>
    <definedName name="AII">#REF!</definedName>
    <definedName name="ambdate">#REF!</definedName>
    <definedName name="AOD">[9]S!$A$3</definedName>
    <definedName name="AS">[10]CONTENTS!$A$1</definedName>
    <definedName name="AS2DocOpenMode" hidden="1">"AS2DocumentEdit"</definedName>
    <definedName name="AS2ReportLS" hidden="1">1</definedName>
    <definedName name="AS2SyncStepLS" hidden="1">0</definedName>
    <definedName name="AS2TickmarkLS" localSheetId="3" hidden="1">#REF!</definedName>
    <definedName name="AS2TickmarkLS" localSheetId="4" hidden="1">#REF!</definedName>
    <definedName name="AS2TickmarkLS" hidden="1">#REF!</definedName>
    <definedName name="AS2VersionLS" hidden="1">300</definedName>
    <definedName name="assets">[11]BS!$D$27</definedName>
    <definedName name="B" localSheetId="3">#REF!</definedName>
    <definedName name="B" localSheetId="4">#REF!</definedName>
    <definedName name="B">#REF!</definedName>
    <definedName name="bank" localSheetId="3">#REF!</definedName>
    <definedName name="bank" localSheetId="4">#REF!</definedName>
    <definedName name="bank">#REF!</definedName>
    <definedName name="BASIC_VUL_DEC2004_COMPLETE_DATA_C" localSheetId="3">#REF!</definedName>
    <definedName name="BASIC_VUL_DEC2004_COMPLETE_DATA_C" localSheetId="4">#REF!</definedName>
    <definedName name="BASIC_VUL_DEC2004_COMPLETE_DATA_C">#REF!</definedName>
    <definedName name="BASIC_VUL_DEC2005_COMPLETE_DATA" localSheetId="3">#REF!</definedName>
    <definedName name="BASIC_VUL_DEC2005_COMPLETE_DATA" localSheetId="4">#REF!</definedName>
    <definedName name="BASIC_VUL_DEC2005_COMPLETE_DATA">#REF!</definedName>
    <definedName name="BG_Del" hidden="1">15</definedName>
    <definedName name="BG_Ins" hidden="1">4</definedName>
    <definedName name="BG_Mod" hidden="1">6</definedName>
    <definedName name="bi" localSheetId="3">#REF!</definedName>
    <definedName name="bi" localSheetId="4">#REF!</definedName>
    <definedName name="bi">#REF!</definedName>
    <definedName name="BINAA" localSheetId="3">#REF!</definedName>
    <definedName name="BINAA" localSheetId="4">#REF!</definedName>
    <definedName name="BINAA">#REF!</definedName>
    <definedName name="bna">[12]B!$M$23</definedName>
    <definedName name="BNAA" localSheetId="3">#REF!</definedName>
    <definedName name="BNAA" localSheetId="4">#REF!</definedName>
    <definedName name="BNAA">#REF!</definedName>
    <definedName name="BS">[7]BSIS!$A$9:$I$198</definedName>
    <definedName name="BUSINESS">'[13]Page 1'!$F$9</definedName>
    <definedName name="CA" localSheetId="3">#REF!</definedName>
    <definedName name="CA" localSheetId="4">#REF!</definedName>
    <definedName name="CA">#REF!</definedName>
    <definedName name="CAP">[3]RI!$B$23</definedName>
    <definedName name="CAPG">[3]A!$C$66</definedName>
    <definedName name="CBIC" localSheetId="3" hidden="1">#REF!</definedName>
    <definedName name="CBIC" localSheetId="4" hidden="1">#REF!</definedName>
    <definedName name="CBIC" hidden="1">#REF!</definedName>
    <definedName name="CG">[3]A!$G$5</definedName>
    <definedName name="CGEN">[3]A!$C$69</definedName>
    <definedName name="CGIC">[3]RI!$E$23</definedName>
    <definedName name="ci" localSheetId="3">#REF!</definedName>
    <definedName name="ci" localSheetId="4">#REF!</definedName>
    <definedName name="ci">#REF!</definedName>
    <definedName name="cina" localSheetId="3">#REF!</definedName>
    <definedName name="cina" localSheetId="4">#REF!</definedName>
    <definedName name="cina">#REF!</definedName>
    <definedName name="cl" localSheetId="3">[6]syn!#REF!</definedName>
    <definedName name="cl" localSheetId="4">[6]syn!#REF!</definedName>
    <definedName name="cl">[6]syn!#REF!</definedName>
    <definedName name="ClaimsRatio1" localSheetId="3">#REF!</definedName>
    <definedName name="ClaimsRatio1" localSheetId="4">#REF!</definedName>
    <definedName name="ClaimsRatio1">#REF!</definedName>
    <definedName name="ClaimsRatio2" localSheetId="3">#REF!</definedName>
    <definedName name="ClaimsRatio2" localSheetId="4">#REF!</definedName>
    <definedName name="ClaimsRatio2">#REF!</definedName>
    <definedName name="ClaimsRatio3" localSheetId="3">#REF!</definedName>
    <definedName name="ClaimsRatio3" localSheetId="4">#REF!</definedName>
    <definedName name="ClaimsRatio3">#REF!</definedName>
    <definedName name="ClaimsRejectionRatio1">[14]PS2!$BV$19</definedName>
    <definedName name="ClaimsRejectionRatio2">[14]PS2!$BW$19</definedName>
    <definedName name="ClaimsRejectionRatio3">[14]PS2!$BX$19</definedName>
    <definedName name="clr" localSheetId="3">[15]S!#REF!</definedName>
    <definedName name="clr" localSheetId="4">[15]S!#REF!</definedName>
    <definedName name="clr">[15]S!#REF!</definedName>
    <definedName name="clrnl">[12]CR!$C$10</definedName>
    <definedName name="cna" localSheetId="3">#REF!</definedName>
    <definedName name="cna" localSheetId="4">#REF!</definedName>
    <definedName name="cna">#REF!</definedName>
    <definedName name="CNAA" localSheetId="3">#REF!</definedName>
    <definedName name="CNAA" localSheetId="4">#REF!</definedName>
    <definedName name="CNAA">#REF!</definedName>
    <definedName name="cneg" localSheetId="3">#REF!</definedName>
    <definedName name="cneg" localSheetId="4">#REF!</definedName>
    <definedName name="cneg">#REF!</definedName>
    <definedName name="co">[16]A!$A$1</definedName>
    <definedName name="CoHasMI" localSheetId="3">#REF!</definedName>
    <definedName name="CoHasMI" localSheetId="4">#REF!</definedName>
    <definedName name="CoHasMI">#REF!</definedName>
    <definedName name="CoIsACooperativeInsurer" localSheetId="3">#REF!</definedName>
    <definedName name="CoIsACooperativeInsurer" localSheetId="4">#REF!</definedName>
    <definedName name="CoIsACooperativeInsurer">#REF!</definedName>
    <definedName name="com">[17]A!$B$1</definedName>
    <definedName name="Comp_Type">#REF!</definedName>
    <definedName name="CoName">[18]main!$E$5</definedName>
    <definedName name="CorpGov131a" localSheetId="3">#REF!</definedName>
    <definedName name="CorpGov131a" localSheetId="4">#REF!</definedName>
    <definedName name="CorpGov131a">#REF!</definedName>
    <definedName name="CorpGov132a" localSheetId="3">#REF!</definedName>
    <definedName name="CorpGov132a" localSheetId="4">#REF!</definedName>
    <definedName name="CorpGov132a">#REF!</definedName>
    <definedName name="CorpGov133a" localSheetId="3">#REF!</definedName>
    <definedName name="CorpGov133a" localSheetId="4">#REF!</definedName>
    <definedName name="CorpGov133a">#REF!</definedName>
    <definedName name="CorpGov133b" localSheetId="3">#REF!</definedName>
    <definedName name="CorpGov133b" localSheetId="4">#REF!</definedName>
    <definedName name="CorpGov133b">#REF!</definedName>
    <definedName name="CorpGov133c" localSheetId="3">#REF!</definedName>
    <definedName name="CorpGov133c" localSheetId="4">#REF!</definedName>
    <definedName name="CorpGov133c">#REF!</definedName>
    <definedName name="CorpGov133d" localSheetId="3">#REF!</definedName>
    <definedName name="CorpGov133d" localSheetId="4">#REF!</definedName>
    <definedName name="CorpGov133d">#REF!</definedName>
    <definedName name="CorpGov133e" localSheetId="3">#REF!</definedName>
    <definedName name="CorpGov133e" localSheetId="4">#REF!</definedName>
    <definedName name="CorpGov133e">#REF!</definedName>
    <definedName name="CorpGovPct">[14]PS4!$L$11</definedName>
    <definedName name="CoType" localSheetId="3">#REF!</definedName>
    <definedName name="CoType" localSheetId="4">#REF!</definedName>
    <definedName name="CoType">#REF!</definedName>
    <definedName name="COUNTRY" localSheetId="3">#REF!</definedName>
    <definedName name="COUNTRY" localSheetId="4">#REF!</definedName>
    <definedName name="COUNTRY">#REF!</definedName>
    <definedName name="CR" localSheetId="3">#REF!</definedName>
    <definedName name="CR" localSheetId="4">#REF!</definedName>
    <definedName name="CR">#REF!</definedName>
    <definedName name="CRNLL" localSheetId="3">#REF!</definedName>
    <definedName name="CRNLL" localSheetId="4">#REF!</definedName>
    <definedName name="CRNLL">#REF!</definedName>
    <definedName name="CROSSCHECK">#N/A</definedName>
    <definedName name="cs">[19]S!$C$50</definedName>
    <definedName name="cy">[17]A!$H$5</definedName>
    <definedName name="d">[20]B!$E$25</definedName>
    <definedName name="Date">'[13]Page 1'!$F$8</definedName>
    <definedName name="dff" localSheetId="3">[21]A!#REF!</definedName>
    <definedName name="dff" localSheetId="4">[21]A!#REF!</definedName>
    <definedName name="dff">[21]A!#REF!</definedName>
    <definedName name="DFFNEG" localSheetId="3">#REF!</definedName>
    <definedName name="DFFNEG" localSheetId="4">#REF!</definedName>
    <definedName name="DFFNEG">#REF!</definedName>
    <definedName name="dfna">[22]RS!$O$27</definedName>
    <definedName name="DFNAA" localSheetId="3">#REF!</definedName>
    <definedName name="DFNAA" localSheetId="4">#REF!</definedName>
    <definedName name="DFNAA">#REF!</definedName>
    <definedName name="dfneg" localSheetId="3">#REF!</definedName>
    <definedName name="dfneg" localSheetId="4">#REF!</definedName>
    <definedName name="dfneg">#REF!</definedName>
    <definedName name="dft" localSheetId="3">[21]A!#REF!</definedName>
    <definedName name="dft" localSheetId="4">[21]A!#REF!</definedName>
    <definedName name="dft">[21]A!#REF!</definedName>
    <definedName name="DFTNEG" localSheetId="3">#REF!</definedName>
    <definedName name="DFTNEG" localSheetId="4">#REF!</definedName>
    <definedName name="DFTNEG">#REF!</definedName>
    <definedName name="DirectPremiumGrowth1">[14]PS2!$CX$12</definedName>
    <definedName name="DirectPremiumGrowth2">[14]PS2!$CY$12</definedName>
    <definedName name="DirectPremiumGrowth3">[14]PS2!$CZ$12</definedName>
    <definedName name="dol_rate" localSheetId="3">#REF!</definedName>
    <definedName name="dol_rate" localSheetId="4">#REF!</definedName>
    <definedName name="dol_rate">#REF!</definedName>
    <definedName name="dst">[17]A!$C$67</definedName>
    <definedName name="dtf" localSheetId="3">[21]A!#REF!</definedName>
    <definedName name="dtf" localSheetId="4">[21]A!#REF!</definedName>
    <definedName name="dtf">[21]A!#REF!</definedName>
    <definedName name="DTFNEG" localSheetId="3">#REF!</definedName>
    <definedName name="DTFNEG" localSheetId="4">#REF!</definedName>
    <definedName name="DTFNEG">#REF!</definedName>
    <definedName name="dtneg">[23]RI!$J$26</definedName>
    <definedName name="dtnl">[22]RS!$R$27</definedName>
    <definedName name="DTNLL" localSheetId="3">#REF!</definedName>
    <definedName name="DTNLL" localSheetId="4">#REF!</definedName>
    <definedName name="DTNLL">#REF!</definedName>
    <definedName name="dtt" localSheetId="3">[24]A!#REF!</definedName>
    <definedName name="dtt" localSheetId="4">[24]A!#REF!</definedName>
    <definedName name="dtt">[24]A!#REF!</definedName>
    <definedName name="DTTNEG" localSheetId="3">#REF!</definedName>
    <definedName name="DTTNEG" localSheetId="4">#REF!</definedName>
    <definedName name="DTTNEG">#REF!</definedName>
    <definedName name="e" localSheetId="3">#REF!</definedName>
    <definedName name="e" localSheetId="4">#REF!</definedName>
    <definedName name="e">#REF!</definedName>
    <definedName name="EDP" localSheetId="3">#REF!</definedName>
    <definedName name="EDP" localSheetId="4">#REF!</definedName>
    <definedName name="EDP">#REF!</definedName>
    <definedName name="EF">[21]Education!$H$37</definedName>
    <definedName name="ena" localSheetId="3">#REF!</definedName>
    <definedName name="ena" localSheetId="4">#REF!</definedName>
    <definedName name="ena">#REF!</definedName>
    <definedName name="ENAA" localSheetId="3">#REF!</definedName>
    <definedName name="ENAA" localSheetId="4">#REF!</definedName>
    <definedName name="ENAA">#REF!</definedName>
    <definedName name="EndDate" localSheetId="3">#REF!</definedName>
    <definedName name="EndDate" localSheetId="4">#REF!</definedName>
    <definedName name="EndDate">#REF!</definedName>
    <definedName name="ETI_DEC2005_W_REGION_05MAY2006" localSheetId="3">#REF!</definedName>
    <definedName name="ETI_DEC2005_W_REGION_05MAY2006" localSheetId="4">#REF!</definedName>
    <definedName name="ETI_DEC2005_W_REGION_05MAY2006">#REF!</definedName>
    <definedName name="fhb" localSheetId="3">[21]A!#REF!</definedName>
    <definedName name="fhb" localSheetId="4">[21]A!#REF!</definedName>
    <definedName name="fhb">[21]A!#REF!</definedName>
    <definedName name="fhbna" localSheetId="3">[15]rs!#REF!</definedName>
    <definedName name="fhbna" localSheetId="4">[15]rs!#REF!</definedName>
    <definedName name="fhbna">[15]rs!#REF!</definedName>
    <definedName name="FHBNAA" localSheetId="3">[4]RS!#REF!</definedName>
    <definedName name="FHBNAA" localSheetId="4">[4]RS!#REF!</definedName>
    <definedName name="FHBNAA">[4]RS!#REF!</definedName>
    <definedName name="fhbneg">[23]RI!$D$21</definedName>
    <definedName name="fhf" localSheetId="3">[21]A!#REF!</definedName>
    <definedName name="fhf" localSheetId="4">[21]A!#REF!</definedName>
    <definedName name="fhf">[21]A!#REF!</definedName>
    <definedName name="fhfneg">[23]RI!$L$21</definedName>
    <definedName name="finc">[5]S!$C$9</definedName>
    <definedName name="fincia" localSheetId="3">#REF!</definedName>
    <definedName name="fincia" localSheetId="4">#REF!</definedName>
    <definedName name="fincia">#REF!</definedName>
    <definedName name="FINCON">[3]RI!$J$18</definedName>
    <definedName name="fr" localSheetId="3">#REF!</definedName>
    <definedName name="fr" localSheetId="4">#REF!</definedName>
    <definedName name="fr">#REF!</definedName>
    <definedName name="FRS" localSheetId="3">#REF!</definedName>
    <definedName name="FRS" localSheetId="4">#REF!</definedName>
    <definedName name="FRS">#REF!</definedName>
    <definedName name="fst">[17]A!$C$66</definedName>
    <definedName name="fx" localSheetId="3">#REF!</definedName>
    <definedName name="fx" localSheetId="4">#REF!</definedName>
    <definedName name="fx">#REF!</definedName>
    <definedName name="GEN">[3]A!$C$61</definedName>
    <definedName name="gl" localSheetId="3">[6]syn!#REF!</definedName>
    <definedName name="gl" localSheetId="4">[6]syn!#REF!</definedName>
    <definedName name="gl">[6]syn!#REF!</definedName>
    <definedName name="Heading" localSheetId="3">#REF!</definedName>
    <definedName name="Heading" localSheetId="4">#REF!</definedName>
    <definedName name="Heading">#REF!</definedName>
    <definedName name="I" localSheetId="3">#REF!</definedName>
    <definedName name="I" localSheetId="4">#REF!</definedName>
    <definedName name="I">#REF!</definedName>
    <definedName name="INA">[12]I!$D$19</definedName>
    <definedName name="INAA" localSheetId="3">#REF!</definedName>
    <definedName name="INAA" localSheetId="4">#REF!</definedName>
    <definedName name="INAA">#REF!</definedName>
    <definedName name="INCOME">[3]A!$C$58</definedName>
    <definedName name="INFORCE_TERMINATED" localSheetId="3">#REF!</definedName>
    <definedName name="INFORCE_TERMINATED" localSheetId="4">#REF!</definedName>
    <definedName name="INFORCE_TERMINATED">#REF!</definedName>
    <definedName name="InsuredGrowth1">[14]PS2!$CX$6</definedName>
    <definedName name="InsuredGrowth2">[14]PS2!$CY$6</definedName>
    <definedName name="InsuredGrowth3">[14]PS2!$CZ$6</definedName>
    <definedName name="INT_RATE" localSheetId="3">#REF!</definedName>
    <definedName name="INT_RATE" localSheetId="4">#REF!</definedName>
    <definedName name="INT_RATE">#REF!</definedName>
    <definedName name="IS">[7]BSIS!$A$200:$I$323</definedName>
    <definedName name="isLifeCo">[18]main!$F$24</definedName>
    <definedName name="isMBA" localSheetId="3">#REF!</definedName>
    <definedName name="isMBA" localSheetId="4">#REF!</definedName>
    <definedName name="isMBA">#REF!</definedName>
    <definedName name="isNLco">[18]main!$F$25</definedName>
    <definedName name="isNonMBA" localSheetId="3">#REF!</definedName>
    <definedName name="isNonMBA" localSheetId="4">#REF!</definedName>
    <definedName name="isNonMBA">#REF!</definedName>
    <definedName name="isValidCoType">[18]main!$F$23</definedName>
    <definedName name="it">[17]A!$C$69</definedName>
    <definedName name="L_Adjust">[25]Links!$H$1:$H$65536</definedName>
    <definedName name="L_AJE_Tot">[25]Links!$G$1:$G$65536</definedName>
    <definedName name="L_CY_Beg">[25]Links!$F$1:$F$65536</definedName>
    <definedName name="L_CY_End">[25]Links!$J$1:$J$65536</definedName>
    <definedName name="L_PY_End">[25]Links!$K$1:$K$65536</definedName>
    <definedName name="L_RJE_Tot">[25]Links!$I$1:$I$65536</definedName>
    <definedName name="LeverageRatio" localSheetId="3">#REF!</definedName>
    <definedName name="LeverageRatio" localSheetId="4">#REF!</definedName>
    <definedName name="LeverageRatio">#REF!</definedName>
    <definedName name="lgt">[17]A!$C$71</definedName>
    <definedName name="lhb" localSheetId="3">[21]A!#REF!</definedName>
    <definedName name="lhb" localSheetId="4">[21]A!#REF!</definedName>
    <definedName name="lhb">[21]A!#REF!</definedName>
    <definedName name="lhbna" localSheetId="3">[26]RS!#REF!</definedName>
    <definedName name="lhbna" localSheetId="4">[26]RS!#REF!</definedName>
    <definedName name="lhbna">[26]RS!#REF!</definedName>
    <definedName name="lhbneg" localSheetId="3">[27]RI!#REF!</definedName>
    <definedName name="lhbneg" localSheetId="4">[27]RI!#REF!</definedName>
    <definedName name="lhbneg">[27]RI!#REF!</definedName>
    <definedName name="lhf" localSheetId="3">[21]A!#REF!</definedName>
    <definedName name="lhf" localSheetId="4">[21]A!#REF!</definedName>
    <definedName name="lhf">[21]A!#REF!</definedName>
    <definedName name="lhfneg" localSheetId="3">[27]RI!#REF!</definedName>
    <definedName name="lhfneg" localSheetId="4">[27]RI!#REF!</definedName>
    <definedName name="lhfneg">[27]RI!#REF!</definedName>
    <definedName name="liab">[11]BS!$D$41</definedName>
    <definedName name="LiquidityRatio" localSheetId="3">#REF!</definedName>
    <definedName name="LiquidityRatio" localSheetId="4">#REF!</definedName>
    <definedName name="LiquidityRatio">#REF!</definedName>
    <definedName name="LLLL" localSheetId="3">[21]A!#REF!</definedName>
    <definedName name="LLLL" localSheetId="4">[21]A!#REF!</definedName>
    <definedName name="LLLL">[21]A!#REF!</definedName>
    <definedName name="LNDESC">[7]MACROS!$K$4:$L$62</definedName>
    <definedName name="lp">[19]W!$B$36</definedName>
    <definedName name="LPADJ" localSheetId="3">#REF!</definedName>
    <definedName name="LPADJ" localSheetId="4">#REF!</definedName>
    <definedName name="LPADJ">#REF!</definedName>
    <definedName name="LPNEG" localSheetId="3">#REF!</definedName>
    <definedName name="LPNEG" localSheetId="4">#REF!</definedName>
    <definedName name="LPNEG">#REF!</definedName>
    <definedName name="lqtr">#REF!</definedName>
    <definedName name="LRB" localSheetId="3">[4]W!#REF!</definedName>
    <definedName name="LRB" localSheetId="4">[4]W!#REF!</definedName>
    <definedName name="LRB">[4]W!#REF!</definedName>
    <definedName name="LRBNAA" localSheetId="3">[4]RS!#REF!</definedName>
    <definedName name="LRBNAA" localSheetId="4">[4]RS!#REF!</definedName>
    <definedName name="LRBNAA">[4]RS!#REF!</definedName>
    <definedName name="LRBNEG" localSheetId="3">[4]RI!#REF!</definedName>
    <definedName name="LRBNEG" localSheetId="4">[4]RI!#REF!</definedName>
    <definedName name="LRBNEG">[4]RI!#REF!</definedName>
    <definedName name="LRF" localSheetId="3">[4]W!#REF!</definedName>
    <definedName name="LRF" localSheetId="4">[4]W!#REF!</definedName>
    <definedName name="LRF">[4]W!#REF!</definedName>
    <definedName name="LRFNEG" localSheetId="3">[4]RI!#REF!</definedName>
    <definedName name="LRFNEG" localSheetId="4">[4]RI!#REF!</definedName>
    <definedName name="LRFNEG">[4]RI!#REF!</definedName>
    <definedName name="MaxDate" localSheetId="3">#REF!</definedName>
    <definedName name="MaxDate" localSheetId="4">#REF!</definedName>
    <definedName name="MaxDate">#REF!</definedName>
    <definedName name="mf" localSheetId="3">#REF!</definedName>
    <definedName name="mf" localSheetId="4">#REF!</definedName>
    <definedName name="mf">#REF!</definedName>
    <definedName name="MinDate" localSheetId="3">#REF!</definedName>
    <definedName name="MinDate" localSheetId="4">#REF!</definedName>
    <definedName name="MinDate">#REF!</definedName>
    <definedName name="ML" localSheetId="3">[4]W!#REF!</definedName>
    <definedName name="ML" localSheetId="4">[4]W!#REF!</definedName>
    <definedName name="ML">[4]W!#REF!</definedName>
    <definedName name="mli" localSheetId="3">#REF!</definedName>
    <definedName name="mli" localSheetId="4">#REF!</definedName>
    <definedName name="mli">#REF!</definedName>
    <definedName name="mlina" localSheetId="3">#REF!</definedName>
    <definedName name="mlina" localSheetId="4">#REF!</definedName>
    <definedName name="mlina">#REF!</definedName>
    <definedName name="MLINT" localSheetId="3">#REF!</definedName>
    <definedName name="MLINT" localSheetId="4">#REF!</definedName>
    <definedName name="MLINT">#REF!</definedName>
    <definedName name="MLINTNAA" localSheetId="3">#REF!</definedName>
    <definedName name="MLINTNAA" localSheetId="4">#REF!</definedName>
    <definedName name="MLINTNAA">#REF!</definedName>
    <definedName name="mlna">[12]ML!$F$12</definedName>
    <definedName name="MLNAA" localSheetId="3">#REF!</definedName>
    <definedName name="MLNAA" localSheetId="4">#REF!</definedName>
    <definedName name="MLNAA">#REF!</definedName>
    <definedName name="MM">[3]A!$C$71</definedName>
    <definedName name="MOSRatio" localSheetId="3">#REF!</definedName>
    <definedName name="MOSRatio" localSheetId="4">#REF!</definedName>
    <definedName name="MOSRatio">#REF!</definedName>
    <definedName name="MOSRation" localSheetId="3">#REF!</definedName>
    <definedName name="MOSRation" localSheetId="4">#REF!</definedName>
    <definedName name="MOSRation">#REF!</definedName>
    <definedName name="N" localSheetId="3">[28]S!#REF!</definedName>
    <definedName name="N" localSheetId="4">[28]S!#REF!</definedName>
    <definedName name="N">[28]S!#REF!</definedName>
    <definedName name="naa">[6]N!$C$27</definedName>
    <definedName name="NATLIFE" localSheetId="3" hidden="1">'[29]NATL-00'!#REF!</definedName>
    <definedName name="NATLIFE" localSheetId="4" hidden="1">'[29]NATL-00'!#REF!</definedName>
    <definedName name="NATLIFE" hidden="1">'[29]NATL-00'!#REF!</definedName>
    <definedName name="NB" localSheetId="3">#REF!</definedName>
    <definedName name="NB" localSheetId="4">#REF!</definedName>
    <definedName name="NB">#REF!</definedName>
    <definedName name="NCO" localSheetId="3">[3]A!#REF!</definedName>
    <definedName name="NCO" localSheetId="4">[3]A!#REF!</definedName>
    <definedName name="NCO">[3]A!#REF!</definedName>
    <definedName name="NCOM" localSheetId="3">[3]A!#REF!</definedName>
    <definedName name="NCOM" localSheetId="4">[3]A!#REF!</definedName>
    <definedName name="NCOM">[3]A!#REF!</definedName>
    <definedName name="NEW">[3]A!$C$23</definedName>
    <definedName name="none" localSheetId="3">#REF!</definedName>
    <definedName name="none" localSheetId="4">#REF!</definedName>
    <definedName name="none">#REF!</definedName>
    <definedName name="NONETI_DEC2005_W_REGION_05MAY2006" localSheetId="3">#REF!</definedName>
    <definedName name="NONETI_DEC2005_W_REGION_05MAY2006" localSheetId="4">#REF!</definedName>
    <definedName name="NONETI_DEC2005_W_REGION_05MAY2006">#REF!</definedName>
    <definedName name="NW" localSheetId="3">#REF!</definedName>
    <definedName name="NW" localSheetId="4">#REF!</definedName>
    <definedName name="NW">#REF!</definedName>
    <definedName name="OI" localSheetId="3">#REF!</definedName>
    <definedName name="OI" localSheetId="4">#REF!</definedName>
    <definedName name="OI">#REF!</definedName>
    <definedName name="OIADJ" localSheetId="3">#REF!</definedName>
    <definedName name="OIADJ" localSheetId="4">#REF!</definedName>
    <definedName name="OIADJ">#REF!</definedName>
    <definedName name="oina" localSheetId="3">[30]ST1!#REF!</definedName>
    <definedName name="oina" localSheetId="4">[30]ST1!#REF!</definedName>
    <definedName name="oina">[30]ST1!#REF!</definedName>
    <definedName name="OINAA" localSheetId="3">#REF!</definedName>
    <definedName name="OINAA" localSheetId="4">#REF!</definedName>
    <definedName name="OINAA">#REF!</definedName>
    <definedName name="ol" localSheetId="3">[6]syn!#REF!</definedName>
    <definedName name="ol" localSheetId="4">[6]syn!#REF!</definedName>
    <definedName name="ol">[6]syn!#REF!</definedName>
    <definedName name="OLI" localSheetId="3">[31]OL!#REF!</definedName>
    <definedName name="OLI" localSheetId="4">[31]OL!#REF!</definedName>
    <definedName name="OLI">[31]OL!#REF!</definedName>
    <definedName name="olina" localSheetId="3">[32]OL!#REF!</definedName>
    <definedName name="olina" localSheetId="4">[32]OL!#REF!</definedName>
    <definedName name="olina">[32]OL!#REF!</definedName>
    <definedName name="olna" localSheetId="3">[27]OL!#REF!</definedName>
    <definedName name="olna" localSheetId="4">[27]OL!#REF!</definedName>
    <definedName name="olna">[27]OL!#REF!</definedName>
    <definedName name="OpExpRatio1" localSheetId="3">#REF!</definedName>
    <definedName name="OpExpRatio1" localSheetId="4">#REF!</definedName>
    <definedName name="OpExpRatio1">#REF!</definedName>
    <definedName name="OpExpRatio2" localSheetId="3">#REF!</definedName>
    <definedName name="OpExpRatio2" localSheetId="4">#REF!</definedName>
    <definedName name="OpExpRatio2">#REF!</definedName>
    <definedName name="OpExpRatio3" localSheetId="3">#REF!</definedName>
    <definedName name="OpExpRatio3" localSheetId="4">#REF!</definedName>
    <definedName name="OpExpRatio3">#REF!</definedName>
    <definedName name="orap" localSheetId="3">[21]A!#REF!</definedName>
    <definedName name="orap" localSheetId="4">[21]A!#REF!</definedName>
    <definedName name="orap">[21]A!#REF!</definedName>
    <definedName name="ORAPADJ" localSheetId="3">[4]RI!#REF!</definedName>
    <definedName name="ORAPADJ" localSheetId="4">[4]RI!#REF!</definedName>
    <definedName name="ORAPADJ">[4]RI!#REF!</definedName>
    <definedName name="orapneg" localSheetId="3">[33]RI!#REF!</definedName>
    <definedName name="orapneg" localSheetId="4">[33]RI!#REF!</definedName>
    <definedName name="orapneg">[33]RI!#REF!</definedName>
    <definedName name="orar" localSheetId="3">[34]A!#REF!</definedName>
    <definedName name="orar" localSheetId="4">[34]A!#REF!</definedName>
    <definedName name="orar">[34]A!#REF!</definedName>
    <definedName name="ORARADJ" localSheetId="3">[4]RI!#REF!</definedName>
    <definedName name="ORARADJ" localSheetId="4">[4]RI!#REF!</definedName>
    <definedName name="ORARADJ">[4]RI!#REF!</definedName>
    <definedName name="orarna" localSheetId="3">[26]RS!#REF!</definedName>
    <definedName name="orarna" localSheetId="4">[26]RS!#REF!</definedName>
    <definedName name="orarna">[26]RS!#REF!</definedName>
    <definedName name="ORARNAA" localSheetId="3">[4]RS!#REF!</definedName>
    <definedName name="ORARNAA" localSheetId="4">[4]RS!#REF!</definedName>
    <definedName name="ORARNAA">[4]RS!#REF!</definedName>
    <definedName name="orarneg" localSheetId="3">[27]RI!#REF!</definedName>
    <definedName name="orarneg" localSheetId="4">[27]RI!#REF!</definedName>
    <definedName name="orarneg">[27]RI!#REF!</definedName>
    <definedName name="ORIENT00" localSheetId="3" hidden="1">#REF!</definedName>
    <definedName name="ORIENT00" localSheetId="4" hidden="1">#REF!</definedName>
    <definedName name="ORIENT00" hidden="1">#REF!</definedName>
    <definedName name="ot">[17]A!$C$72</definedName>
    <definedName name="OUTPUT">[7]BSIS!$A$6</definedName>
    <definedName name="PAGE_02">#N/A</definedName>
    <definedName name="PAGE_03">#N/A</definedName>
    <definedName name="PAGE_04">#N/A</definedName>
    <definedName name="PAGE_05">#N/A</definedName>
    <definedName name="PAGE_06">#N/A</definedName>
    <definedName name="PAGE_07">#N/A</definedName>
    <definedName name="PAGE_08">#N/A</definedName>
    <definedName name="PAGE_09">#N/A</definedName>
    <definedName name="PAGE_10" localSheetId="3">#REF!</definedName>
    <definedName name="PAGE_10" localSheetId="4">#REF!</definedName>
    <definedName name="PAGE_10">#REF!</definedName>
    <definedName name="PAGE_11">#N/A</definedName>
    <definedName name="PAGE_12">#N/A</definedName>
    <definedName name="PAGE_13">#N/A</definedName>
    <definedName name="PAGE_14">#N/A</definedName>
    <definedName name="PAGE_15">#N/A</definedName>
    <definedName name="PAGE_16">#N/A</definedName>
    <definedName name="PAGE_17">#N/A</definedName>
    <definedName name="PAGE_18">#N/A</definedName>
    <definedName name="PAGE_20">#N/A</definedName>
    <definedName name="PAGE_21">#N/A</definedName>
    <definedName name="PAGE_33">#N/A</definedName>
    <definedName name="PAGE_34">#N/A</definedName>
    <definedName name="PAGE_35">#N/A</definedName>
    <definedName name="PAGE_37">#N/A</definedName>
    <definedName name="PAGE10" localSheetId="3">#REF!</definedName>
    <definedName name="PAGE10" localSheetId="4">#REF!</definedName>
    <definedName name="PAGE10">#REF!</definedName>
    <definedName name="PAGE11" localSheetId="3">#REF!</definedName>
    <definedName name="PAGE11" localSheetId="4">#REF!</definedName>
    <definedName name="PAGE11">#REF!</definedName>
    <definedName name="PAGE14" localSheetId="3">#REF!</definedName>
    <definedName name="PAGE14" localSheetId="4">#REF!</definedName>
    <definedName name="PAGE14">#REF!</definedName>
    <definedName name="PAGE22" localSheetId="3">#REF!</definedName>
    <definedName name="PAGE22" localSheetId="4">#REF!</definedName>
    <definedName name="PAGE22">#REF!</definedName>
    <definedName name="PAGE23" localSheetId="3">#REF!</definedName>
    <definedName name="PAGE23" localSheetId="4">#REF!</definedName>
    <definedName name="PAGE23">#REF!</definedName>
    <definedName name="PAGE29" localSheetId="3">#REF!</definedName>
    <definedName name="PAGE29" localSheetId="4">#REF!</definedName>
    <definedName name="PAGE29">#REF!</definedName>
    <definedName name="PAGE31" localSheetId="3">#REF!</definedName>
    <definedName name="PAGE31" localSheetId="4">#REF!</definedName>
    <definedName name="PAGE31">#REF!</definedName>
    <definedName name="PAGE32" localSheetId="3">#REF!</definedName>
    <definedName name="PAGE32" localSheetId="4">#REF!</definedName>
    <definedName name="PAGE32">#REF!</definedName>
    <definedName name="PAGE33" localSheetId="3">#REF!</definedName>
    <definedName name="PAGE33" localSheetId="4">#REF!</definedName>
    <definedName name="PAGE33">#REF!</definedName>
    <definedName name="PAGE39" localSheetId="3">#REF!</definedName>
    <definedName name="PAGE39" localSheetId="4">#REF!</definedName>
    <definedName name="PAGE39">#REF!</definedName>
    <definedName name="Pal_Workbook_GUID" hidden="1">"2HILYI3BVYJ2CF8JYWBG7WNY"</definedName>
    <definedName name="palac" localSheetId="3" hidden="1">[29]palac!#REF!</definedName>
    <definedName name="palac" localSheetId="4" hidden="1">[29]palac!#REF!</definedName>
    <definedName name="palac" hidden="1">[29]palac!#REF!</definedName>
    <definedName name="pc">[20]B!$D$24</definedName>
    <definedName name="pmm" localSheetId="3">[6]syn!#REF!</definedName>
    <definedName name="pmm" localSheetId="4">[6]syn!#REF!</definedName>
    <definedName name="pmm">[6]syn!#REF!</definedName>
    <definedName name="pnaa">[12]P!$D$26</definedName>
    <definedName name="PNR">[11]BS!$D$31</definedName>
    <definedName name="PR">[4]W!$B$15</definedName>
    <definedName name="pre" localSheetId="3">[35]A!#REF!</definedName>
    <definedName name="pre" localSheetId="4">[35]A!#REF!</definedName>
    <definedName name="pre">[35]A!#REF!</definedName>
    <definedName name="PRE_NEED_COMPANY" localSheetId="3">#REF!</definedName>
    <definedName name="PRE_NEED_COMPANY" localSheetId="4">#REF!</definedName>
    <definedName name="PRE_NEED_COMPANY">#REF!</definedName>
    <definedName name="premiumtable">'[36]Premium Per Line'!$A$58:$Q$77</definedName>
    <definedName name="_xlnm.Print_Area" localSheetId="0">Instructions!$C$2:$D$31</definedName>
    <definedName name="_xlnm.Print_Area" localSheetId="2">SCI!$A$1:$E$86</definedName>
    <definedName name="_xlnm.Print_Area" localSheetId="1">SFP!$A$1:$L$209</definedName>
    <definedName name="Print_Area_MI" localSheetId="3">#REF!</definedName>
    <definedName name="Print_Area_MI" localSheetId="4">#REF!</definedName>
    <definedName name="Print_Area_MI">#REF!</definedName>
    <definedName name="pt">[17]A!$C$65</definedName>
    <definedName name="puc">[11]BS!$D$45</definedName>
    <definedName name="PY">[37]A!$O$2</definedName>
    <definedName name="rbc" localSheetId="3">#REF!</definedName>
    <definedName name="rbc" localSheetId="4">#REF!</definedName>
    <definedName name="rbc">#REF!</definedName>
    <definedName name="RBCratio_CY">'[14]RBC-x17'!$E$14</definedName>
    <definedName name="RCBL" localSheetId="3">[35]ST!#REF!</definedName>
    <definedName name="RCBL" localSheetId="4">[35]ST!#REF!</definedName>
    <definedName name="RCBL">[35]ST!#REF!</definedName>
    <definedName name="RE" localSheetId="3">#REF!</definedName>
    <definedName name="RE" localSheetId="4">#REF!</definedName>
    <definedName name="RE">#REF!</definedName>
    <definedName name="rena" localSheetId="3">[38]RE!#REF!</definedName>
    <definedName name="rena" localSheetId="4">[38]RE!#REF!</definedName>
    <definedName name="rena">[38]RE!#REF!</definedName>
    <definedName name="RENAA" localSheetId="3">#REF!</definedName>
    <definedName name="RENAA" localSheetId="4">#REF!</definedName>
    <definedName name="RENAA">#REF!</definedName>
    <definedName name="RI" localSheetId="3">[4]R!#REF!</definedName>
    <definedName name="RI" localSheetId="4">[4]R!#REF!</definedName>
    <definedName name="RI">[4]R!#REF!</definedName>
    <definedName name="RINAA" localSheetId="3">[4]R!#REF!</definedName>
    <definedName name="RINAA" localSheetId="4">[4]R!#REF!</definedName>
    <definedName name="RINAA">[4]R!#REF!</definedName>
    <definedName name="risk1" localSheetId="3">#REF!</definedName>
    <definedName name="risk1" localSheetId="4">#REF!</definedName>
    <definedName name="risk1">#REF!</definedName>
    <definedName name="risk2" localSheetId="3">#REF!</definedName>
    <definedName name="risk2" localSheetId="4">#REF!</definedName>
    <definedName name="risk2">#REF!</definedName>
    <definedName name="risk3" localSheetId="3">#REF!</definedName>
    <definedName name="risk3" localSheetId="4">#REF!</definedName>
    <definedName name="risk3">#REF!</definedName>
    <definedName name="risk4" localSheetId="3">#REF!</definedName>
    <definedName name="risk4" localSheetId="4">#REF!</definedName>
    <definedName name="risk4">#REF!</definedName>
    <definedName name="risk5" localSheetId="3">#REF!</definedName>
    <definedName name="risk5" localSheetId="4">#REF!</definedName>
    <definedName name="risk5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SwapState" hidden="1">TRUE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rlna">[22]RS!$Q$27</definedName>
    <definedName name="rpf" localSheetId="3">[34]A!#REF!</definedName>
    <definedName name="rpf" localSheetId="4">[34]A!#REF!</definedName>
    <definedName name="rpf">[34]A!#REF!</definedName>
    <definedName name="rplneg" localSheetId="3">#REF!</definedName>
    <definedName name="rplneg" localSheetId="4">#REF!</definedName>
    <definedName name="rplneg">#REF!</definedName>
    <definedName name="rpt" localSheetId="3">[21]A!#REF!</definedName>
    <definedName name="rpt" localSheetId="4">[21]A!#REF!</definedName>
    <definedName name="rpt">[21]A!#REF!</definedName>
    <definedName name="rr" localSheetId="3">[38]RE!#REF!</definedName>
    <definedName name="rr" localSheetId="4">[38]RE!#REF!</definedName>
    <definedName name="rr">[38]RE!#REF!</definedName>
    <definedName name="RRLNAA" localSheetId="3">#REF!</definedName>
    <definedName name="RRLNAA" localSheetId="4">#REF!</definedName>
    <definedName name="RRLNAA">#REF!</definedName>
    <definedName name="rrlneg">[12]RI!$F$24</definedName>
    <definedName name="RRPLF" localSheetId="3">#REF!</definedName>
    <definedName name="RRPLF" localSheetId="4">#REF!</definedName>
    <definedName name="RRPLF">#REF!</definedName>
    <definedName name="RRPLNEG" localSheetId="3">#REF!</definedName>
    <definedName name="RRPLNEG" localSheetId="4">#REF!</definedName>
    <definedName name="RRPLNEG">#REF!</definedName>
    <definedName name="RRPLT" localSheetId="3">#REF!</definedName>
    <definedName name="RRPLT" localSheetId="4">#REF!</definedName>
    <definedName name="RRPLT">#REF!</definedName>
    <definedName name="RRULNEG" localSheetId="3">#REF!</definedName>
    <definedName name="RRULNEG" localSheetId="4">#REF!</definedName>
    <definedName name="RRULNEG">#REF!</definedName>
    <definedName name="RRULT" localSheetId="3">[4]A!#REF!</definedName>
    <definedName name="RRULT" localSheetId="4">[4]A!#REF!</definedName>
    <definedName name="RRULT">[4]A!#REF!</definedName>
    <definedName name="ruf" localSheetId="3">[21]A!#REF!</definedName>
    <definedName name="ruf" localSheetId="4">[21]A!#REF!</definedName>
    <definedName name="ruf">[21]A!#REF!</definedName>
    <definedName name="rulneg">[12]RI!$F$21</definedName>
    <definedName name="RUP" localSheetId="3">#REF!</definedName>
    <definedName name="RUP" localSheetId="4">#REF!</definedName>
    <definedName name="RUP">#REF!</definedName>
    <definedName name="rupnl">[12]U!$B$14</definedName>
    <definedName name="RUPNLL" localSheetId="3">#REF!</definedName>
    <definedName name="RUPNLL" localSheetId="4">#REF!</definedName>
    <definedName name="RUPNLL">#REF!</definedName>
    <definedName name="rut" localSheetId="3">[21]A!#REF!</definedName>
    <definedName name="rut" localSheetId="4">[21]A!#REF!</definedName>
    <definedName name="rut">[21]A!#REF!</definedName>
    <definedName name="S" localSheetId="3">#REF!</definedName>
    <definedName name="S" localSheetId="4">#REF!</definedName>
    <definedName name="S">#REF!</definedName>
    <definedName name="S_Adjust_Data">'[25]Lead (Orig)'!$I$1:$I$948</definedName>
    <definedName name="S_AJE_Tot_Data">'[25]Lead (Orig)'!$H$1:$H$948</definedName>
    <definedName name="S_CY_Beg_Data">'[25]Lead (Orig)'!$F$1:$F$948</definedName>
    <definedName name="S_CY_End_Data">'[25]Lead (Orig)'!$K$1:$K$948</definedName>
    <definedName name="S_PY_End_Data">'[25]Lead (Orig)'!$M$1:$M$948</definedName>
    <definedName name="S_RJE_Tot_Data">'[25]Lead (Orig)'!$J$1:$J$948</definedName>
    <definedName name="SADJ" localSheetId="3">#REF!</definedName>
    <definedName name="SADJ" localSheetId="4">#REF!</definedName>
    <definedName name="SADJ">#REF!</definedName>
    <definedName name="sched24_DivDue">'[39]24'!$I$2975</definedName>
    <definedName name="SchedA1_BondsValueTypeCY">[40]A1!$T$110</definedName>
    <definedName name="schedA1_LA">[40]A1!$U$110</definedName>
    <definedName name="schedA1_NLA">[40]A1!$V$110</definedName>
    <definedName name="schedA1_NotAdmitted">[40]A1!$W$110</definedName>
    <definedName name="schedA2_LA">[40]A2!$T$46</definedName>
    <definedName name="schedA2_NLA">[40]A2!$U$46</definedName>
    <definedName name="schedA2_notAdmitted">[40]A2!$V$46</definedName>
    <definedName name="SchedA2_TBillsValueTypeCY">[40]A2!$S$46</definedName>
    <definedName name="schedB_Encumbrances">[40]B!$S$85</definedName>
    <definedName name="schedB_LA">[40]B!$T$85</definedName>
    <definedName name="schedB_NLA">[40]B!$U$85</definedName>
    <definedName name="schedB_notAdmitted">[40]B!$V$85</definedName>
    <definedName name="SchedB_StocksValueTypeCY">[40]B!$R$85</definedName>
    <definedName name="SchedC_basis1">[40]C!$P$43</definedName>
    <definedName name="schedC_basis2">[40]C!$P$44</definedName>
    <definedName name="schedC_basis3">[40]C!$P$45</definedName>
    <definedName name="schedC_encumb1">[40]C!$Q$43</definedName>
    <definedName name="schedC_encumb2">[40]C!$Q$44</definedName>
    <definedName name="schedC_encumb3">[40]C!$Q$45</definedName>
    <definedName name="schedC_LA1">[40]C!$R$43</definedName>
    <definedName name="schedC_LA2">[40]C!$R$44</definedName>
    <definedName name="schedC_LA3">[40]C!$R$45</definedName>
    <definedName name="schedC_NLA1">[40]C!$S$43</definedName>
    <definedName name="schedC_NLA2">[40]C!$S$44</definedName>
    <definedName name="schedC_NLA3">[40]C!$S$45</definedName>
    <definedName name="schedC_notAdmitted1">[40]C!$T$43</definedName>
    <definedName name="schedC_NotAdmitted2">[40]C!$T$44</definedName>
    <definedName name="schedC_notAdmitted3">[40]C!$T$45</definedName>
    <definedName name="schedD_LA">[40]D!$Y$23</definedName>
    <definedName name="schedD_NLA">[40]D!$Z$23</definedName>
    <definedName name="schedD_notAdmitted">[40]D!$AA$23</definedName>
    <definedName name="schedE_LA">[40]E!$U$22</definedName>
    <definedName name="schedE_NLA">[40]E!$V$22</definedName>
    <definedName name="schedE_NotAdmitted">[40]E!$W$22</definedName>
    <definedName name="schedF_LA">[40]F!$R$1060</definedName>
    <definedName name="schedF_NLA">[40]F!$S$1060</definedName>
    <definedName name="schedF_notAdmitted">[40]F!$T$1060</definedName>
    <definedName name="schedG_LA">[40]G!$P$22</definedName>
    <definedName name="schedG_NLA">[40]G!$Q$22</definedName>
    <definedName name="schedG_notAdmitted">[40]G!$R$22</definedName>
    <definedName name="schedH_LA">[40]H!$P$22</definedName>
    <definedName name="schedH_NLA">[40]H!$Q$22</definedName>
    <definedName name="schedH_notAdmitted">[40]H!$R$22</definedName>
    <definedName name="schedI_LA">[40]I!$P$23</definedName>
    <definedName name="schedI_NLA">[40]I!$Q$23</definedName>
    <definedName name="schedI_notAdmitted">[40]I!$R$23</definedName>
    <definedName name="schedJ_LA">[40]J!$P$34</definedName>
    <definedName name="schedJ_NLA">[40]J!$Q$34</definedName>
    <definedName name="schedJ_notAdmitted">[40]J!$R$34</definedName>
    <definedName name="schedK_basis">[40]K!$S$29</definedName>
    <definedName name="schedK_encumb">[40]K!$T$29</definedName>
    <definedName name="schedK_LA">[40]K!$U$29</definedName>
    <definedName name="schedK_NLA">[40]K!$V$29</definedName>
    <definedName name="schedK_notAdmitted">[40]K!$W$29</definedName>
    <definedName name="schedL_CoHLA">[40]L!$V$112</definedName>
    <definedName name="schedL_CoHNLA">[40]L!$W$112</definedName>
    <definedName name="schedL_CoHnotAdmitted">[40]L!$X$112</definedName>
    <definedName name="schedL_LA2">[40]L!$V$113</definedName>
    <definedName name="schedL_NLA2">[40]L!$W$113</definedName>
    <definedName name="schedL_notAdmitted2">[40]L!$X$113</definedName>
    <definedName name="schedM_hardwareAdmitted">[40]M!$N$143</definedName>
    <definedName name="schedM_hardwareLA">[40]M!$K$143</definedName>
    <definedName name="schedM_hardwareNA">[40]M!$M$143</definedName>
    <definedName name="schedM_hardwareNLA">[40]M!$L$143</definedName>
    <definedName name="schedM_softwareAdmitted">[40]M!$N$142</definedName>
    <definedName name="schedM_softwareLA">[40]M!$K$142</definedName>
    <definedName name="schedM_SoftwareNA">[40]M!$M$142</definedName>
    <definedName name="schedM_softwareNLA">[40]M!$L$142</definedName>
    <definedName name="schedN_Admitted">[40]N!$O$36</definedName>
    <definedName name="schedN_LA">[40]N!$L$36</definedName>
    <definedName name="schedN_NLA">[40]N!$M$36</definedName>
    <definedName name="schedN_notAdmitted">[40]N!$N$36</definedName>
    <definedName name="schedO_Admitted">[40]O!$P$38</definedName>
    <definedName name="schedO_LA">[40]O!$M$38</definedName>
    <definedName name="schedO_NLA">[40]O!$N$38</definedName>
    <definedName name="schedO_notAdmitted">[40]O!$O$38</definedName>
    <definedName name="schedP_Admitted">[40]P!$P$45</definedName>
    <definedName name="schedP_LA">[40]P!$M$45</definedName>
    <definedName name="schedP_NLA">[40]P!$N$45</definedName>
    <definedName name="schedP_notAdmitted">[40]P!$O$45</definedName>
    <definedName name="schedQ_admitted">[40]Q!$Q$36</definedName>
    <definedName name="schedQ_LA">[40]Q!$N$36</definedName>
    <definedName name="schedQ_NLA">[40]Q!$O$36</definedName>
    <definedName name="schedQ_notAdmitted">[40]Q!$P$36</definedName>
    <definedName name="schedS_Admitted">[40]S!$K$25</definedName>
    <definedName name="schedS_LA">[40]S!$H$25</definedName>
    <definedName name="schedS_NLA">[40]S!$I$25</definedName>
    <definedName name="schedS_notAdmitted">[40]S!$J$25</definedName>
    <definedName name="schedU1_LA">[40]U1!$E$44</definedName>
    <definedName name="schedU1_NLA">[40]U1!$F$44</definedName>
    <definedName name="schedU1_notAdmitted">[40]U1!$G$44</definedName>
    <definedName name="se">[15]S!$C$43</definedName>
    <definedName name="sf">[19]S!$C$15</definedName>
    <definedName name="sfl" localSheetId="3">[32]A!#REF!</definedName>
    <definedName name="sfl" localSheetId="4">[32]A!#REF!</definedName>
    <definedName name="sfl">[32]A!#REF!</definedName>
    <definedName name="sfnl" localSheetId="3">[32]A!#REF!</definedName>
    <definedName name="sfnl" localSheetId="4">[32]A!#REF!</definedName>
    <definedName name="sfnl">[32]A!#REF!</definedName>
    <definedName name="si" localSheetId="3">#REF!</definedName>
    <definedName name="si" localSheetId="4">#REF!</definedName>
    <definedName name="si">#REF!</definedName>
    <definedName name="sina" localSheetId="3">#REF!</definedName>
    <definedName name="sina" localSheetId="4">#REF!</definedName>
    <definedName name="sina">#REF!</definedName>
    <definedName name="SINAA" localSheetId="3">[4]ST!#REF!</definedName>
    <definedName name="SINAA" localSheetId="4">[4]ST!#REF!</definedName>
    <definedName name="SINAA">[4]ST!#REF!</definedName>
    <definedName name="slist1">[1]Property!$E$135:$F$192</definedName>
    <definedName name="slist2">[1]Property!$F$135:$G$192</definedName>
    <definedName name="sna" localSheetId="3">#REF!</definedName>
    <definedName name="sna" localSheetId="4">#REF!</definedName>
    <definedName name="sna">#REF!</definedName>
    <definedName name="SR" localSheetId="3">[4]W!#REF!</definedName>
    <definedName name="SR" localSheetId="4">[4]W!#REF!</definedName>
    <definedName name="SR">[4]W!#REF!</definedName>
    <definedName name="SRNAA" localSheetId="3">#REF!</definedName>
    <definedName name="SRNAA" localSheetId="4">#REF!</definedName>
    <definedName name="SRNAA">#REF!</definedName>
    <definedName name="StartDate">[18]main!$E$7</definedName>
    <definedName name="sti" localSheetId="3">[6]syn!#REF!</definedName>
    <definedName name="sti" localSheetId="4">[6]syn!#REF!</definedName>
    <definedName name="sti">[6]syn!#REF!</definedName>
    <definedName name="T">[4]N!$A$29</definedName>
    <definedName name="TB" localSheetId="3">#REF!</definedName>
    <definedName name="TB" localSheetId="4">#REF!</definedName>
    <definedName name="TB">#REF!</definedName>
    <definedName name="TBADJ" localSheetId="3">#REF!</definedName>
    <definedName name="TBADJ" localSheetId="4">#REF!</definedName>
    <definedName name="TBADJ">#REF!</definedName>
    <definedName name="TBI" localSheetId="3">#REF!</definedName>
    <definedName name="TBI" localSheetId="4">#REF!</definedName>
    <definedName name="TBI">#REF!</definedName>
    <definedName name="tbna" localSheetId="3">[41]T!#REF!</definedName>
    <definedName name="tbna" localSheetId="4">[41]T!#REF!</definedName>
    <definedName name="tbna">[41]T!#REF!</definedName>
    <definedName name="TBNLA" localSheetId="3">#REF!</definedName>
    <definedName name="TBNLA" localSheetId="4">#REF!</definedName>
    <definedName name="TBNLA">#REF!</definedName>
    <definedName name="TDI" localSheetId="3">#REF!</definedName>
    <definedName name="TDI" localSheetId="4">#REF!</definedName>
    <definedName name="TDI">#REF!</definedName>
    <definedName name="TDINAA" localSheetId="3">#REF!</definedName>
    <definedName name="TDINAA" localSheetId="4">#REF!</definedName>
    <definedName name="TDINAA">#REF!</definedName>
    <definedName name="TextRefCopy1" localSheetId="3">#REF!</definedName>
    <definedName name="TextRefCopy1" localSheetId="4">#REF!</definedName>
    <definedName name="TextRefCopy1">#REF!</definedName>
    <definedName name="TextRefCopy10" localSheetId="3">#REF!</definedName>
    <definedName name="TextRefCopy10" localSheetId="4">#REF!</definedName>
    <definedName name="TextRefCopy10">#REF!</definedName>
    <definedName name="TextRefCopy11" localSheetId="3">#REF!</definedName>
    <definedName name="TextRefCopy11" localSheetId="4">#REF!</definedName>
    <definedName name="TextRefCopy11">#REF!</definedName>
    <definedName name="TextRefCopy12" localSheetId="3">#REF!</definedName>
    <definedName name="TextRefCopy12" localSheetId="4">#REF!</definedName>
    <definedName name="TextRefCopy12">#REF!</definedName>
    <definedName name="TextRefCopy13" localSheetId="3">#REF!</definedName>
    <definedName name="TextRefCopy13" localSheetId="4">#REF!</definedName>
    <definedName name="TextRefCopy13">#REF!</definedName>
    <definedName name="TextRefCopy14" localSheetId="3">#REF!</definedName>
    <definedName name="TextRefCopy14" localSheetId="4">#REF!</definedName>
    <definedName name="TextRefCopy14">#REF!</definedName>
    <definedName name="TextRefCopy15" localSheetId="3">#REF!</definedName>
    <definedName name="TextRefCopy15" localSheetId="4">#REF!</definedName>
    <definedName name="TextRefCopy15">#REF!</definedName>
    <definedName name="TextRefCopy16" localSheetId="3">#REF!</definedName>
    <definedName name="TextRefCopy16" localSheetId="4">#REF!</definedName>
    <definedName name="TextRefCopy16">#REF!</definedName>
    <definedName name="TextRefCopy17" localSheetId="3">#REF!</definedName>
    <definedName name="TextRefCopy17" localSheetId="4">#REF!</definedName>
    <definedName name="TextRefCopy17">#REF!</definedName>
    <definedName name="TextRefCopy18" localSheetId="3">#REF!</definedName>
    <definedName name="TextRefCopy18" localSheetId="4">#REF!</definedName>
    <definedName name="TextRefCopy18">#REF!</definedName>
    <definedName name="TextRefCopy19" localSheetId="3">#REF!</definedName>
    <definedName name="TextRefCopy19" localSheetId="4">#REF!</definedName>
    <definedName name="TextRefCopy19">#REF!</definedName>
    <definedName name="TextRefCopy2" localSheetId="3">#REF!</definedName>
    <definedName name="TextRefCopy2" localSheetId="4">#REF!</definedName>
    <definedName name="TextRefCopy2">#REF!</definedName>
    <definedName name="TextRefCopy20" localSheetId="3">#REF!</definedName>
    <definedName name="TextRefCopy20" localSheetId="4">#REF!</definedName>
    <definedName name="TextRefCopy20">#REF!</definedName>
    <definedName name="TextRefCopy21" localSheetId="3">#REF!</definedName>
    <definedName name="TextRefCopy21" localSheetId="4">#REF!</definedName>
    <definedName name="TextRefCopy21">#REF!</definedName>
    <definedName name="TextRefCopy22" localSheetId="3">#REF!</definedName>
    <definedName name="TextRefCopy22" localSheetId="4">#REF!</definedName>
    <definedName name="TextRefCopy22">#REF!</definedName>
    <definedName name="TextRefCopy23" localSheetId="3">#REF!</definedName>
    <definedName name="TextRefCopy23" localSheetId="4">#REF!</definedName>
    <definedName name="TextRefCopy23">#REF!</definedName>
    <definedName name="TextRefCopy24" localSheetId="3">#REF!</definedName>
    <definedName name="TextRefCopy24" localSheetId="4">#REF!</definedName>
    <definedName name="TextRefCopy24">#REF!</definedName>
    <definedName name="TextRefCopy25" localSheetId="3">#REF!</definedName>
    <definedName name="TextRefCopy25" localSheetId="4">#REF!</definedName>
    <definedName name="TextRefCopy25">#REF!</definedName>
    <definedName name="TextRefCopy26" localSheetId="3">#REF!</definedName>
    <definedName name="TextRefCopy26" localSheetId="4">#REF!</definedName>
    <definedName name="TextRefCopy26">#REF!</definedName>
    <definedName name="TextRefCopy27" localSheetId="3">#REF!</definedName>
    <definedName name="TextRefCopy27" localSheetId="4">#REF!</definedName>
    <definedName name="TextRefCopy27">#REF!</definedName>
    <definedName name="TextRefCopy28" localSheetId="3">#REF!</definedName>
    <definedName name="TextRefCopy28" localSheetId="4">#REF!</definedName>
    <definedName name="TextRefCopy28">#REF!</definedName>
    <definedName name="TextRefCopy29" localSheetId="3">#REF!</definedName>
    <definedName name="TextRefCopy29" localSheetId="4">#REF!</definedName>
    <definedName name="TextRefCopy29">#REF!</definedName>
    <definedName name="TextRefCopy3" localSheetId="3">#REF!</definedName>
    <definedName name="TextRefCopy3" localSheetId="4">#REF!</definedName>
    <definedName name="TextRefCopy3">#REF!</definedName>
    <definedName name="TextRefCopy30" localSheetId="3">#REF!</definedName>
    <definedName name="TextRefCopy30" localSheetId="4">#REF!</definedName>
    <definedName name="TextRefCopy30">#REF!</definedName>
    <definedName name="TextRefCopy31" localSheetId="3">#REF!</definedName>
    <definedName name="TextRefCopy31" localSheetId="4">#REF!</definedName>
    <definedName name="TextRefCopy31">#REF!</definedName>
    <definedName name="TextRefCopy32" localSheetId="3">#REF!</definedName>
    <definedName name="TextRefCopy32" localSheetId="4">#REF!</definedName>
    <definedName name="TextRefCopy32">#REF!</definedName>
    <definedName name="TextRefCopy33" localSheetId="3">#REF!</definedName>
    <definedName name="TextRefCopy33" localSheetId="4">#REF!</definedName>
    <definedName name="TextRefCopy33">#REF!</definedName>
    <definedName name="TextRefCopy34" localSheetId="3">#REF!</definedName>
    <definedName name="TextRefCopy34" localSheetId="4">#REF!</definedName>
    <definedName name="TextRefCopy34">#REF!</definedName>
    <definedName name="TextRefCopy35" localSheetId="3">#REF!</definedName>
    <definedName name="TextRefCopy35" localSheetId="4">#REF!</definedName>
    <definedName name="TextRefCopy35">#REF!</definedName>
    <definedName name="TextRefCopy36" localSheetId="3">#REF!</definedName>
    <definedName name="TextRefCopy36" localSheetId="4">#REF!</definedName>
    <definedName name="TextRefCopy36">#REF!</definedName>
    <definedName name="TextRefCopy37" localSheetId="3">#REF!</definedName>
    <definedName name="TextRefCopy37" localSheetId="4">#REF!</definedName>
    <definedName name="TextRefCopy37">#REF!</definedName>
    <definedName name="TextRefCopy38" localSheetId="3">#REF!</definedName>
    <definedName name="TextRefCopy38" localSheetId="4">#REF!</definedName>
    <definedName name="TextRefCopy38">#REF!</definedName>
    <definedName name="TextRefCopy39" localSheetId="3">#REF!</definedName>
    <definedName name="TextRefCopy39" localSheetId="4">#REF!</definedName>
    <definedName name="TextRefCopy39">#REF!</definedName>
    <definedName name="TextRefCopy4" localSheetId="3">#REF!</definedName>
    <definedName name="TextRefCopy4" localSheetId="4">#REF!</definedName>
    <definedName name="TextRefCopy4">#REF!</definedName>
    <definedName name="TextRefCopy40" localSheetId="3">#REF!</definedName>
    <definedName name="TextRefCopy40" localSheetId="4">#REF!</definedName>
    <definedName name="TextRefCopy40">#REF!</definedName>
    <definedName name="TextRefCopy41" localSheetId="3">#REF!</definedName>
    <definedName name="TextRefCopy41" localSheetId="4">#REF!</definedName>
    <definedName name="TextRefCopy41">#REF!</definedName>
    <definedName name="TextRefCopy5" localSheetId="3">#REF!</definedName>
    <definedName name="TextRefCopy5" localSheetId="4">#REF!</definedName>
    <definedName name="TextRefCopy5">#REF!</definedName>
    <definedName name="TextRefCopy6" localSheetId="3">#REF!</definedName>
    <definedName name="TextRefCopy6" localSheetId="4">#REF!</definedName>
    <definedName name="TextRefCopy6">#REF!</definedName>
    <definedName name="TextRefCopy7" localSheetId="3">#REF!</definedName>
    <definedName name="TextRefCopy7" localSheetId="4">#REF!</definedName>
    <definedName name="TextRefCopy7">#REF!</definedName>
    <definedName name="TextRefCopy8" localSheetId="3">#REF!</definedName>
    <definedName name="TextRefCopy8" localSheetId="4">#REF!</definedName>
    <definedName name="TextRefCopy8">#REF!</definedName>
    <definedName name="TextRefCopy9" localSheetId="3">#REF!</definedName>
    <definedName name="TextRefCopy9" localSheetId="4">#REF!</definedName>
    <definedName name="TextRefCopy9">#REF!</definedName>
    <definedName name="TextRefCopyRangeCount" hidden="1">1</definedName>
    <definedName name="TF">[11]TF!$F$20</definedName>
    <definedName name="TimeToPay1">[14]PS2!$AG$31</definedName>
    <definedName name="TimeToPay2">[14]PS2!$AH$31</definedName>
    <definedName name="TimeToPay3">[14]PS2!$AI$31</definedName>
    <definedName name="tl">[6]syn!$C$31</definedName>
    <definedName name="TNLL" localSheetId="3">#REF!</definedName>
    <definedName name="TNLL" localSheetId="4">#REF!</definedName>
    <definedName name="TNLL">#REF!</definedName>
    <definedName name="top">[42]Main!$E$3</definedName>
    <definedName name="tp">[17]wbs!$G$25</definedName>
    <definedName name="TPCY" localSheetId="3">#REF!</definedName>
    <definedName name="TPCY" localSheetId="4">#REF!</definedName>
    <definedName name="TPCY">#REF!</definedName>
    <definedName name="tppy">[17]wbs!$M$25</definedName>
    <definedName name="txnl">[12]TX!$E$21</definedName>
    <definedName name="UBD" localSheetId="3">#REF!</definedName>
    <definedName name="UBD" localSheetId="4">#REF!</definedName>
    <definedName name="UBD">#REF!</definedName>
    <definedName name="udnl" localSheetId="3">[41]T!#REF!</definedName>
    <definedName name="udnl" localSheetId="4">[41]T!#REF!</definedName>
    <definedName name="udnl">[41]T!#REF!</definedName>
    <definedName name="upnl" localSheetId="3">[43]U!#REF!</definedName>
    <definedName name="upnl" localSheetId="4">[43]U!#REF!</definedName>
    <definedName name="upnl">[43]U!#REF!</definedName>
    <definedName name="useRBC2">[18]main!$F$30</definedName>
    <definedName name="UWcostRatio_1" localSheetId="3">#REF!</definedName>
    <definedName name="UWcostRatio_1" localSheetId="4">#REF!</definedName>
    <definedName name="UWcostRatio_1">#REF!</definedName>
    <definedName name="UWcostRatio1" localSheetId="3">#REF!</definedName>
    <definedName name="UWcostRatio1" localSheetId="4">#REF!</definedName>
    <definedName name="UWcostRatio1">#REF!</definedName>
    <definedName name="UWcostRatio2" localSheetId="3">#REF!</definedName>
    <definedName name="UWcostRatio2" localSheetId="4">#REF!</definedName>
    <definedName name="UWcostRatio2">#REF!</definedName>
    <definedName name="UWcostRatio3" localSheetId="3">#REF!</definedName>
    <definedName name="UWcostRatio3" localSheetId="4">#REF!</definedName>
    <definedName name="UWcostRatio3">#REF!</definedName>
    <definedName name="vat">[17]A!$C$68</definedName>
    <definedName name="VT" localSheetId="3">#REF!</definedName>
    <definedName name="VT" localSheetId="4">#REF!</definedName>
    <definedName name="VT">#REF!</definedName>
    <definedName name="WorkingDays" localSheetId="3">#REF!</definedName>
    <definedName name="WorkingDays" localSheetId="4">#REF!</definedName>
    <definedName name="WorkingDays">#REF!</definedName>
    <definedName name="wt">[17]A!$C$70</definedName>
    <definedName name="X_RATE" localSheetId="3">'[44]Exh 1'!#REF!</definedName>
    <definedName name="X_RATE" localSheetId="4">'[44]Exh 1'!#REF!</definedName>
    <definedName name="X_RATE">'[44]Exh 1'!#REF!</definedName>
    <definedName name="XR" localSheetId="3">#REF!</definedName>
    <definedName name="XR" localSheetId="4">#REF!</definedName>
    <definedName name="XR">#REF!</definedName>
    <definedName name="Xrate">[45]Main!$B$4</definedName>
    <definedName name="XS" localSheetId="3">#REF!</definedName>
    <definedName name="XS" localSheetId="4">#REF!</definedName>
    <definedName name="XS">#REF!</definedName>
    <definedName name="XY">[3]A!$C$58</definedName>
    <definedName name="Year1MI">[14]PS4!$P$5</definedName>
    <definedName name="YEdate">[14]p1!$G$3</definedName>
    <definedName name="Yr">[45]Main!$B$3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7" l="1"/>
  <c r="D8" i="7"/>
  <c r="D6" i="7"/>
  <c r="G211" i="1"/>
  <c r="G210" i="1"/>
  <c r="G183" i="1"/>
  <c r="G126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I8" i="1"/>
  <c r="D8" i="1"/>
  <c r="F8" i="1" s="1"/>
  <c r="G8" i="1" s="1"/>
  <c r="F211" i="1"/>
  <c r="F210" i="1"/>
  <c r="F183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G52" i="12"/>
  <c r="G53" i="12"/>
  <c r="G47" i="12"/>
  <c r="G48" i="12"/>
  <c r="G49" i="12"/>
  <c r="G46" i="12"/>
  <c r="G43" i="12"/>
  <c r="E42" i="12"/>
  <c r="G42" i="12"/>
  <c r="I42" i="12"/>
  <c r="C42" i="12"/>
  <c r="E41" i="12"/>
  <c r="G41" i="12"/>
  <c r="I41" i="12"/>
  <c r="C41" i="12"/>
  <c r="E38" i="12"/>
  <c r="G38" i="12"/>
  <c r="I38" i="12"/>
  <c r="C38" i="12"/>
  <c r="E37" i="12"/>
  <c r="G37" i="12"/>
  <c r="I37" i="12"/>
  <c r="C37" i="12"/>
  <c r="E36" i="12"/>
  <c r="G36" i="12"/>
  <c r="I36" i="12"/>
  <c r="C36" i="12"/>
  <c r="D210" i="1" l="1"/>
  <c r="J200" i="1"/>
  <c r="J195" i="1"/>
  <c r="J188" i="1"/>
  <c r="J185" i="1"/>
  <c r="J210" i="1" s="1"/>
  <c r="J172" i="1"/>
  <c r="J168" i="1"/>
  <c r="J165" i="1"/>
  <c r="J159" i="1"/>
  <c r="J155" i="1"/>
  <c r="J147" i="1"/>
  <c r="J136" i="1"/>
  <c r="J128" i="1"/>
  <c r="J183" i="1" s="1"/>
  <c r="J211" i="1" s="1"/>
  <c r="J121" i="1"/>
  <c r="J111" i="1"/>
  <c r="J92" i="1"/>
  <c r="J88" i="1"/>
  <c r="J83" i="1"/>
  <c r="J80" i="1"/>
  <c r="J73" i="1"/>
  <c r="J72" i="1" s="1"/>
  <c r="J68" i="1"/>
  <c r="J64" i="1"/>
  <c r="J59" i="1"/>
  <c r="J56" i="1"/>
  <c r="J55" i="1"/>
  <c r="J49" i="1"/>
  <c r="J44" i="1"/>
  <c r="J28" i="1" s="1"/>
  <c r="J29" i="1"/>
  <c r="J25" i="1"/>
  <c r="J22" i="1"/>
  <c r="J19" i="1"/>
  <c r="J14" i="1"/>
  <c r="J8" i="1"/>
  <c r="J126" i="1" s="1"/>
  <c r="J212" i="1" s="1"/>
  <c r="K8" i="1"/>
  <c r="E18" i="12" l="1"/>
  <c r="B16" i="9"/>
  <c r="B18" i="9" s="1"/>
  <c r="B85" i="2" s="1"/>
  <c r="D16" i="9"/>
  <c r="F85" i="2"/>
  <c r="F81" i="2"/>
  <c r="F78" i="2"/>
  <c r="F26" i="2"/>
  <c r="F39" i="2" s="1"/>
  <c r="F23" i="2"/>
  <c r="F13" i="2"/>
  <c r="E85" i="2"/>
  <c r="E81" i="2"/>
  <c r="E78" i="2"/>
  <c r="E26" i="2"/>
  <c r="E39" i="2" s="1"/>
  <c r="E23" i="2"/>
  <c r="E13" i="2"/>
  <c r="D81" i="2"/>
  <c r="D78" i="2"/>
  <c r="D26" i="2"/>
  <c r="D39" i="2" s="1"/>
  <c r="D79" i="2" s="1"/>
  <c r="D23" i="2"/>
  <c r="D13" i="2"/>
  <c r="B81" i="2"/>
  <c r="K200" i="1"/>
  <c r="K195" i="1"/>
  <c r="K188" i="1"/>
  <c r="K185" i="1"/>
  <c r="I200" i="1"/>
  <c r="I195" i="1"/>
  <c r="I188" i="1"/>
  <c r="I185" i="1"/>
  <c r="D200" i="1"/>
  <c r="B128" i="1"/>
  <c r="B44" i="1"/>
  <c r="B29" i="1"/>
  <c r="B8" i="1"/>
  <c r="A4" i="12"/>
  <c r="A3" i="1"/>
  <c r="E4" i="12"/>
  <c r="D4" i="12"/>
  <c r="C4" i="12"/>
  <c r="B4" i="12"/>
  <c r="A35" i="11"/>
  <c r="Z35" i="11"/>
  <c r="Y35" i="11"/>
  <c r="X35" i="11"/>
  <c r="W35" i="11"/>
  <c r="V35" i="11"/>
  <c r="U35" i="11"/>
  <c r="T35" i="11"/>
  <c r="S35" i="11"/>
  <c r="R35" i="11"/>
  <c r="P35" i="11"/>
  <c r="O35" i="11"/>
  <c r="N35" i="11"/>
  <c r="M35" i="11"/>
  <c r="K35" i="11"/>
  <c r="J35" i="11"/>
  <c r="I35" i="11"/>
  <c r="H35" i="11"/>
  <c r="G35" i="11"/>
  <c r="F35" i="11"/>
  <c r="D35" i="11"/>
  <c r="C35" i="11"/>
  <c r="Q34" i="11"/>
  <c r="L34" i="11"/>
  <c r="E34" i="11"/>
  <c r="B34" i="11"/>
  <c r="AA34" i="11" s="1"/>
  <c r="AA33" i="11"/>
  <c r="Q33" i="11"/>
  <c r="L33" i="11"/>
  <c r="E33" i="11"/>
  <c r="B33" i="11"/>
  <c r="Q32" i="11"/>
  <c r="L32" i="11"/>
  <c r="E32" i="11"/>
  <c r="B32" i="11"/>
  <c r="AA32" i="11" s="1"/>
  <c r="Q31" i="11"/>
  <c r="Q35" i="11" s="1"/>
  <c r="L31" i="11"/>
  <c r="L35" i="11" s="1"/>
  <c r="E31" i="11"/>
  <c r="E35" i="11" s="1"/>
  <c r="B31" i="11"/>
  <c r="B35" i="11" s="1"/>
  <c r="A29" i="11"/>
  <c r="A23" i="11"/>
  <c r="A17" i="11"/>
  <c r="A11" i="11"/>
  <c r="A8" i="11"/>
  <c r="A3" i="11"/>
  <c r="A3" i="9"/>
  <c r="F5" i="9"/>
  <c r="E5" i="9"/>
  <c r="D5" i="9"/>
  <c r="B5" i="9"/>
  <c r="F16" i="9"/>
  <c r="F18" i="9" s="1"/>
  <c r="A3" i="6"/>
  <c r="F34" i="6"/>
  <c r="F21" i="6"/>
  <c r="F35" i="6" s="1"/>
  <c r="F13" i="6"/>
  <c r="F5" i="6"/>
  <c r="E5" i="6"/>
  <c r="D5" i="6"/>
  <c r="B5" i="6"/>
  <c r="B13" i="6"/>
  <c r="D13" i="6"/>
  <c r="E13" i="6"/>
  <c r="B21" i="6"/>
  <c r="D21" i="6"/>
  <c r="E21" i="6"/>
  <c r="B34" i="6"/>
  <c r="B35" i="6" s="1"/>
  <c r="B36" i="6" s="1"/>
  <c r="D34" i="6"/>
  <c r="E34" i="6"/>
  <c r="F5" i="2"/>
  <c r="E5" i="2"/>
  <c r="D5" i="2"/>
  <c r="K5" i="1"/>
  <c r="I34" i="12" s="1"/>
  <c r="J5" i="1"/>
  <c r="G34" i="12" s="1"/>
  <c r="B5" i="2"/>
  <c r="A1" i="2"/>
  <c r="I5" i="1"/>
  <c r="E34" i="12" s="1"/>
  <c r="B5" i="1"/>
  <c r="C34" i="12" s="1"/>
  <c r="A3" i="2"/>
  <c r="E24" i="2" l="1"/>
  <c r="F79" i="2"/>
  <c r="D24" i="2"/>
  <c r="D80" i="2" s="1"/>
  <c r="D82" i="2" s="1"/>
  <c r="D84" i="2" s="1"/>
  <c r="E79" i="2"/>
  <c r="F24" i="2"/>
  <c r="I210" i="1"/>
  <c r="K210" i="1"/>
  <c r="AA31" i="11"/>
  <c r="AA35" i="11" s="1"/>
  <c r="D35" i="6"/>
  <c r="D36" i="6" s="1"/>
  <c r="E35" i="6"/>
  <c r="E36" i="6" s="1"/>
  <c r="F36" i="6"/>
  <c r="E80" i="2" l="1"/>
  <c r="E82" i="2" s="1"/>
  <c r="E84" i="2" s="1"/>
  <c r="E86" i="2" s="1"/>
  <c r="F80" i="2"/>
  <c r="F82" i="2" s="1"/>
  <c r="F84" i="2" s="1"/>
  <c r="F86" i="2" s="1"/>
  <c r="B23" i="2"/>
  <c r="B13" i="2"/>
  <c r="A2" i="12" l="1"/>
  <c r="A1" i="1"/>
  <c r="B24" i="2" l="1"/>
  <c r="B26" i="2"/>
  <c r="B39" i="2" s="1"/>
  <c r="B13" i="11" l="1"/>
  <c r="E13" i="11"/>
  <c r="Q13" i="11"/>
  <c r="Q28" i="11"/>
  <c r="L28" i="11"/>
  <c r="E28" i="11"/>
  <c r="B28" i="11"/>
  <c r="Q27" i="11"/>
  <c r="L27" i="11"/>
  <c r="E27" i="11"/>
  <c r="B27" i="11"/>
  <c r="Q26" i="11"/>
  <c r="L26" i="11"/>
  <c r="E26" i="11"/>
  <c r="B26" i="11"/>
  <c r="Q25" i="11"/>
  <c r="L25" i="11"/>
  <c r="E25" i="11"/>
  <c r="B25" i="11"/>
  <c r="Q22" i="11"/>
  <c r="L22" i="11"/>
  <c r="E22" i="11"/>
  <c r="B22" i="11"/>
  <c r="Q21" i="11"/>
  <c r="L21" i="11"/>
  <c r="E21" i="11"/>
  <c r="B21" i="11"/>
  <c r="Q20" i="11"/>
  <c r="L20" i="11"/>
  <c r="E20" i="11"/>
  <c r="B20" i="11"/>
  <c r="Q19" i="11"/>
  <c r="L19" i="11"/>
  <c r="E19" i="11"/>
  <c r="B19" i="11"/>
  <c r="I17" i="11"/>
  <c r="I23" i="11" s="1"/>
  <c r="I29" i="11" s="1"/>
  <c r="Q16" i="11"/>
  <c r="L16" i="11"/>
  <c r="E16" i="11"/>
  <c r="B16" i="11"/>
  <c r="Q15" i="11"/>
  <c r="L15" i="11"/>
  <c r="E15" i="11"/>
  <c r="B15" i="11"/>
  <c r="Q14" i="11"/>
  <c r="L14" i="11"/>
  <c r="E14" i="11"/>
  <c r="B14" i="11"/>
  <c r="L13" i="11"/>
  <c r="Q9" i="11"/>
  <c r="Q10" i="11"/>
  <c r="Q8" i="11"/>
  <c r="L8" i="11"/>
  <c r="L10" i="11"/>
  <c r="L9" i="11"/>
  <c r="E9" i="11"/>
  <c r="E10" i="11"/>
  <c r="E8" i="11"/>
  <c r="B78" i="2"/>
  <c r="C11" i="11"/>
  <c r="D11" i="11"/>
  <c r="D17" i="11" s="1"/>
  <c r="H11" i="11"/>
  <c r="H17" i="11" s="1"/>
  <c r="H23" i="11" s="1"/>
  <c r="H29" i="11" s="1"/>
  <c r="I11" i="11"/>
  <c r="J11" i="11"/>
  <c r="J17" i="11" s="1"/>
  <c r="J23" i="11" s="1"/>
  <c r="J29" i="11" s="1"/>
  <c r="K11" i="11"/>
  <c r="K17" i="11" s="1"/>
  <c r="K23" i="11" s="1"/>
  <c r="K29" i="11" s="1"/>
  <c r="M11" i="11"/>
  <c r="M17" i="11" s="1"/>
  <c r="M23" i="11" s="1"/>
  <c r="M29" i="11" s="1"/>
  <c r="N11" i="11"/>
  <c r="N17" i="11" s="1"/>
  <c r="N23" i="11" s="1"/>
  <c r="N29" i="11" s="1"/>
  <c r="O11" i="11"/>
  <c r="O17" i="11" s="1"/>
  <c r="O23" i="11" s="1"/>
  <c r="O29" i="11" s="1"/>
  <c r="P11" i="11"/>
  <c r="P17" i="11" s="1"/>
  <c r="P23" i="11" s="1"/>
  <c r="P29" i="11" s="1"/>
  <c r="R11" i="11"/>
  <c r="R17" i="11" s="1"/>
  <c r="R23" i="11" s="1"/>
  <c r="R29" i="11" s="1"/>
  <c r="S11" i="11"/>
  <c r="S17" i="11" s="1"/>
  <c r="S23" i="11" s="1"/>
  <c r="S29" i="11" s="1"/>
  <c r="T11" i="11"/>
  <c r="T17" i="11" s="1"/>
  <c r="T23" i="11" s="1"/>
  <c r="T29" i="11" s="1"/>
  <c r="U11" i="11"/>
  <c r="U17" i="11" s="1"/>
  <c r="U23" i="11" s="1"/>
  <c r="U29" i="11" s="1"/>
  <c r="V11" i="11"/>
  <c r="V17" i="11" s="1"/>
  <c r="V23" i="11" s="1"/>
  <c r="V29" i="11" s="1"/>
  <c r="W11" i="11"/>
  <c r="W17" i="11" s="1"/>
  <c r="W23" i="11" s="1"/>
  <c r="W29" i="11" s="1"/>
  <c r="X11" i="11"/>
  <c r="X17" i="11" s="1"/>
  <c r="X23" i="11" s="1"/>
  <c r="X29" i="11" s="1"/>
  <c r="Y11" i="11"/>
  <c r="Y17" i="11" s="1"/>
  <c r="Y23" i="11" s="1"/>
  <c r="Y29" i="11" s="1"/>
  <c r="Z11" i="11"/>
  <c r="Z17" i="11" s="1"/>
  <c r="Z23" i="11" s="1"/>
  <c r="Z29" i="11" s="1"/>
  <c r="B8" i="11"/>
  <c r="B10" i="11"/>
  <c r="B9" i="11"/>
  <c r="B79" i="2" l="1"/>
  <c r="AA10" i="11"/>
  <c r="B11" i="11"/>
  <c r="B17" i="11" s="1"/>
  <c r="B23" i="11" s="1"/>
  <c r="B29" i="11" s="1"/>
  <c r="L11" i="11"/>
  <c r="L17" i="11" s="1"/>
  <c r="L23" i="11" s="1"/>
  <c r="L29" i="11" s="1"/>
  <c r="AA9" i="11"/>
  <c r="C17" i="11"/>
  <c r="AA22" i="11"/>
  <c r="AA25" i="11"/>
  <c r="Q11" i="11"/>
  <c r="Q17" i="11" s="1"/>
  <c r="Q23" i="11" s="1"/>
  <c r="Q29" i="11" s="1"/>
  <c r="AA21" i="11"/>
  <c r="AA8" i="11"/>
  <c r="AA11" i="11" s="1"/>
  <c r="AA13" i="11"/>
  <c r="AA14" i="11"/>
  <c r="AA15" i="11"/>
  <c r="AA16" i="11"/>
  <c r="AA26" i="11"/>
  <c r="AA27" i="11"/>
  <c r="AA28" i="11"/>
  <c r="AA20" i="11"/>
  <c r="AA19" i="11"/>
  <c r="D23" i="11"/>
  <c r="D29" i="11" s="1"/>
  <c r="G11" i="11"/>
  <c r="G17" i="11" s="1"/>
  <c r="G23" i="11" s="1"/>
  <c r="G29" i="11" s="1"/>
  <c r="F11" i="11"/>
  <c r="F17" i="11" s="1"/>
  <c r="F23" i="11" s="1"/>
  <c r="F29" i="11" s="1"/>
  <c r="E11" i="11"/>
  <c r="E17" i="11" s="1"/>
  <c r="E23" i="11" s="1"/>
  <c r="E29" i="11" s="1"/>
  <c r="A1" i="11"/>
  <c r="B80" i="2" l="1"/>
  <c r="B82" i="2" s="1"/>
  <c r="B84" i="2" s="1"/>
  <c r="B86" i="2" s="1"/>
  <c r="C23" i="11"/>
  <c r="AA17" i="11"/>
  <c r="AA23" i="11" s="1"/>
  <c r="AA29" i="11" s="1"/>
  <c r="E16" i="9"/>
  <c r="E18" i="9" s="1"/>
  <c r="D18" i="9"/>
  <c r="D85" i="2" s="1"/>
  <c r="D86" i="2" s="1"/>
  <c r="A1" i="9"/>
  <c r="A1" i="6"/>
  <c r="C29" i="11" l="1"/>
  <c r="D185" i="1" s="1"/>
  <c r="E10" i="12" s="1"/>
  <c r="C20" i="12" l="1"/>
  <c r="C21" i="12" s="1"/>
  <c r="E21" i="12" s="1"/>
  <c r="E22" i="12" s="1"/>
  <c r="C25" i="12" s="1"/>
  <c r="K172" i="1"/>
  <c r="K168" i="1"/>
  <c r="K159" i="1"/>
  <c r="K155" i="1"/>
  <c r="K147" i="1"/>
  <c r="K136" i="1"/>
  <c r="K128" i="1"/>
  <c r="K121" i="1"/>
  <c r="K111" i="1"/>
  <c r="K92" i="1"/>
  <c r="K88" i="1"/>
  <c r="K83" i="1"/>
  <c r="K80" i="1"/>
  <c r="K73" i="1"/>
  <c r="K68" i="1"/>
  <c r="K64" i="1"/>
  <c r="K59" i="1"/>
  <c r="K56" i="1"/>
  <c r="K49" i="1"/>
  <c r="K44" i="1"/>
  <c r="K29" i="1"/>
  <c r="K25" i="1"/>
  <c r="K22" i="1"/>
  <c r="K19" i="1"/>
  <c r="K14" i="1"/>
  <c r="D182" i="1"/>
  <c r="D181" i="1"/>
  <c r="D180" i="1"/>
  <c r="D179" i="1"/>
  <c r="D178" i="1"/>
  <c r="D177" i="1"/>
  <c r="D176" i="1"/>
  <c r="D175" i="1"/>
  <c r="D174" i="1"/>
  <c r="D173" i="1"/>
  <c r="D171" i="1"/>
  <c r="D170" i="1"/>
  <c r="D169" i="1"/>
  <c r="D167" i="1"/>
  <c r="D166" i="1"/>
  <c r="D164" i="1"/>
  <c r="D163" i="1"/>
  <c r="D162" i="1"/>
  <c r="D161" i="1"/>
  <c r="D160" i="1"/>
  <c r="D158" i="1"/>
  <c r="D157" i="1"/>
  <c r="D156" i="1"/>
  <c r="D154" i="1"/>
  <c r="D153" i="1"/>
  <c r="D152" i="1"/>
  <c r="D151" i="1"/>
  <c r="D150" i="1"/>
  <c r="D149" i="1"/>
  <c r="D148" i="1"/>
  <c r="D146" i="1"/>
  <c r="D145" i="1"/>
  <c r="D144" i="1"/>
  <c r="D143" i="1"/>
  <c r="D142" i="1"/>
  <c r="D141" i="1"/>
  <c r="D140" i="1"/>
  <c r="D139" i="1"/>
  <c r="D138" i="1"/>
  <c r="D137" i="1"/>
  <c r="D135" i="1"/>
  <c r="D134" i="1"/>
  <c r="D133" i="1"/>
  <c r="D132" i="1"/>
  <c r="D131" i="1"/>
  <c r="D130" i="1"/>
  <c r="D129" i="1"/>
  <c r="D125" i="1"/>
  <c r="D124" i="1"/>
  <c r="D123" i="1"/>
  <c r="D122" i="1"/>
  <c r="D120" i="1"/>
  <c r="D119" i="1"/>
  <c r="D118" i="1"/>
  <c r="D117" i="1"/>
  <c r="D116" i="1"/>
  <c r="D115" i="1"/>
  <c r="D114" i="1"/>
  <c r="D113" i="1"/>
  <c r="D112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1" i="1"/>
  <c r="D90" i="1"/>
  <c r="D89" i="1"/>
  <c r="D87" i="1"/>
  <c r="D86" i="1"/>
  <c r="D85" i="1"/>
  <c r="D84" i="1"/>
  <c r="D82" i="1"/>
  <c r="D81" i="1"/>
  <c r="D79" i="1"/>
  <c r="D78" i="1"/>
  <c r="D77" i="1"/>
  <c r="D76" i="1"/>
  <c r="D75" i="1"/>
  <c r="D74" i="1"/>
  <c r="D71" i="1"/>
  <c r="D70" i="1"/>
  <c r="D69" i="1"/>
  <c r="D67" i="1"/>
  <c r="D66" i="1"/>
  <c r="D65" i="1"/>
  <c r="D63" i="1"/>
  <c r="D62" i="1"/>
  <c r="D61" i="1"/>
  <c r="D60" i="1"/>
  <c r="D58" i="1"/>
  <c r="D57" i="1"/>
  <c r="D54" i="1"/>
  <c r="D53" i="1"/>
  <c r="D52" i="1"/>
  <c r="D51" i="1"/>
  <c r="D50" i="1"/>
  <c r="D48" i="1"/>
  <c r="D47" i="1"/>
  <c r="D46" i="1"/>
  <c r="D45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7" i="1"/>
  <c r="D26" i="1"/>
  <c r="D24" i="1"/>
  <c r="D23" i="1"/>
  <c r="D21" i="1"/>
  <c r="D20" i="1"/>
  <c r="D18" i="1"/>
  <c r="D17" i="1"/>
  <c r="D16" i="1"/>
  <c r="D15" i="1"/>
  <c r="D13" i="1"/>
  <c r="D12" i="1"/>
  <c r="D11" i="1"/>
  <c r="D10" i="1"/>
  <c r="D9" i="1"/>
  <c r="B172" i="1"/>
  <c r="B168" i="1"/>
  <c r="B165" i="1" s="1"/>
  <c r="B159" i="1"/>
  <c r="B155" i="1"/>
  <c r="B147" i="1"/>
  <c r="B136" i="1"/>
  <c r="B121" i="1"/>
  <c r="B111" i="1"/>
  <c r="B92" i="1"/>
  <c r="B88" i="1"/>
  <c r="B83" i="1"/>
  <c r="B80" i="1"/>
  <c r="B73" i="1"/>
  <c r="B68" i="1"/>
  <c r="B64" i="1"/>
  <c r="B59" i="1"/>
  <c r="B56" i="1"/>
  <c r="B49" i="1"/>
  <c r="B25" i="1"/>
  <c r="B22" i="1"/>
  <c r="B19" i="1"/>
  <c r="B14" i="1"/>
  <c r="C172" i="1"/>
  <c r="C168" i="1"/>
  <c r="C165" i="1" s="1"/>
  <c r="C159" i="1"/>
  <c r="C155" i="1"/>
  <c r="C147" i="1"/>
  <c r="C136" i="1"/>
  <c r="C128" i="1"/>
  <c r="C121" i="1"/>
  <c r="C111" i="1"/>
  <c r="C92" i="1"/>
  <c r="C88" i="1"/>
  <c r="C83" i="1"/>
  <c r="C80" i="1"/>
  <c r="C73" i="1"/>
  <c r="C68" i="1"/>
  <c r="C64" i="1"/>
  <c r="C59" i="1"/>
  <c r="C56" i="1"/>
  <c r="C49" i="1"/>
  <c r="C44" i="1"/>
  <c r="C29" i="1"/>
  <c r="C25" i="1"/>
  <c r="C22" i="1"/>
  <c r="C19" i="1"/>
  <c r="C14" i="1"/>
  <c r="C8" i="1"/>
  <c r="I48" i="12" l="1"/>
  <c r="B183" i="1"/>
  <c r="E28" i="12"/>
  <c r="D29" i="12"/>
  <c r="D26" i="12"/>
  <c r="D22" i="12"/>
  <c r="B25" i="12"/>
  <c r="C26" i="12"/>
  <c r="E27" i="12" s="1"/>
  <c r="E29" i="12" s="1"/>
  <c r="C28" i="1"/>
  <c r="K165" i="1"/>
  <c r="K72" i="1"/>
  <c r="B72" i="1"/>
  <c r="C72" i="1"/>
  <c r="B28" i="1"/>
  <c r="K28" i="1"/>
  <c r="K55" i="1"/>
  <c r="C55" i="1"/>
  <c r="C183" i="1"/>
  <c r="B55" i="1"/>
  <c r="C15" i="12"/>
  <c r="B126" i="1" l="1"/>
  <c r="C14" i="12" s="1"/>
  <c r="E14" i="12" s="1"/>
  <c r="K126" i="1"/>
  <c r="K183" i="1"/>
  <c r="C126" i="1"/>
  <c r="I53" i="12" l="1"/>
  <c r="I43" i="12"/>
  <c r="I49" i="12"/>
  <c r="I46" i="12"/>
  <c r="K211" i="1"/>
  <c r="K212" i="1" s="1"/>
  <c r="I52" i="12"/>
  <c r="I47" i="12"/>
  <c r="I172" i="1"/>
  <c r="D172" i="1"/>
  <c r="I168" i="1"/>
  <c r="D168" i="1"/>
  <c r="I159" i="1"/>
  <c r="D159" i="1"/>
  <c r="I155" i="1"/>
  <c r="D155" i="1"/>
  <c r="I147" i="1"/>
  <c r="D147" i="1"/>
  <c r="I136" i="1"/>
  <c r="D136" i="1"/>
  <c r="I128" i="1"/>
  <c r="D128" i="1"/>
  <c r="I121" i="1"/>
  <c r="D121" i="1"/>
  <c r="I111" i="1"/>
  <c r="D111" i="1"/>
  <c r="I92" i="1"/>
  <c r="D92" i="1"/>
  <c r="I88" i="1"/>
  <c r="D88" i="1"/>
  <c r="I83" i="1"/>
  <c r="D83" i="1"/>
  <c r="I80" i="1"/>
  <c r="D80" i="1"/>
  <c r="I73" i="1"/>
  <c r="D73" i="1"/>
  <c r="I68" i="1"/>
  <c r="D68" i="1"/>
  <c r="I64" i="1"/>
  <c r="D64" i="1"/>
  <c r="I59" i="1"/>
  <c r="D59" i="1"/>
  <c r="I56" i="1"/>
  <c r="D56" i="1"/>
  <c r="I49" i="1"/>
  <c r="D49" i="1"/>
  <c r="I44" i="1"/>
  <c r="D44" i="1"/>
  <c r="I29" i="1"/>
  <c r="D29" i="1"/>
  <c r="D22" i="1"/>
  <c r="I19" i="1"/>
  <c r="D19" i="1"/>
  <c r="I14" i="1"/>
  <c r="D14" i="1"/>
  <c r="I25" i="1"/>
  <c r="D25" i="1"/>
  <c r="I22" i="1"/>
  <c r="C48" i="12" l="1"/>
  <c r="E48" i="12"/>
  <c r="I165" i="1"/>
  <c r="D165" i="1"/>
  <c r="I72" i="1"/>
  <c r="D72" i="1"/>
  <c r="D28" i="1" l="1"/>
  <c r="I28" i="1"/>
  <c r="D55" i="1"/>
  <c r="I55" i="1"/>
  <c r="I183" i="1"/>
  <c r="D183" i="1"/>
  <c r="D188" i="1"/>
  <c r="D195" i="1"/>
  <c r="I211" i="1" l="1"/>
  <c r="E47" i="12"/>
  <c r="E8" i="12"/>
  <c r="C47" i="12"/>
  <c r="I126" i="1"/>
  <c r="D126" i="1"/>
  <c r="D211" i="1"/>
  <c r="F126" i="1" l="1"/>
  <c r="C43" i="12"/>
  <c r="C53" i="12"/>
  <c r="C46" i="12"/>
  <c r="C49" i="12"/>
  <c r="I212" i="1"/>
  <c r="E43" i="12"/>
  <c r="E53" i="12"/>
  <c r="E49" i="12"/>
  <c r="E46" i="12"/>
  <c r="E52" i="12"/>
  <c r="C52" i="12"/>
  <c r="E7" i="12"/>
  <c r="E9" i="12" s="1"/>
  <c r="E11" i="12" s="1"/>
  <c r="D212" i="1"/>
</calcChain>
</file>

<file path=xl/sharedStrings.xml><?xml version="1.0" encoding="utf-8"?>
<sst xmlns="http://schemas.openxmlformats.org/spreadsheetml/2006/main" count="496" uniqueCount="365">
  <si>
    <t>ACCOUNTS</t>
  </si>
  <si>
    <t>ASSETS</t>
  </si>
  <si>
    <t>Cash on Hand</t>
  </si>
  <si>
    <t>Undeposited Collections</t>
  </si>
  <si>
    <t>Petty Cash Fund</t>
  </si>
  <si>
    <t>Revolving Fund</t>
  </si>
  <si>
    <t>Commission Fund</t>
  </si>
  <si>
    <t>Other Funds</t>
  </si>
  <si>
    <t>Cash in Banks</t>
  </si>
  <si>
    <t>Cash Equivalents</t>
  </si>
  <si>
    <t>Others</t>
  </si>
  <si>
    <t>Deposit to Healthcare Providers</t>
  </si>
  <si>
    <t>Other Receivables</t>
  </si>
  <si>
    <t xml:space="preserve">Notes Receivable </t>
  </si>
  <si>
    <t xml:space="preserve">Advances to Officers and Employees </t>
  </si>
  <si>
    <t xml:space="preserve">Due from Officers and Employees </t>
  </si>
  <si>
    <t xml:space="preserve">Due from Related Parties </t>
  </si>
  <si>
    <t xml:space="preserve">Others </t>
  </si>
  <si>
    <t>Debt Securities - Government</t>
  </si>
  <si>
    <t>Debt Securities - Private</t>
  </si>
  <si>
    <t>Prepayments</t>
  </si>
  <si>
    <t>Supplies</t>
  </si>
  <si>
    <t>Prepaid Commissions</t>
  </si>
  <si>
    <t>Prepaid Taxes</t>
  </si>
  <si>
    <t>Investments in Subsidiaries, Associates and Joint Ventures</t>
  </si>
  <si>
    <t>Investment in Subsidiaries</t>
  </si>
  <si>
    <t>Investment in Associates</t>
  </si>
  <si>
    <t>Investment in Joint Ventures</t>
  </si>
  <si>
    <t>Property and Equipment</t>
  </si>
  <si>
    <t>Land - At Cost</t>
  </si>
  <si>
    <t>Building and Building Improvements - At Cost</t>
  </si>
  <si>
    <t>Accumulated Depreciation - Building and Building Improvements</t>
  </si>
  <si>
    <t>Leasehold Improvements - At Cost</t>
  </si>
  <si>
    <t>Accumulated Depreciation - Leasehold Improvements</t>
  </si>
  <si>
    <t>IT Equipment - At Cost</t>
  </si>
  <si>
    <t>Accumulated Depreciation - IT Equipment</t>
  </si>
  <si>
    <t>Transportation Equipment - At Cost</t>
  </si>
  <si>
    <t>Accumulated Depreciation - Transportation Equipment</t>
  </si>
  <si>
    <t>Office Furniture, Fixtures and Equipment - At Cost</t>
  </si>
  <si>
    <t>Accumulated Depreciation - Office Furniture, Fixtures and Equipemnt</t>
  </si>
  <si>
    <t>Medical Equipment</t>
  </si>
  <si>
    <t>Accumulated Depreciation - Medical Equipment</t>
  </si>
  <si>
    <t>Revaluation Increment</t>
  </si>
  <si>
    <t>Accumulated Depreciation - Revaluation Increment</t>
  </si>
  <si>
    <t>Investment Property</t>
  </si>
  <si>
    <t>Accumulated Impairment Losses</t>
  </si>
  <si>
    <t>Land - At Fair Value</t>
  </si>
  <si>
    <t>Building and Building Improvements - At Fair Value</t>
  </si>
  <si>
    <t>Foreclosed Properties</t>
  </si>
  <si>
    <t>Intangible Assets</t>
  </si>
  <si>
    <t>Deferred Tax Assets</t>
  </si>
  <si>
    <t>TOTAL ASSETS</t>
  </si>
  <si>
    <t>LIABILITIES</t>
  </si>
  <si>
    <t>Claims Reserve</t>
  </si>
  <si>
    <t>In Course of Settlement (ICOS)</t>
  </si>
  <si>
    <t>Resisted Claims</t>
  </si>
  <si>
    <t xml:space="preserve">Claims Handling Expense </t>
  </si>
  <si>
    <t>Membership Fee Reserves</t>
  </si>
  <si>
    <t>Other Reserves</t>
  </si>
  <si>
    <t xml:space="preserve">Unearned Administrative Fee Reserves (UAFR) </t>
  </si>
  <si>
    <t>Liabilities Due to Insurance and Providers</t>
  </si>
  <si>
    <t>Commission Payable</t>
  </si>
  <si>
    <t>Accounts Payable</t>
  </si>
  <si>
    <t>SSS Loans Payable</t>
  </si>
  <si>
    <t>PhilHealth Premiums Payable</t>
  </si>
  <si>
    <t>Other Accounts Payable</t>
  </si>
  <si>
    <t>Due to Related Parties</t>
  </si>
  <si>
    <t>Accrued Expenses</t>
  </si>
  <si>
    <t>Accrued Utilities</t>
  </si>
  <si>
    <t>Accrued Services</t>
  </si>
  <si>
    <t>Accrued Interest</t>
  </si>
  <si>
    <t>Dividends Payable</t>
  </si>
  <si>
    <t>Taxes Payable</t>
  </si>
  <si>
    <t>Value-added Tax (VAT) Payable</t>
  </si>
  <si>
    <t>Withholding Taxes Payable</t>
  </si>
  <si>
    <t>Income Tax Payable</t>
  </si>
  <si>
    <t>Deferred Tax Liability</t>
  </si>
  <si>
    <t>TOTAL LIABILITIES</t>
  </si>
  <si>
    <t>EQUITY</t>
  </si>
  <si>
    <t>Share Capital</t>
  </si>
  <si>
    <t>Preferred Share Capital</t>
  </si>
  <si>
    <t>Common Share Capital</t>
  </si>
  <si>
    <t>Subscribed Share Capital</t>
  </si>
  <si>
    <t>Subscribed Preferred - Shares</t>
  </si>
  <si>
    <t xml:space="preserve">Subscription Receivable - Preferred Shares </t>
  </si>
  <si>
    <t>Subscribed Common Share Capital</t>
  </si>
  <si>
    <t>Subscription Receivable - Common Shares</t>
  </si>
  <si>
    <t>Share Dividend Distributable</t>
  </si>
  <si>
    <t>Capital Paid In Excess of Par</t>
  </si>
  <si>
    <t>Retained Earnings (Deficit)</t>
  </si>
  <si>
    <t>Retained Earnings - Appropriated</t>
  </si>
  <si>
    <t>Retained Earnings - Unappropriated</t>
  </si>
  <si>
    <t>Deposit for Future Subscription</t>
  </si>
  <si>
    <t>Treasury Shares</t>
  </si>
  <si>
    <t>TOTAL EQUITY</t>
  </si>
  <si>
    <t>TOTAL LIABILITIES AND EQUITY</t>
  </si>
  <si>
    <t>Membership Fees</t>
  </si>
  <si>
    <t>Other Benefits and Claims</t>
  </si>
  <si>
    <t>Salaries And Wages</t>
  </si>
  <si>
    <t>SSS Contributions</t>
  </si>
  <si>
    <t>Philhealth Contributions</t>
  </si>
  <si>
    <t>Pag-Ibig Contribution</t>
  </si>
  <si>
    <t>Medical Supplies</t>
  </si>
  <si>
    <t>Post-Employment Benefit Cost</t>
  </si>
  <si>
    <t>Representation and Entertainment</t>
  </si>
  <si>
    <t>Transportation and Travel Expenses</t>
  </si>
  <si>
    <t>Investment Management Fees</t>
  </si>
  <si>
    <t>Director's Fees and Allowances</t>
  </si>
  <si>
    <t>Corporate Secretary's Fees</t>
  </si>
  <si>
    <t>Auditors' Fees</t>
  </si>
  <si>
    <t>Actuarial Fees</t>
  </si>
  <si>
    <t>Service Fees</t>
  </si>
  <si>
    <t>Legal Fees</t>
  </si>
  <si>
    <t>Printing, Stationery and Supplies</t>
  </si>
  <si>
    <t>Books and Periodicals</t>
  </si>
  <si>
    <t>Advertising and Promotions</t>
  </si>
  <si>
    <t>Contributions and Donations</t>
  </si>
  <si>
    <t>Insurance Expenses</t>
  </si>
  <si>
    <t>Taxes and Licenses</t>
  </si>
  <si>
    <t>Bank Charges</t>
  </si>
  <si>
    <t>Depreciation and Amortization</t>
  </si>
  <si>
    <t>Share in Profit/Loss of Associates and Joint Ventures</t>
  </si>
  <si>
    <t>Provision for Impairment Losses</t>
  </si>
  <si>
    <t>Miscellaneous Expenses</t>
  </si>
  <si>
    <t>Dividend Income</t>
  </si>
  <si>
    <t>Interest Income</t>
  </si>
  <si>
    <t>Gain(Loss) on Sale of Property and Equipment</t>
  </si>
  <si>
    <t>Foreign Exchange Gain (Loss)</t>
  </si>
  <si>
    <t>Interest Expense</t>
  </si>
  <si>
    <t>Cash in Banks - Current</t>
  </si>
  <si>
    <t>Cash in Banks - Savings</t>
  </si>
  <si>
    <t>Cash in Banks - Administrative Service Only (ASO) Fund</t>
  </si>
  <si>
    <t>Membership Fee Receivable, Net</t>
  </si>
  <si>
    <t>Membership Fee Receivable</t>
  </si>
  <si>
    <t>Expected Credit Loss</t>
  </si>
  <si>
    <t>Deposit to Healthcare Providers, Net</t>
  </si>
  <si>
    <t xml:space="preserve">Due from ASO Accounts  </t>
  </si>
  <si>
    <t>Due from ASO Accounts, Net</t>
  </si>
  <si>
    <t xml:space="preserve">Financial Assets at Amortized Cost </t>
  </si>
  <si>
    <t>Advances to Agents (Agents' Accounts)</t>
  </si>
  <si>
    <t>Operating Lease Receivables</t>
  </si>
  <si>
    <t xml:space="preserve">Debt Securities at Amortized Cost </t>
  </si>
  <si>
    <t>Debt Securities at Amortized Cost - Government</t>
  </si>
  <si>
    <t>Debt Securities at Amortized Cost - Private</t>
  </si>
  <si>
    <t>Financial Assets at Fair Value Through Other Comprehensive Income (FVOCI)</t>
  </si>
  <si>
    <t>Debt Securities Measured at FVOCI - Government</t>
  </si>
  <si>
    <t>Debt Securities Measured at FVOCI - Private</t>
  </si>
  <si>
    <t>Equity Securities Designated as at FVOCI</t>
  </si>
  <si>
    <t>Financial Assets at Fair Value Through Profit or Loss (FVPL)</t>
  </si>
  <si>
    <t>Debt Securities at FVPL</t>
  </si>
  <si>
    <t>Debt Securities Designated at FVPL</t>
  </si>
  <si>
    <t>Equity Securities at FVPL</t>
  </si>
  <si>
    <t>Equity Securities Held for Trading</t>
  </si>
  <si>
    <t>Derivative Assets</t>
  </si>
  <si>
    <t>Foreign Exchange Contracts</t>
  </si>
  <si>
    <t>Interest Rate Contracts</t>
  </si>
  <si>
    <t>Equity-linked Derivatives</t>
  </si>
  <si>
    <t>Derivative Assets Held for Hedging</t>
  </si>
  <si>
    <t xml:space="preserve">Fair Value Hedge </t>
  </si>
  <si>
    <t>Cash Flow Hedge</t>
  </si>
  <si>
    <t xml:space="preserve">Hedges of a Net Investment in Foreign Operation </t>
  </si>
  <si>
    <t>Investments Income Due and Accrued</t>
  </si>
  <si>
    <t>Accrued Interest Income</t>
  </si>
  <si>
    <t>Financial Assets at Amortized Cost</t>
  </si>
  <si>
    <t xml:space="preserve">Financial Assets at FVOCI </t>
  </si>
  <si>
    <t>Financial Assets at FVPL</t>
  </si>
  <si>
    <t>Accrued Dividend Income</t>
  </si>
  <si>
    <t>Other Prepaid Expenses</t>
  </si>
  <si>
    <t>Right-of-Use Asset - At Cost</t>
  </si>
  <si>
    <t>Accumulated Depreciation - Right-of-Use Asset - At Cost</t>
  </si>
  <si>
    <t>Non-current Assets Held for Sale</t>
  </si>
  <si>
    <t>Pension Assets</t>
  </si>
  <si>
    <t>Intangible Assets, Net</t>
  </si>
  <si>
    <t>Accumulated Amortization and Impairment Loss</t>
  </si>
  <si>
    <t>Other Assets</t>
  </si>
  <si>
    <t xml:space="preserve">Due &amp; Unpaid (D&amp;U) Claims </t>
  </si>
  <si>
    <t>Incurred But Not Reported (IBNR)</t>
  </si>
  <si>
    <t>Aggregate Reserves for Long-Term Contracts</t>
  </si>
  <si>
    <t>Insurance Premium Reserves</t>
  </si>
  <si>
    <t>Expense Reserves</t>
  </si>
  <si>
    <t>Administrative Service Only (ASO) Reserves</t>
  </si>
  <si>
    <t>Members' Deposit/Applicants' Deposit</t>
  </si>
  <si>
    <t>Members’ Dividends Due And Unpaid</t>
  </si>
  <si>
    <t>Members’ Dividends Accumulations/Dividends Held On Deposit</t>
  </si>
  <si>
    <t>Maturities and Endowment Payables</t>
  </si>
  <si>
    <t>SSS Premiums Payable</t>
  </si>
  <si>
    <t xml:space="preserve">Pag-IBIG Premiums Payable </t>
  </si>
  <si>
    <t>Pag-IBIG Loans Payable</t>
  </si>
  <si>
    <t>Other Taxes &amp; Licenses Payable</t>
  </si>
  <si>
    <t>Financial Liabilities at Fair Value Through Profit or Loss (FVPL)</t>
  </si>
  <si>
    <t>Financial Liabilities Held for Trading</t>
  </si>
  <si>
    <t>Financial Liabilities Designated at FVPL</t>
  </si>
  <si>
    <t>Derivative Liabilities</t>
  </si>
  <si>
    <t>Derivative Liabilities Held for Hedging</t>
  </si>
  <si>
    <t>Notes Payable</t>
  </si>
  <si>
    <t>Lease Liability</t>
  </si>
  <si>
    <t>Pension Obligation</t>
  </si>
  <si>
    <t>Provisions</t>
  </si>
  <si>
    <t>Cash-settled Share-based Payment</t>
  </si>
  <si>
    <t>Other Liabilities</t>
  </si>
  <si>
    <t>Cost of Share-based Payment</t>
  </si>
  <si>
    <t>Reserve Accounts</t>
  </si>
  <si>
    <t>Reserve for Financial Assets at FVOCI</t>
  </si>
  <si>
    <t>Reserve for Credit Risk from Financial Liabilities at FVPL</t>
  </si>
  <si>
    <t xml:space="preserve">Reserve for Cash Flow Hedge </t>
  </si>
  <si>
    <t xml:space="preserve">Reserve for Hedge of a Net Investment in Foreign Operations </t>
  </si>
  <si>
    <t>Cumulative Foreign Currency Translation</t>
  </si>
  <si>
    <t>Remeasurement for Investment in Associates</t>
  </si>
  <si>
    <t>Reserve for Appraisal Increment - Property And Equipment</t>
  </si>
  <si>
    <t>Remeasurement Gains (Losses) on Retirement Pension Asset (Obligation)</t>
  </si>
  <si>
    <t>Total</t>
  </si>
  <si>
    <t xml:space="preserve">Enrolment Fees </t>
  </si>
  <si>
    <t xml:space="preserve">Administrative Fees </t>
  </si>
  <si>
    <t>Underwriting Expenses</t>
  </si>
  <si>
    <t>Healthcare Benefits and Claims</t>
  </si>
  <si>
    <t>In-patient Claims/Services</t>
  </si>
  <si>
    <t>Out-patient Claims/Services</t>
  </si>
  <si>
    <t>Claims Handling Expenses</t>
  </si>
  <si>
    <t>Commission Expense</t>
  </si>
  <si>
    <t>Other Underwriting Expenses</t>
  </si>
  <si>
    <t>Other Income</t>
  </si>
  <si>
    <t>Gain(Loss) on Sale of Investments</t>
  </si>
  <si>
    <t>Unrealized Gain (Loss) on Investments</t>
  </si>
  <si>
    <t>Rental Income</t>
  </si>
  <si>
    <t>Miscellaneous Income</t>
  </si>
  <si>
    <t>Administrative Expenses</t>
  </si>
  <si>
    <t>Operating Income from Clinic &amp; Other Operations</t>
  </si>
  <si>
    <t>TOTAL INCOME</t>
  </si>
  <si>
    <t>TOTAL EXPENSES</t>
  </si>
  <si>
    <t>Handling Fees</t>
  </si>
  <si>
    <t>Decrease (Increase) in Membership Fee Reserves</t>
  </si>
  <si>
    <t>Decrease (Increase) in Unearned Administrative Fee Reserves (UAFR)</t>
  </si>
  <si>
    <t>Medical Professional fees</t>
  </si>
  <si>
    <t>Endowment Benefit</t>
  </si>
  <si>
    <t>Maturity Benefit</t>
  </si>
  <si>
    <t>Increase (Decrease) in Aggregate Reserves For Long-Term Contracts</t>
  </si>
  <si>
    <t>Increase (Decrease) In Other Reserves</t>
  </si>
  <si>
    <t>Other Marketing Expenses</t>
  </si>
  <si>
    <t>Employees' Compensation (EC) Contributions</t>
  </si>
  <si>
    <t>Hospitalization Contributions</t>
  </si>
  <si>
    <t>Employee Benefits and Welfare</t>
  </si>
  <si>
    <t>Training and Development</t>
  </si>
  <si>
    <t>Management and Other Professional Fees</t>
  </si>
  <si>
    <t>Membership Fees and Dues</t>
  </si>
  <si>
    <t>Power, Light and Water</t>
  </si>
  <si>
    <t>Telecommunication and Postage</t>
  </si>
  <si>
    <t>Information Technology (I.T.) Expense</t>
  </si>
  <si>
    <t>Repairs and Maintenance</t>
  </si>
  <si>
    <t>Provision for Income Tax</t>
  </si>
  <si>
    <t>HMO Revenues</t>
  </si>
  <si>
    <t>Current</t>
  </si>
  <si>
    <t>Non-current</t>
  </si>
  <si>
    <t>Cost of Sales/Services from Clinic &amp; Other Operations*</t>
  </si>
  <si>
    <t>2.</t>
  </si>
  <si>
    <t>3.</t>
  </si>
  <si>
    <t>4.</t>
  </si>
  <si>
    <t>5.</t>
  </si>
  <si>
    <t>Add rows if necessary</t>
  </si>
  <si>
    <r>
      <t xml:space="preserve">1. </t>
    </r>
    <r>
      <rPr>
        <i/>
        <sz val="12"/>
        <color rgb="FFFF0000"/>
        <rFont val="Arial"/>
        <family val="2"/>
      </rPr>
      <t>(Itemize)</t>
    </r>
  </si>
  <si>
    <t>6.</t>
  </si>
  <si>
    <t>7.</t>
  </si>
  <si>
    <t>8.</t>
  </si>
  <si>
    <t>9.</t>
  </si>
  <si>
    <t>10.</t>
  </si>
  <si>
    <t>PROFIT (LOSS) BEFORE INCOME TAX</t>
  </si>
  <si>
    <t>PROFIT (LOSS) FROM HMO OPERATIONS</t>
  </si>
  <si>
    <t>Profit (Loss) from Clinic &amp; Other Operations</t>
  </si>
  <si>
    <t>PROFIT (LOSS) FROM CLINIC &amp; OTHER OPERATIONS</t>
  </si>
  <si>
    <t>COMPANY:</t>
  </si>
  <si>
    <t>CUT-OFF DATE:</t>
  </si>
  <si>
    <t>The table below summarizes the tabs contained in this worksheet:</t>
  </si>
  <si>
    <t>OCI</t>
  </si>
  <si>
    <t>Data in these cells are computed based on the inputs provided. No action is required.</t>
  </si>
  <si>
    <t>SFP</t>
  </si>
  <si>
    <t>SCI</t>
  </si>
  <si>
    <t>Clinic</t>
  </si>
  <si>
    <t>3rd Quarter</t>
  </si>
  <si>
    <t>Data in these cells are linked from other sources within the template. No action is required.</t>
  </si>
  <si>
    <t>CELL COLOR</t>
  </si>
  <si>
    <t>INSTRUCTION</t>
  </si>
  <si>
    <t>TAB NAME</t>
  </si>
  <si>
    <t>DESCRIPTION</t>
  </si>
  <si>
    <t>Statement of Financial Position</t>
  </si>
  <si>
    <t>Statement of Comprehensive Income</t>
  </si>
  <si>
    <t>Reporting of income and expenses if the HMO has Clinic and other operations.</t>
  </si>
  <si>
    <t>SCE</t>
  </si>
  <si>
    <t xml:space="preserve">NET PROFIT (LOSS) </t>
  </si>
  <si>
    <t>OTHER COMPREHENSIVE INCOME (LOSS)</t>
  </si>
  <si>
    <t>TOTAL COMPREHENSIVE INCOME (LOSS)</t>
  </si>
  <si>
    <t>Other Comprehensive Income</t>
  </si>
  <si>
    <t>TOTAL COMPREHENSIVE INCOME</t>
  </si>
  <si>
    <t>TOTAL COMPREHENSIVE INCOME, Net of Tax Effect</t>
  </si>
  <si>
    <t>(Add rows if necessary)</t>
  </si>
  <si>
    <t>Income Tax Relating to these Items</t>
  </si>
  <si>
    <t>1st Quarter</t>
  </si>
  <si>
    <t>2nd Quarter</t>
  </si>
  <si>
    <t>Statement of Changes in Equity</t>
  </si>
  <si>
    <t>Change in accounting policy</t>
  </si>
  <si>
    <t>Correction of error (net of tax)</t>
  </si>
  <si>
    <t>Net Profit (Loss) for the quarter</t>
  </si>
  <si>
    <t>Dividends declared or paid during the period</t>
  </si>
  <si>
    <t>Cells which can be filled up. If no data will be entered in a particular cell, just leave it blank.</t>
  </si>
  <si>
    <t>Do not fill-up.</t>
  </si>
  <si>
    <t>SCF</t>
  </si>
  <si>
    <t>Reporting of other comprehensive income, if there is any.</t>
  </si>
  <si>
    <t>Reporting of changes in stockholders' equity.</t>
  </si>
  <si>
    <t>Reporting of income and expenses.</t>
  </si>
  <si>
    <t>Reporting of the company's assets, liabilities and equity.</t>
  </si>
  <si>
    <t>Reporting of cash flows.</t>
  </si>
  <si>
    <t>COMPUTATION OF COMPLIANCE</t>
  </si>
  <si>
    <t>A. NET WOTH REQUIREMENT:</t>
  </si>
  <si>
    <t>Total Assets</t>
  </si>
  <si>
    <t>₱</t>
  </si>
  <si>
    <t>Total Liabilities</t>
  </si>
  <si>
    <t>Total Stockholders' Equity/Net Worth</t>
  </si>
  <si>
    <t>Actual Paid-up Capital</t>
  </si>
  <si>
    <t>Excess (Deficiency) in Net Worth</t>
  </si>
  <si>
    <t>B. ACID TEST RATIO:</t>
  </si>
  <si>
    <t>Current Assets</t>
  </si>
  <si>
    <t>=</t>
  </si>
  <si>
    <t>Current Liabilities</t>
  </si>
  <si>
    <t xml:space="preserve">C. RISK-BASED CAPITALIZATION </t>
  </si>
  <si>
    <t>Actual Gross Membership Fee</t>
  </si>
  <si>
    <t>Maximum Risk on  Membership Fee:</t>
  </si>
  <si>
    <t>Paid-Up Capital</t>
  </si>
  <si>
    <t>Factor</t>
  </si>
  <si>
    <t xml:space="preserve">Over Exposure </t>
  </si>
  <si>
    <t>Required Paid-up Capital:</t>
  </si>
  <si>
    <t>Divide by RBC Factor</t>
  </si>
  <si>
    <t xml:space="preserve">Required Paid-up Capital </t>
  </si>
  <si>
    <t>Less: Actual Paid-up Capital</t>
  </si>
  <si>
    <t xml:space="preserve">Required Infusion </t>
  </si>
  <si>
    <t>Par Value</t>
  </si>
  <si>
    <t>Medical Loss Ratio</t>
  </si>
  <si>
    <t>Administrative Expense Ratio</t>
  </si>
  <si>
    <t>Combined Ratio</t>
  </si>
  <si>
    <t>Operating Margin</t>
  </si>
  <si>
    <t>Return on Equity</t>
  </si>
  <si>
    <t>Return on Investments</t>
  </si>
  <si>
    <t>RATIO ANALYSIS</t>
  </si>
  <si>
    <t>4th Quarter</t>
  </si>
  <si>
    <t>31 March</t>
  </si>
  <si>
    <t>30 June</t>
  </si>
  <si>
    <t>30 September</t>
  </si>
  <si>
    <t>31 December</t>
  </si>
  <si>
    <t>CALENDAR YEAR:</t>
  </si>
  <si>
    <t>Instructions for filling up the template:</t>
  </si>
  <si>
    <t>Profitability Ratios</t>
  </si>
  <si>
    <t>Liquidy Ratios</t>
  </si>
  <si>
    <t>Liquid Assets/Total Assets</t>
  </si>
  <si>
    <t>Liquid Assets/Total Liability</t>
  </si>
  <si>
    <t>Liquid Assets/Technical Provision</t>
  </si>
  <si>
    <t>Solvency Ratios</t>
  </si>
  <si>
    <t>Debt Ratio</t>
  </si>
  <si>
    <t>Equity Ratio</t>
  </si>
  <si>
    <t>HMO Fundamental Ratios</t>
  </si>
  <si>
    <t>HMO Receivable/Total Assets</t>
  </si>
  <si>
    <t>CHANGE</t>
  </si>
  <si>
    <t>Amount</t>
  </si>
  <si>
    <t>Percentage</t>
  </si>
  <si>
    <t>`</t>
  </si>
  <si>
    <t>NET WORTH:</t>
  </si>
  <si>
    <t>ACID-TEST RATIO:</t>
  </si>
  <si>
    <t>RBC EXPOSURE: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</si>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</sst>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27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color theme="1"/>
      <name val="Arial"/>
      <family val="2"/>
    </font>
    <font>
      <b/>
      <sz val="12"/>
      <color indexed="12"/>
      <name val="Arial"/>
      <family val="2"/>
    </font>
    <font>
      <b/>
      <sz val="12"/>
      <color rgb="FFFF0000"/>
      <name val="Arial"/>
      <family val="2"/>
    </font>
    <font>
      <i/>
      <sz val="12"/>
      <color rgb="FFFF0000"/>
      <name val="Arial"/>
      <family val="2"/>
    </font>
    <font>
      <b/>
      <sz val="11"/>
      <color theme="1"/>
      <name val="Arial"/>
      <family val="2"/>
    </font>
    <font>
      <u/>
      <sz val="9"/>
      <color theme="10"/>
      <name val="Arial"/>
      <family val="2"/>
    </font>
    <font>
      <b/>
      <u/>
      <sz val="11"/>
      <color theme="10"/>
      <name val="Arial"/>
      <family val="2"/>
    </font>
    <font>
      <b/>
      <u val="doubleAccounting"/>
      <sz val="12"/>
      <color theme="1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color rgb="FF222222"/>
      <name val="Arial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43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0" fontId="8" fillId="0" borderId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5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3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39">
    <xf numFmtId="0" fontId="0" fillId="0" borderId="0" xfId="0"/>
    <xf numFmtId="0" fontId="13" fillId="0" borderId="0" xfId="0" applyFont="1" applyAlignment="1"/>
    <xf numFmtId="0" fontId="0" fillId="0" borderId="0" xfId="0" applyFont="1"/>
    <xf numFmtId="0" fontId="14" fillId="0" borderId="0" xfId="0" applyFont="1"/>
    <xf numFmtId="43" fontId="11" fillId="2" borderId="9" xfId="1" applyFont="1" applyFill="1" applyBorder="1"/>
    <xf numFmtId="43" fontId="11" fillId="2" borderId="10" xfId="1" applyFont="1" applyFill="1" applyBorder="1"/>
    <xf numFmtId="0" fontId="0" fillId="0" borderId="0" xfId="0" applyFont="1" applyAlignment="1">
      <alignment horizontal="left" indent="3"/>
    </xf>
    <xf numFmtId="43" fontId="12" fillId="2" borderId="15" xfId="1" applyFont="1" applyFill="1" applyBorder="1"/>
    <xf numFmtId="0" fontId="9" fillId="0" borderId="12" xfId="0" applyFont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 indent="2"/>
    </xf>
    <xf numFmtId="43" fontId="11" fillId="0" borderId="0" xfId="1" applyFont="1" applyFill="1" applyBorder="1"/>
    <xf numFmtId="0" fontId="0" fillId="0" borderId="0" xfId="0" applyFont="1" applyBorder="1"/>
    <xf numFmtId="0" fontId="9" fillId="0" borderId="14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2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 indent="4"/>
    </xf>
    <xf numFmtId="0" fontId="10" fillId="0" borderId="8" xfId="0" applyFont="1" applyBorder="1" applyAlignment="1">
      <alignment horizontal="left" vertical="center" wrapText="1" indent="4"/>
    </xf>
    <xf numFmtId="43" fontId="11" fillId="2" borderId="9" xfId="1" applyFont="1" applyFill="1" applyBorder="1" applyAlignment="1">
      <alignment horizontal="left"/>
    </xf>
    <xf numFmtId="43" fontId="11" fillId="2" borderId="15" xfId="1" applyFont="1" applyFill="1" applyBorder="1" applyAlignment="1">
      <alignment horizontal="left"/>
    </xf>
    <xf numFmtId="43" fontId="11" fillId="2" borderId="11" xfId="1" applyFont="1" applyFill="1" applyBorder="1"/>
    <xf numFmtId="43" fontId="9" fillId="2" borderId="29" xfId="1" applyFont="1" applyFill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left" vertical="center" wrapText="1" indent="3"/>
    </xf>
    <xf numFmtId="0" fontId="11" fillId="0" borderId="9" xfId="0" applyFont="1" applyBorder="1" applyAlignment="1">
      <alignment horizontal="left" vertical="center" wrapText="1" indent="6"/>
    </xf>
    <xf numFmtId="0" fontId="10" fillId="0" borderId="9" xfId="0" applyFont="1" applyBorder="1" applyAlignment="1">
      <alignment horizontal="left" vertical="center" wrapText="1" indent="9"/>
    </xf>
    <xf numFmtId="0" fontId="10" fillId="0" borderId="9" xfId="0" applyFont="1" applyBorder="1" applyAlignment="1">
      <alignment horizontal="left" vertical="center" wrapText="1" indent="12"/>
    </xf>
    <xf numFmtId="0" fontId="9" fillId="0" borderId="13" xfId="0" applyFont="1" applyBorder="1" applyAlignment="1">
      <alignment vertical="center" wrapText="1"/>
    </xf>
    <xf numFmtId="0" fontId="9" fillId="0" borderId="9" xfId="0" applyFont="1" applyFill="1" applyBorder="1" applyAlignment="1">
      <alignment horizontal="left" vertical="center" wrapText="1" indent="3"/>
    </xf>
    <xf numFmtId="0" fontId="11" fillId="0" borderId="9" xfId="0" applyFont="1" applyFill="1" applyBorder="1" applyAlignment="1">
      <alignment horizontal="left" vertical="center" wrapText="1" indent="6"/>
    </xf>
    <xf numFmtId="43" fontId="11" fillId="2" borderId="9" xfId="1" applyFont="1" applyFill="1" applyBorder="1" applyAlignment="1">
      <alignment horizontal="left" indent="4"/>
    </xf>
    <xf numFmtId="43" fontId="15" fillId="0" borderId="28" xfId="1" applyFont="1" applyBorder="1" applyAlignment="1">
      <alignment horizontal="center" vertical="center" wrapText="1"/>
    </xf>
    <xf numFmtId="43" fontId="15" fillId="0" borderId="7" xfId="1" applyFont="1" applyBorder="1" applyAlignment="1">
      <alignment horizontal="center" vertical="center" wrapText="1"/>
    </xf>
    <xf numFmtId="43" fontId="15" fillId="0" borderId="6" xfId="1" applyFont="1" applyBorder="1" applyAlignment="1">
      <alignment horizontal="center" vertical="center" wrapText="1"/>
    </xf>
    <xf numFmtId="0" fontId="11" fillId="0" borderId="8" xfId="0" quotePrefix="1" applyFont="1" applyBorder="1" applyAlignment="1">
      <alignment horizontal="left" vertical="center" wrapText="1" indent="2"/>
    </xf>
    <xf numFmtId="0" fontId="9" fillId="0" borderId="30" xfId="0" applyFont="1" applyBorder="1" applyAlignment="1">
      <alignment horizontal="left" vertical="center" wrapText="1" indent="4"/>
    </xf>
    <xf numFmtId="43" fontId="11" fillId="2" borderId="32" xfId="1" applyFont="1" applyFill="1" applyBorder="1" applyAlignment="1">
      <alignment horizontal="left"/>
    </xf>
    <xf numFmtId="0" fontId="9" fillId="0" borderId="5" xfId="0" applyFont="1" applyBorder="1" applyAlignment="1">
      <alignment horizontal="left" vertical="center" wrapText="1" indent="4"/>
    </xf>
    <xf numFmtId="43" fontId="11" fillId="2" borderId="6" xfId="1" applyFont="1" applyFill="1" applyBorder="1" applyAlignment="1">
      <alignment horizontal="left"/>
    </xf>
    <xf numFmtId="0" fontId="0" fillId="3" borderId="15" xfId="0" applyFill="1" applyBorder="1"/>
    <xf numFmtId="0" fontId="0" fillId="5" borderId="15" xfId="0" applyFill="1" applyBorder="1"/>
    <xf numFmtId="0" fontId="0" fillId="6" borderId="15" xfId="0" applyFill="1" applyBorder="1"/>
    <xf numFmtId="0" fontId="0" fillId="4" borderId="15" xfId="0" applyFill="1" applyBorder="1"/>
    <xf numFmtId="0" fontId="0" fillId="0" borderId="24" xfId="0" applyBorder="1"/>
    <xf numFmtId="0" fontId="0" fillId="0" borderId="17" xfId="0" applyBorder="1"/>
    <xf numFmtId="0" fontId="0" fillId="0" borderId="18" xfId="0" applyBorder="1"/>
    <xf numFmtId="0" fontId="0" fillId="0" borderId="8" xfId="0" applyBorder="1"/>
    <xf numFmtId="0" fontId="18" fillId="0" borderId="0" xfId="0" applyFont="1" applyBorder="1" applyAlignment="1">
      <alignment horizontal="center"/>
    </xf>
    <xf numFmtId="0" fontId="0" fillId="0" borderId="11" xfId="0" applyBorder="1"/>
    <xf numFmtId="0" fontId="0" fillId="0" borderId="0" xfId="0" applyBorder="1"/>
    <xf numFmtId="0" fontId="0" fillId="0" borderId="16" xfId="0" applyBorder="1"/>
    <xf numFmtId="0" fontId="0" fillId="0" borderId="20" xfId="0" applyBorder="1"/>
    <xf numFmtId="0" fontId="0" fillId="0" borderId="21" xfId="0" applyBorder="1"/>
    <xf numFmtId="0" fontId="18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left" indent="2"/>
    </xf>
    <xf numFmtId="0" fontId="0" fillId="0" borderId="32" xfId="0" applyBorder="1"/>
    <xf numFmtId="0" fontId="0" fillId="0" borderId="6" xfId="0" applyBorder="1"/>
    <xf numFmtId="0" fontId="18" fillId="0" borderId="0" xfId="0" applyFont="1"/>
    <xf numFmtId="0" fontId="16" fillId="0" borderId="0" xfId="0" applyNumberFormat="1" applyFont="1" applyBorder="1" applyAlignment="1">
      <alignment horizontal="left"/>
    </xf>
    <xf numFmtId="0" fontId="0" fillId="3" borderId="2" xfId="0" applyFill="1" applyBorder="1"/>
    <xf numFmtId="43" fontId="11" fillId="5" borderId="15" xfId="1" applyFont="1" applyFill="1" applyBorder="1" applyAlignment="1">
      <alignment horizontal="left"/>
    </xf>
    <xf numFmtId="0" fontId="11" fillId="0" borderId="8" xfId="0" quotePrefix="1" applyFont="1" applyBorder="1" applyAlignment="1">
      <alignment horizontal="left" vertical="center" wrapText="1"/>
    </xf>
    <xf numFmtId="43" fontId="11" fillId="2" borderId="13" xfId="1" applyFont="1" applyFill="1" applyBorder="1" applyAlignment="1">
      <alignment horizontal="left"/>
    </xf>
    <xf numFmtId="0" fontId="9" fillId="0" borderId="8" xfId="0" quotePrefix="1" applyFont="1" applyBorder="1" applyAlignment="1">
      <alignment horizontal="left" vertical="center" wrapText="1"/>
    </xf>
    <xf numFmtId="43" fontId="11" fillId="0" borderId="9" xfId="1" applyFont="1" applyFill="1" applyBorder="1" applyAlignment="1">
      <alignment horizontal="left"/>
    </xf>
    <xf numFmtId="0" fontId="0" fillId="0" borderId="0" xfId="0" applyFont="1" applyFill="1"/>
    <xf numFmtId="43" fontId="11" fillId="4" borderId="10" xfId="1" applyFont="1" applyFill="1" applyBorder="1"/>
    <xf numFmtId="43" fontId="11" fillId="0" borderId="8" xfId="1" applyFont="1" applyFill="1" applyBorder="1"/>
    <xf numFmtId="43" fontId="11" fillId="2" borderId="8" xfId="1" applyFont="1" applyFill="1" applyBorder="1"/>
    <xf numFmtId="43" fontId="11" fillId="0" borderId="11" xfId="1" applyFont="1" applyFill="1" applyBorder="1" applyAlignment="1">
      <alignment horizontal="left" indent="4"/>
    </xf>
    <xf numFmtId="43" fontId="11" fillId="0" borderId="44" xfId="1" applyFont="1" applyFill="1" applyBorder="1"/>
    <xf numFmtId="0" fontId="0" fillId="0" borderId="0" xfId="0" applyFont="1" applyFill="1" applyBorder="1"/>
    <xf numFmtId="0" fontId="0" fillId="0" borderId="11" xfId="0" applyFont="1" applyFill="1" applyBorder="1"/>
    <xf numFmtId="0" fontId="0" fillId="0" borderId="46" xfId="0" applyFont="1" applyFill="1" applyBorder="1"/>
    <xf numFmtId="0" fontId="0" fillId="0" borderId="44" xfId="0" applyFont="1" applyFill="1" applyBorder="1"/>
    <xf numFmtId="0" fontId="0" fillId="0" borderId="9" xfId="0" applyFont="1" applyFill="1" applyBorder="1"/>
    <xf numFmtId="43" fontId="11" fillId="3" borderId="9" xfId="1" applyFont="1" applyFill="1" applyBorder="1"/>
    <xf numFmtId="43" fontId="11" fillId="2" borderId="36" xfId="1" applyFont="1" applyFill="1" applyBorder="1"/>
    <xf numFmtId="43" fontId="11" fillId="2" borderId="49" xfId="1" applyFont="1" applyFill="1" applyBorder="1"/>
    <xf numFmtId="43" fontId="11" fillId="2" borderId="50" xfId="1" applyFont="1" applyFill="1" applyBorder="1"/>
    <xf numFmtId="43" fontId="11" fillId="2" borderId="51" xfId="1" applyFont="1" applyFill="1" applyBorder="1"/>
    <xf numFmtId="43" fontId="11" fillId="2" borderId="35" xfId="1" applyFont="1" applyFill="1" applyBorder="1"/>
    <xf numFmtId="43" fontId="11" fillId="2" borderId="52" xfId="1" applyFont="1" applyFill="1" applyBorder="1"/>
    <xf numFmtId="0" fontId="9" fillId="0" borderId="30" xfId="0" quotePrefix="1" applyFont="1" applyBorder="1" applyAlignment="1">
      <alignment horizontal="left" vertical="center" wrapText="1"/>
    </xf>
    <xf numFmtId="43" fontId="11" fillId="2" borderId="30" xfId="1" applyFont="1" applyFill="1" applyBorder="1"/>
    <xf numFmtId="43" fontId="11" fillId="2" borderId="37" xfId="1" applyFont="1" applyFill="1" applyBorder="1"/>
    <xf numFmtId="43" fontId="11" fillId="2" borderId="31" xfId="1" applyFont="1" applyFill="1" applyBorder="1"/>
    <xf numFmtId="43" fontId="11" fillId="2" borderId="53" xfId="1" applyFont="1" applyFill="1" applyBorder="1"/>
    <xf numFmtId="43" fontId="11" fillId="2" borderId="32" xfId="1" applyFont="1" applyFill="1" applyBorder="1"/>
    <xf numFmtId="43" fontId="11" fillId="2" borderId="38" xfId="1" applyFont="1" applyFill="1" applyBorder="1"/>
    <xf numFmtId="43" fontId="11" fillId="4" borderId="9" xfId="1" applyFont="1" applyFill="1" applyBorder="1" applyAlignment="1">
      <alignment horizontal="left"/>
    </xf>
    <xf numFmtId="43" fontId="11" fillId="4" borderId="11" xfId="1" applyFont="1" applyFill="1" applyBorder="1"/>
    <xf numFmtId="43" fontId="11" fillId="4" borderId="9" xfId="1" applyFont="1" applyFill="1" applyBorder="1"/>
    <xf numFmtId="0" fontId="9" fillId="0" borderId="25" xfId="0" applyFont="1" applyBorder="1" applyAlignment="1">
      <alignment horizontal="left" vertical="center" wrapText="1" indent="3"/>
    </xf>
    <xf numFmtId="43" fontId="12" fillId="2" borderId="18" xfId="1" applyFont="1" applyFill="1" applyBorder="1"/>
    <xf numFmtId="43" fontId="12" fillId="2" borderId="25" xfId="1" applyFont="1" applyFill="1" applyBorder="1"/>
    <xf numFmtId="0" fontId="9" fillId="0" borderId="16" xfId="0" applyFont="1" applyBorder="1" applyAlignment="1">
      <alignment horizontal="left" vertical="center" wrapText="1" indent="3"/>
    </xf>
    <xf numFmtId="0" fontId="9" fillId="0" borderId="24" xfId="0" applyFont="1" applyBorder="1" applyAlignment="1">
      <alignment vertical="center" wrapText="1"/>
    </xf>
    <xf numFmtId="0" fontId="9" fillId="0" borderId="8" xfId="0" applyFont="1" applyFill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6"/>
    </xf>
    <xf numFmtId="0" fontId="9" fillId="0" borderId="16" xfId="0" applyFont="1" applyFill="1" applyBorder="1" applyAlignment="1">
      <alignment horizontal="left" vertical="center" wrapText="1" indent="3"/>
    </xf>
    <xf numFmtId="43" fontId="12" fillId="0" borderId="48" xfId="1" applyFont="1" applyFill="1" applyBorder="1"/>
    <xf numFmtId="43" fontId="12" fillId="0" borderId="23" xfId="1" applyFont="1" applyFill="1" applyBorder="1"/>
    <xf numFmtId="43" fontId="12" fillId="0" borderId="54" xfId="1" applyFont="1" applyFill="1" applyBorder="1"/>
    <xf numFmtId="43" fontId="12" fillId="0" borderId="29" xfId="1" applyFont="1" applyFill="1" applyBorder="1"/>
    <xf numFmtId="0" fontId="18" fillId="0" borderId="25" xfId="0" applyFont="1" applyBorder="1" applyAlignment="1">
      <alignment horizontal="center"/>
    </xf>
    <xf numFmtId="0" fontId="0" fillId="0" borderId="2" xfId="0" applyBorder="1"/>
    <xf numFmtId="43" fontId="11" fillId="4" borderId="25" xfId="1" applyFont="1" applyFill="1" applyBorder="1"/>
    <xf numFmtId="43" fontId="12" fillId="2" borderId="13" xfId="1" applyFont="1" applyFill="1" applyBorder="1"/>
    <xf numFmtId="43" fontId="9" fillId="2" borderId="13" xfId="1" applyFont="1" applyFill="1" applyBorder="1" applyAlignment="1">
      <alignment vertical="center" wrapText="1"/>
    </xf>
    <xf numFmtId="0" fontId="0" fillId="0" borderId="26" xfId="0" applyBorder="1"/>
    <xf numFmtId="164" fontId="15" fillId="0" borderId="14" xfId="0" applyNumberFormat="1" applyFont="1" applyBorder="1" applyAlignment="1">
      <alignment horizontal="center" vertical="center"/>
    </xf>
    <xf numFmtId="43" fontId="15" fillId="0" borderId="15" xfId="1" applyFont="1" applyBorder="1" applyAlignment="1">
      <alignment horizontal="center" vertical="center" wrapText="1"/>
    </xf>
    <xf numFmtId="49" fontId="0" fillId="3" borderId="32" xfId="0" quotePrefix="1" applyNumberFormat="1" applyFill="1" applyBorder="1" applyAlignment="1">
      <alignment horizontal="left"/>
    </xf>
    <xf numFmtId="43" fontId="11" fillId="3" borderId="11" xfId="1" applyFont="1" applyFill="1" applyBorder="1" applyAlignment="1" applyProtection="1">
      <alignment horizontal="left" indent="4"/>
      <protection locked="0"/>
    </xf>
    <xf numFmtId="43" fontId="11" fillId="3" borderId="10" xfId="1" applyFont="1" applyFill="1" applyBorder="1" applyAlignment="1" applyProtection="1">
      <alignment horizontal="left" indent="4"/>
      <protection locked="0"/>
    </xf>
    <xf numFmtId="43" fontId="11" fillId="3" borderId="9" xfId="1" applyFont="1" applyFill="1" applyBorder="1" applyAlignment="1" applyProtection="1">
      <alignment horizontal="left" indent="4"/>
      <protection locked="0"/>
    </xf>
    <xf numFmtId="43" fontId="11" fillId="3" borderId="11" xfId="1" applyFont="1" applyFill="1" applyBorder="1" applyProtection="1">
      <protection locked="0"/>
    </xf>
    <xf numFmtId="43" fontId="11" fillId="3" borderId="10" xfId="1" applyFont="1" applyFill="1" applyBorder="1" applyProtection="1">
      <protection locked="0"/>
    </xf>
    <xf numFmtId="43" fontId="11" fillId="3" borderId="11" xfId="1" applyFont="1" applyFill="1" applyBorder="1" applyAlignment="1" applyProtection="1">
      <alignment horizontal="left" indent="3"/>
      <protection locked="0"/>
    </xf>
    <xf numFmtId="43" fontId="11" fillId="3" borderId="10" xfId="1" applyFont="1" applyFill="1" applyBorder="1" applyAlignment="1" applyProtection="1">
      <alignment horizontal="left" indent="3"/>
      <protection locked="0"/>
    </xf>
    <xf numFmtId="43" fontId="11" fillId="3" borderId="9" xfId="1" applyFont="1" applyFill="1" applyBorder="1" applyProtection="1">
      <protection locked="0"/>
    </xf>
    <xf numFmtId="43" fontId="11" fillId="3" borderId="9" xfId="1" applyFont="1" applyFill="1" applyBorder="1" applyAlignment="1" applyProtection="1">
      <alignment horizontal="left" indent="3"/>
      <protection locked="0"/>
    </xf>
    <xf numFmtId="43" fontId="11" fillId="3" borderId="9" xfId="1" applyFont="1" applyFill="1" applyBorder="1" applyAlignment="1" applyProtection="1">
      <alignment horizontal="left"/>
      <protection locked="0"/>
    </xf>
    <xf numFmtId="43" fontId="11" fillId="3" borderId="15" xfId="1" applyFont="1" applyFill="1" applyBorder="1" applyAlignment="1" applyProtection="1">
      <alignment horizontal="left" indent="4"/>
      <protection locked="0"/>
    </xf>
    <xf numFmtId="43" fontId="11" fillId="3" borderId="33" xfId="1" applyFont="1" applyFill="1" applyBorder="1" applyAlignment="1" applyProtection="1">
      <alignment horizontal="left" indent="4"/>
      <protection locked="0"/>
    </xf>
    <xf numFmtId="43" fontId="11" fillId="3" borderId="15" xfId="1" applyFont="1" applyFill="1" applyBorder="1" applyAlignment="1" applyProtection="1">
      <alignment horizontal="left"/>
      <protection locked="0"/>
    </xf>
    <xf numFmtId="43" fontId="11" fillId="3" borderId="44" xfId="1" applyFont="1" applyFill="1" applyBorder="1" applyProtection="1">
      <protection locked="0"/>
    </xf>
    <xf numFmtId="43" fontId="11" fillId="3" borderId="0" xfId="1" applyFont="1" applyFill="1" applyBorder="1" applyProtection="1">
      <protection locked="0"/>
    </xf>
    <xf numFmtId="43" fontId="11" fillId="3" borderId="46" xfId="1" applyFont="1" applyFill="1" applyBorder="1" applyProtection="1">
      <protection locked="0"/>
    </xf>
    <xf numFmtId="0" fontId="2" fillId="0" borderId="0" xfId="16" applyFill="1"/>
    <xf numFmtId="0" fontId="11" fillId="0" borderId="0" xfId="17" applyFont="1" applyFill="1"/>
    <xf numFmtId="43" fontId="11" fillId="0" borderId="0" xfId="17" applyNumberFormat="1" applyFont="1" applyFill="1"/>
    <xf numFmtId="0" fontId="11" fillId="0" borderId="0" xfId="17" applyFont="1" applyFill="1" applyAlignment="1">
      <alignment horizontal="center"/>
    </xf>
    <xf numFmtId="0" fontId="9" fillId="0" borderId="0" xfId="17" quotePrefix="1" applyFont="1" applyFill="1"/>
    <xf numFmtId="43" fontId="11" fillId="0" borderId="0" xfId="18" applyFont="1" applyFill="1"/>
    <xf numFmtId="0" fontId="11" fillId="0" borderId="0" xfId="17" applyFont="1" applyFill="1" applyAlignment="1">
      <alignment horizontal="left" indent="2"/>
    </xf>
    <xf numFmtId="0" fontId="11" fillId="0" borderId="55" xfId="17" applyFont="1" applyFill="1" applyBorder="1"/>
    <xf numFmtId="43" fontId="11" fillId="0" borderId="55" xfId="18" applyFont="1" applyFill="1" applyBorder="1"/>
    <xf numFmtId="0" fontId="9" fillId="0" borderId="0" xfId="17" applyFont="1" applyFill="1" applyAlignment="1">
      <alignment horizontal="left" indent="2"/>
    </xf>
    <xf numFmtId="43" fontId="11" fillId="0" borderId="0" xfId="18" applyFont="1" applyFill="1" applyBorder="1"/>
    <xf numFmtId="0" fontId="9" fillId="0" borderId="51" xfId="17" applyFont="1" applyFill="1" applyBorder="1"/>
    <xf numFmtId="43" fontId="9" fillId="0" borderId="51" xfId="18" applyFont="1" applyFill="1" applyBorder="1"/>
    <xf numFmtId="43" fontId="11" fillId="0" borderId="55" xfId="17" applyNumberFormat="1" applyFont="1" applyFill="1" applyBorder="1"/>
    <xf numFmtId="43" fontId="11" fillId="0" borderId="0" xfId="4" applyFont="1" applyFill="1" applyBorder="1" applyAlignment="1">
      <alignment horizontal="left" indent="1"/>
    </xf>
    <xf numFmtId="43" fontId="11" fillId="0" borderId="0" xfId="4" applyFont="1" applyFill="1" applyBorder="1"/>
    <xf numFmtId="43" fontId="11" fillId="0" borderId="0" xfId="4" applyFont="1" applyFill="1" applyBorder="1" applyAlignment="1">
      <alignment horizontal="left" indent="3"/>
    </xf>
    <xf numFmtId="43" fontId="11" fillId="0" borderId="0" xfId="4" applyFont="1" applyFill="1" applyAlignment="1">
      <alignment horizontal="left" indent="3"/>
    </xf>
    <xf numFmtId="43" fontId="11" fillId="0" borderId="55" xfId="4" applyFont="1" applyFill="1" applyBorder="1" applyAlignment="1">
      <alignment horizontal="left" indent="3"/>
    </xf>
    <xf numFmtId="0" fontId="11" fillId="0" borderId="55" xfId="4" applyNumberFormat="1" applyFont="1" applyFill="1" applyBorder="1" applyAlignment="1">
      <alignment horizontal="right"/>
    </xf>
    <xf numFmtId="43" fontId="11" fillId="0" borderId="55" xfId="4" applyFont="1" applyFill="1" applyBorder="1" applyAlignment="1">
      <alignment horizontal="right"/>
    </xf>
    <xf numFmtId="43" fontId="9" fillId="0" borderId="0" xfId="4" applyFont="1" applyFill="1" applyBorder="1" applyAlignment="1">
      <alignment horizontal="left" indent="1"/>
    </xf>
    <xf numFmtId="0" fontId="11" fillId="0" borderId="51" xfId="17" applyFont="1" applyFill="1" applyBorder="1"/>
    <xf numFmtId="43" fontId="9" fillId="0" borderId="51" xfId="4" applyFont="1" applyFill="1" applyBorder="1" applyAlignment="1">
      <alignment horizontal="right"/>
    </xf>
    <xf numFmtId="0" fontId="11" fillId="0" borderId="0" xfId="17" applyFont="1" applyFill="1" applyBorder="1"/>
    <xf numFmtId="43" fontId="9" fillId="0" borderId="0" xfId="4" applyFont="1" applyFill="1" applyBorder="1" applyAlignment="1">
      <alignment horizontal="right"/>
    </xf>
    <xf numFmtId="165" fontId="22" fillId="0" borderId="55" xfId="4" applyNumberFormat="1" applyFont="1" applyBorder="1" applyAlignment="1">
      <alignment horizontal="right"/>
    </xf>
    <xf numFmtId="165" fontId="22" fillId="0" borderId="0" xfId="4" applyNumberFormat="1" applyFont="1" applyBorder="1" applyAlignment="1">
      <alignment horizontal="right"/>
    </xf>
    <xf numFmtId="43" fontId="11" fillId="0" borderId="0" xfId="4" applyFont="1" applyFill="1" applyBorder="1" applyAlignment="1">
      <alignment horizontal="right"/>
    </xf>
    <xf numFmtId="43" fontId="9" fillId="0" borderId="51" xfId="4" applyFont="1" applyFill="1" applyBorder="1" applyAlignment="1">
      <alignment horizontal="center"/>
    </xf>
    <xf numFmtId="0" fontId="11" fillId="0" borderId="0" xfId="17" applyFont="1" applyFill="1" applyAlignment="1">
      <alignment horizontal="right"/>
    </xf>
    <xf numFmtId="0" fontId="9" fillId="0" borderId="0" xfId="17" applyFont="1" applyFill="1" applyBorder="1"/>
    <xf numFmtId="0" fontId="24" fillId="0" borderId="0" xfId="17" quotePrefix="1" applyFont="1" applyAlignment="1">
      <alignment horizontal="center"/>
    </xf>
    <xf numFmtId="10" fontId="5" fillId="0" borderId="0" xfId="20" applyNumberFormat="1" applyFont="1"/>
    <xf numFmtId="0" fontId="25" fillId="0" borderId="0" xfId="17" applyNumberFormat="1" applyFont="1" applyAlignment="1">
      <alignment horizontal="center"/>
    </xf>
    <xf numFmtId="0" fontId="9" fillId="0" borderId="0" xfId="17" applyFont="1" applyFill="1"/>
    <xf numFmtId="0" fontId="17" fillId="3" borderId="34" xfId="0" applyFont="1" applyFill="1" applyBorder="1" applyAlignment="1">
      <alignment horizontal="left" vertical="center" wrapText="1" indent="2"/>
    </xf>
    <xf numFmtId="0" fontId="17" fillId="3" borderId="34" xfId="0" applyFont="1" applyFill="1" applyBorder="1" applyAlignment="1">
      <alignment horizontal="left" vertical="center" wrapText="1" indent="4"/>
    </xf>
    <xf numFmtId="0" fontId="17" fillId="3" borderId="8" xfId="0" applyFont="1" applyFill="1" applyBorder="1" applyAlignment="1">
      <alignment horizontal="left" vertical="center" wrapText="1" indent="4"/>
    </xf>
    <xf numFmtId="0" fontId="11" fillId="3" borderId="8" xfId="0" quotePrefix="1" applyFont="1" applyFill="1" applyBorder="1" applyAlignment="1" applyProtection="1">
      <alignment horizontal="left" vertical="center" wrapText="1" indent="2"/>
      <protection locked="0"/>
    </xf>
    <xf numFmtId="0" fontId="17" fillId="3" borderId="8" xfId="0" applyFont="1" applyFill="1" applyBorder="1" applyAlignment="1" applyProtection="1">
      <alignment horizontal="left" vertical="center" wrapText="1" indent="2"/>
      <protection locked="0"/>
    </xf>
    <xf numFmtId="0" fontId="17" fillId="3" borderId="34" xfId="0" applyFont="1" applyFill="1" applyBorder="1" applyAlignment="1" applyProtection="1">
      <alignment horizontal="left" vertical="center" wrapText="1" indent="2"/>
      <protection locked="0"/>
    </xf>
    <xf numFmtId="0" fontId="0" fillId="0" borderId="0" xfId="0" applyFont="1" applyProtection="1">
      <protection locked="0"/>
    </xf>
    <xf numFmtId="0" fontId="0" fillId="0" borderId="0" xfId="0" quotePrefix="1"/>
    <xf numFmtId="0" fontId="9" fillId="0" borderId="36" xfId="0" quotePrefix="1" applyFont="1" applyBorder="1" applyAlignment="1">
      <alignment horizontal="left" vertical="center" wrapText="1"/>
    </xf>
    <xf numFmtId="0" fontId="11" fillId="0" borderId="0" xfId="17" applyFont="1" applyFill="1" applyBorder="1" applyAlignment="1">
      <alignment horizontal="right"/>
    </xf>
    <xf numFmtId="43" fontId="11" fillId="0" borderId="0" xfId="1" applyFont="1" applyFill="1" applyBorder="1" applyAlignment="1">
      <alignment horizontal="center"/>
    </xf>
    <xf numFmtId="43" fontId="11" fillId="0" borderId="23" xfId="1" applyFont="1" applyFill="1" applyBorder="1" applyAlignment="1"/>
    <xf numFmtId="0" fontId="11" fillId="0" borderId="48" xfId="17" applyFont="1" applyFill="1" applyBorder="1" applyAlignment="1">
      <alignment horizontal="center"/>
    </xf>
    <xf numFmtId="0" fontId="11" fillId="0" borderId="14" xfId="17" applyFont="1" applyFill="1" applyBorder="1" applyAlignment="1">
      <alignment horizontal="center"/>
    </xf>
    <xf numFmtId="0" fontId="1" fillId="0" borderId="0" xfId="16" applyFont="1" applyFill="1"/>
    <xf numFmtId="43" fontId="12" fillId="0" borderId="0" xfId="19" applyNumberFormat="1" applyFont="1" applyAlignment="1">
      <alignment horizontal="center" vertical="center" wrapText="1"/>
    </xf>
    <xf numFmtId="0" fontId="12" fillId="0" borderId="0" xfId="19" applyFont="1" applyAlignment="1">
      <alignment horizontal="center" vertical="center" wrapText="1"/>
    </xf>
    <xf numFmtId="0" fontId="26" fillId="0" borderId="0" xfId="16" applyFont="1" applyFill="1" applyAlignment="1">
      <alignment horizontal="center" vertical="center" wrapText="1"/>
    </xf>
    <xf numFmtId="0" fontId="9" fillId="0" borderId="0" xfId="17" applyFont="1" applyFill="1" applyAlignment="1">
      <alignment horizontal="left" vertical="center"/>
    </xf>
    <xf numFmtId="9" fontId="11" fillId="0" borderId="0" xfId="21" applyFont="1" applyFill="1"/>
    <xf numFmtId="43" fontId="2" fillId="0" borderId="0" xfId="16" applyNumberFormat="1" applyFill="1"/>
    <xf numFmtId="9" fontId="11" fillId="2" borderId="9" xfId="21" applyFont="1" applyFill="1" applyBorder="1"/>
    <xf numFmtId="0" fontId="18" fillId="0" borderId="0" xfId="0" applyFont="1" applyBorder="1" applyAlignment="1">
      <alignment horizontal="left"/>
    </xf>
    <xf numFmtId="43" fontId="0" fillId="0" borderId="32" xfId="0" quotePrefix="1" applyNumberFormat="1" applyFill="1" applyBorder="1" applyAlignment="1">
      <alignment horizontal="left"/>
    </xf>
    <xf numFmtId="43" fontId="0" fillId="0" borderId="2" xfId="0" applyNumberFormat="1" applyFill="1" applyBorder="1" applyAlignment="1">
      <alignment horizontal="left"/>
    </xf>
    <xf numFmtId="43" fontId="0" fillId="0" borderId="21" xfId="0" applyNumberFormat="1" applyFill="1" applyBorder="1" applyAlignment="1">
      <alignment horizontal="left"/>
    </xf>
    <xf numFmtId="0" fontId="20" fillId="0" borderId="14" xfId="14" applyFont="1" applyBorder="1" applyAlignment="1">
      <alignment horizontal="center"/>
    </xf>
    <xf numFmtId="0" fontId="20" fillId="0" borderId="23" xfId="14" applyFont="1" applyBorder="1" applyAlignment="1">
      <alignment horizontal="center"/>
    </xf>
    <xf numFmtId="0" fontId="18" fillId="0" borderId="19" xfId="0" applyFont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20" fillId="0" borderId="30" xfId="14" applyFont="1" applyBorder="1" applyAlignment="1">
      <alignment horizontal="center"/>
    </xf>
    <xf numFmtId="0" fontId="20" fillId="0" borderId="31" xfId="14" applyFont="1" applyBorder="1" applyAlignment="1">
      <alignment horizontal="center"/>
    </xf>
    <xf numFmtId="0" fontId="20" fillId="0" borderId="5" xfId="14" applyFont="1" applyBorder="1" applyAlignment="1">
      <alignment horizontal="center"/>
    </xf>
    <xf numFmtId="0" fontId="20" fillId="0" borderId="28" xfId="14" applyFont="1" applyBorder="1" applyAlignment="1">
      <alignment horizontal="center"/>
    </xf>
    <xf numFmtId="0" fontId="20" fillId="0" borderId="1" xfId="14" applyFont="1" applyBorder="1" applyAlignment="1">
      <alignment horizontal="center"/>
    </xf>
    <xf numFmtId="0" fontId="20" fillId="0" borderId="27" xfId="14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56" xfId="0" applyFont="1" applyBorder="1" applyAlignment="1">
      <alignment horizontal="left"/>
    </xf>
    <xf numFmtId="0" fontId="18" fillId="0" borderId="57" xfId="0" applyFont="1" applyBorder="1" applyAlignment="1">
      <alignment horizontal="left"/>
    </xf>
    <xf numFmtId="43" fontId="15" fillId="0" borderId="25" xfId="1" applyFont="1" applyBorder="1" applyAlignment="1">
      <alignment horizontal="center" vertical="center" wrapText="1"/>
    </xf>
    <xf numFmtId="43" fontId="15" fillId="0" borderId="26" xfId="1" applyFont="1" applyBorder="1" applyAlignment="1">
      <alignment horizontal="center" vertical="center" wrapText="1"/>
    </xf>
    <xf numFmtId="164" fontId="15" fillId="0" borderId="25" xfId="0" applyNumberFormat="1" applyFont="1" applyBorder="1" applyAlignment="1">
      <alignment horizontal="center" vertical="center"/>
    </xf>
    <xf numFmtId="164" fontId="15" fillId="0" borderId="26" xfId="0" applyNumberFormat="1" applyFont="1" applyBorder="1" applyAlignment="1">
      <alignment horizontal="center" vertical="center"/>
    </xf>
    <xf numFmtId="43" fontId="15" fillId="0" borderId="1" xfId="1" applyFont="1" applyBorder="1" applyAlignment="1">
      <alignment horizontal="center" vertical="center" wrapText="1"/>
    </xf>
    <xf numFmtId="43" fontId="15" fillId="0" borderId="22" xfId="1" applyFont="1" applyBorder="1" applyAlignment="1">
      <alignment horizontal="center" vertical="center" wrapText="1"/>
    </xf>
    <xf numFmtId="43" fontId="15" fillId="0" borderId="27" xfId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164" fontId="15" fillId="0" borderId="24" xfId="0" applyNumberFormat="1" applyFont="1" applyBorder="1" applyAlignment="1">
      <alignment horizontal="center" vertical="center"/>
    </xf>
    <xf numFmtId="164" fontId="15" fillId="0" borderId="16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0" xfId="15" applyFont="1" applyFill="1" applyAlignment="1">
      <alignment horizontal="center"/>
    </xf>
    <xf numFmtId="0" fontId="9" fillId="0" borderId="0" xfId="15" quotePrefix="1" applyFont="1" applyFill="1" applyAlignment="1">
      <alignment horizontal="center"/>
    </xf>
    <xf numFmtId="43" fontId="11" fillId="0" borderId="0" xfId="17" applyNumberFormat="1" applyFont="1" applyFill="1" applyBorder="1" applyAlignment="1">
      <alignment horizontal="center" vertical="center"/>
    </xf>
    <xf numFmtId="43" fontId="21" fillId="0" borderId="0" xfId="18" applyFont="1" applyFill="1" applyAlignment="1">
      <alignment vertical="center"/>
    </xf>
  </cellXfs>
  <cellStyles count="22">
    <cellStyle name="Comma" xfId="1" builtinId="3"/>
    <cellStyle name="Comma 2" xfId="3"/>
    <cellStyle name="Comma 2 2" xfId="18"/>
    <cellStyle name="Comma 3" xfId="4"/>
    <cellStyle name="Comma 3 2" xfId="13"/>
    <cellStyle name="Comma 4" xfId="7"/>
    <cellStyle name="Comma 5" xfId="9"/>
    <cellStyle name="Hyperlink" xfId="14" builtinId="8"/>
    <cellStyle name="Normal" xfId="0" builtinId="0"/>
    <cellStyle name="Normal 2" xfId="2"/>
    <cellStyle name="Normal 2 2" xfId="11"/>
    <cellStyle name="Normal 2 2 2" xfId="17"/>
    <cellStyle name="Normal 2 3" xfId="19"/>
    <cellStyle name="Normal 3" xfId="5"/>
    <cellStyle name="Normal 3 2" xfId="6"/>
    <cellStyle name="Normal 3 2 2" xfId="15"/>
    <cellStyle name="Normal 3 3" xfId="12"/>
    <cellStyle name="Normal 4" xfId="8"/>
    <cellStyle name="Normal 5" xfId="10"/>
    <cellStyle name="Normal 6" xfId="16"/>
    <cellStyle name="Percent" xfId="21" builtinId="5"/>
    <cellStyle name="Percent 2" xfId="20"/>
  </cellStyles>
  <dxfs count="3">
    <dxf>
      <font>
        <u val="none"/>
      </font>
      <border>
        <left/>
        <right/>
        <top style="thin">
          <color auto="1"/>
        </top>
        <bottom/>
        <vertical/>
        <horizontal/>
      </border>
    </dxf>
    <dxf>
      <font>
        <u val="none"/>
      </font>
      <border>
        <left/>
        <right/>
        <top style="thin">
          <color auto="1"/>
        </top>
        <bottom/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/Relationships>
</file>

<file path=xl/ctrlProps/ctrlProp1.xml><?xml version="1.0" encoding="utf-8"?>
<formControlPr xmlns="http://schemas.microsoft.com/office/spreadsheetml/2009/9/main" objectType="Drop" dropLines="4" dropStyle="combo" dx="16" fmlaLink="$D$4" fmlaRange="Ref!$C$3:$C$6" noThreeD="1" sel="4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180975</xdr:rowOff>
        </xdr:from>
        <xdr:to>
          <xdr:col>3</xdr:col>
          <xdr:colOff>6772275</xdr:colOff>
          <xdr:row>3</xdr:row>
          <xdr:rowOff>190500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lamb/Documents/WI%20Ins%20Dept/Analysis%20Documents/Property%20Quarterly%20Templat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lor%20Delos%20Reyes/Local%20Settings/Temporary%20Internet%20Files/Content.IE5/1M6VKF7O/Filing%20of%202011%20AFS/2011%20AFS%20schedu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C020/Desktop/PRE-NEED%20AS%20verif/Destiny/DESTINY%20exa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lor%20Delos%20Reyes/Desktop/philplans/philplans'10/AS%20NL%2020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Annual%20Statement%20for%20Life%2002%2028%2018%20version%20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.abella/Desktop/AS%20from%20SIR%20Bryanb/Life%20AS%20template%20v2%20Aug2013_FINAL.xlsb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IC024\Desktop\flt%20prime-20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3wpn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cnas\Pre-Need%20Division\Users\mjg.dimpas\Desktop\mjg.dimpas\Documents\1%20NON-LIFE%20INSURANCE%20COMPANIES\2015\1%20PETROGEN%202015%20VF\wppetrogen2015VF.V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.manicad/AppData/Local/Microsoft/Windows/Temporary%20Internet%20Files/Content.Outlook/81TWSPZ4/Copy%20of%20000%2020170317%20SEGURO%20template%20%202017.xlsb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C-laptop/Desktop/BackUpDeskop/AS-08/CCC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cnas\Pre-Need%20Division\Documents%20and%20Settings\ic\Desktop\FLOR\STD004A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rokers%202011\Manila%20Re%202011\AS%20NL%2020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-Need\PRE-NEED%20COMPANIES\Sunlife%20VF%202015\Sunlife-2015%20VF%20-%20reconsideratio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ara...nlife'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\Desktop\FLOR\capge'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etc/AsiaIn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corr\C\MCREDO%20FILES%20AND%20DATABASE\MBC%20-%20210%20Program%20Files\SGV%20and%20DELOITTE%20AUDIT\2004\Year%20End%20Audit%201204\CALTA%20Reports\2230%20Combined%20Leadsheet%20Detailed%20-%2012.31.04%20(CALTA)_3.21.0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etc/MALAYAN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C029/Desktop/COV-O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imes-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D-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ic\Desktop\FLOR\STD004A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ALFA-0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v.delosreyes/My%20Documents/2008-Life&amp;NL/mapfre08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IC024\Desktop\EASCO-wbs'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bpi-ms'05-heade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024\Desktop\EASCO-wbs'05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DESKTOP\STD-fl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\projection\revisedproject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mountlife'02%20FAD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hemski\From%20Desktop%20Nov%2011,%202009\kingkong%20desktop\kingkong%20desktop\Documents%20and%20Settings\IC028\My%20Documents\CBLIC2005\CBLIC2005-4sched-perbossbebs-forapproval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.labrador/Desktop/Annual%20Statements%202015/Life%202015/CLIMBS%20LIFE%202015/Copy%20of%20000%20AS%202012%20life%20climbs%202015-Revised%20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DESKTOP\std-20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Life%20Annual%20Statement\CY%202016\05%20BPI-Philam%20Life%20Assurance%20Corporation%20OK\Life\BPLAC%20ANNUAL%20STATEMENT\%2324%202016%20BPLAC%20Annual%20Statement%20v.xlsb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BT%20MBA%202010\RBT%20Mba201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lexv/LOCALS~1/Temp/Exhibit%208%209%20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lor%20Delos%20Reyes/My%20Documents/phlamlife-NL-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Rheena/Financials/Final%202001%20from%20Olie/2001%20AS%20(Actuarial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ACT/Financial%20Reports/Reporting/IC%20Annual%20Statement/Annual%20Statement%202000/Annual%20Statement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ic\Desktop\FLOR\capge'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IC024\Desktop\easco-rati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CREDO%20FILES%20AND%20DATABASE\MBC%20-%20210%20Program%20Files\Annual%20Statement%20(Insurance%20Commission)\IS%20AS%202002\2000as\WINDOWS\TB96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v.delosreyes/Desktop/philplans/2013VF-philplans/philplans-VF-201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c/Desktop/BackUpDeskop/AS-08/R%20&amp;%20B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Property"/>
      <sheetName val="Sheet1"/>
    </sheetNames>
    <sheetDataSet>
      <sheetData sheetId="0"/>
      <sheetData sheetId="1">
        <row r="78">
          <cell r="F78" t="str">
            <v>Fire</v>
          </cell>
          <cell r="J78" t="str">
            <v>T1710H3L5</v>
          </cell>
        </row>
        <row r="79">
          <cell r="F79" t="str">
            <v>Allied lines</v>
          </cell>
          <cell r="J79" t="str">
            <v>T1710H3L6</v>
          </cell>
        </row>
        <row r="80">
          <cell r="F80" t="str">
            <v>Farmowners multiple peril</v>
          </cell>
          <cell r="J80" t="str">
            <v>T1710H3L7</v>
          </cell>
        </row>
        <row r="81">
          <cell r="F81" t="str">
            <v>Homeowners multiple peril</v>
          </cell>
          <cell r="J81" t="str">
            <v>T1710H3L8</v>
          </cell>
        </row>
        <row r="82">
          <cell r="F82" t="str">
            <v>Commercial multiple peril</v>
          </cell>
          <cell r="J82" t="str">
            <v>T1710H3L9</v>
          </cell>
        </row>
        <row r="83">
          <cell r="F83" t="str">
            <v>Mortgage guaranty</v>
          </cell>
          <cell r="J83" t="str">
            <v>T1710H3L10</v>
          </cell>
        </row>
        <row r="84">
          <cell r="F84" t="str">
            <v>Ocean marine</v>
          </cell>
          <cell r="J84" t="str">
            <v>T1710H3L11</v>
          </cell>
        </row>
        <row r="85">
          <cell r="F85" t="str">
            <v>Inland marine</v>
          </cell>
          <cell r="J85" t="str">
            <v>T1710H3L12</v>
          </cell>
        </row>
        <row r="86">
          <cell r="F86" t="str">
            <v>Financial guaranty</v>
          </cell>
          <cell r="J86" t="str">
            <v>T1710H3L13</v>
          </cell>
        </row>
        <row r="87">
          <cell r="F87" t="str">
            <v>Medical professional liability</v>
          </cell>
          <cell r="J87" t="str">
            <v>T1710H3L14</v>
          </cell>
        </row>
        <row r="88">
          <cell r="F88" t="str">
            <v>Medical pro liab</v>
          </cell>
          <cell r="J88" t="str">
            <v>T1710H3L47</v>
          </cell>
        </row>
        <row r="89">
          <cell r="F89" t="str">
            <v>Earthquake</v>
          </cell>
          <cell r="J89" t="str">
            <v>T1710H3L17</v>
          </cell>
        </row>
        <row r="90">
          <cell r="F90" t="str">
            <v>Group accident &amp; health</v>
          </cell>
          <cell r="J90" t="str">
            <v>T1710H3L18</v>
          </cell>
        </row>
        <row r="91">
          <cell r="F91" t="str">
            <v>Credit A&amp;H (group &amp; individual)</v>
          </cell>
          <cell r="J91" t="str">
            <v>T1710H3L19</v>
          </cell>
        </row>
        <row r="92">
          <cell r="F92" t="str">
            <v>Other accident &amp; health</v>
          </cell>
          <cell r="J92" t="str">
            <v>T1710H3L20</v>
          </cell>
        </row>
        <row r="93">
          <cell r="F93" t="str">
            <v>Workers' compensation</v>
          </cell>
          <cell r="J93" t="str">
            <v>T1710H3L21</v>
          </cell>
        </row>
        <row r="94">
          <cell r="F94" t="str">
            <v>Other liability - Occurrence</v>
          </cell>
          <cell r="J94" t="str">
            <v>T1710H3L22</v>
          </cell>
        </row>
        <row r="95">
          <cell r="F95" t="str">
            <v>Other liability - Claims Made</v>
          </cell>
          <cell r="J95" t="str">
            <v>T1710H3L48</v>
          </cell>
        </row>
        <row r="96">
          <cell r="F96" t="str">
            <v>Excess workers' compensation</v>
          </cell>
          <cell r="J96" t="str">
            <v>T1710H3L52</v>
          </cell>
        </row>
        <row r="97">
          <cell r="F97" t="str">
            <v>Products liability - Occurrence</v>
          </cell>
          <cell r="J97" t="str">
            <v>T1710H3L25</v>
          </cell>
        </row>
        <row r="98">
          <cell r="F98" t="str">
            <v>Products liability - Claims Made</v>
          </cell>
          <cell r="J98" t="str">
            <v>T1710H3L49</v>
          </cell>
        </row>
        <row r="99">
          <cell r="F99" t="str">
            <v>Private passenger auto liability</v>
          </cell>
          <cell r="J99" t="str">
            <v>T1710H3L28</v>
          </cell>
        </row>
        <row r="100">
          <cell r="F100" t="str">
            <v>Commercial</v>
          </cell>
          <cell r="J100" t="str">
            <v>T1710H3L50</v>
          </cell>
        </row>
        <row r="101">
          <cell r="F101" t="str">
            <v>Auto physical damage</v>
          </cell>
          <cell r="J101" t="str">
            <v>T1710H3L31</v>
          </cell>
        </row>
        <row r="102">
          <cell r="F102" t="str">
            <v>Aircraft (all perils)</v>
          </cell>
          <cell r="J102" t="str">
            <v>T1710H3L32</v>
          </cell>
        </row>
        <row r="103">
          <cell r="F103" t="str">
            <v>Fidelity</v>
          </cell>
          <cell r="J103" t="str">
            <v>T1710H3L33</v>
          </cell>
        </row>
        <row r="104">
          <cell r="F104" t="str">
            <v>Surety</v>
          </cell>
          <cell r="J104" t="str">
            <v>T1710H3L34</v>
          </cell>
        </row>
        <row r="105">
          <cell r="F105" t="str">
            <v>Burglary &amp; theft</v>
          </cell>
          <cell r="J105" t="str">
            <v>T1710H3L36</v>
          </cell>
        </row>
        <row r="106">
          <cell r="F106" t="str">
            <v>Boiler &amp; machinery</v>
          </cell>
          <cell r="J106" t="str">
            <v>T1710H3L37</v>
          </cell>
        </row>
        <row r="107">
          <cell r="F107" t="str">
            <v>Credit</v>
          </cell>
          <cell r="J107" t="str">
            <v>T1710H3L38</v>
          </cell>
        </row>
        <row r="108">
          <cell r="F108" t="str">
            <v>International</v>
          </cell>
          <cell r="J108" t="str">
            <v>T1710H3L39</v>
          </cell>
        </row>
        <row r="109">
          <cell r="F109" t="str">
            <v>Warranty</v>
          </cell>
          <cell r="J109" t="str">
            <v>T1710H3L51</v>
          </cell>
        </row>
        <row r="110">
          <cell r="F110" t="str">
            <v>Write Ins for other lines of business</v>
          </cell>
          <cell r="J110" t="str">
            <v>T1710H3L44</v>
          </cell>
        </row>
        <row r="135">
          <cell r="F135" t="str">
            <v>Alabama</v>
          </cell>
        </row>
        <row r="136">
          <cell r="F136" t="str">
            <v>Alaska</v>
          </cell>
        </row>
        <row r="137">
          <cell r="F137" t="str">
            <v>Arizona</v>
          </cell>
        </row>
        <row r="138">
          <cell r="F138" t="str">
            <v>Arkansas</v>
          </cell>
        </row>
        <row r="139">
          <cell r="F139" t="str">
            <v>California</v>
          </cell>
        </row>
        <row r="140">
          <cell r="F140" t="str">
            <v>Colorado</v>
          </cell>
        </row>
        <row r="141">
          <cell r="F141" t="str">
            <v>Connecticut</v>
          </cell>
        </row>
        <row r="142">
          <cell r="F142" t="str">
            <v>Delaware</v>
          </cell>
        </row>
        <row r="143">
          <cell r="F143" t="str">
            <v>District of Columbia</v>
          </cell>
        </row>
        <row r="144">
          <cell r="F144" t="str">
            <v>Florida</v>
          </cell>
        </row>
        <row r="145">
          <cell r="F145" t="str">
            <v>Georgia</v>
          </cell>
        </row>
        <row r="146">
          <cell r="F146" t="str">
            <v>Hawaii</v>
          </cell>
        </row>
        <row r="147">
          <cell r="F147" t="str">
            <v>Idaho</v>
          </cell>
        </row>
        <row r="148">
          <cell r="F148" t="str">
            <v>Illinois</v>
          </cell>
        </row>
        <row r="149">
          <cell r="F149" t="str">
            <v>Indiana</v>
          </cell>
        </row>
        <row r="150">
          <cell r="F150" t="str">
            <v>Iowa</v>
          </cell>
        </row>
        <row r="151">
          <cell r="F151" t="str">
            <v>Kansas</v>
          </cell>
        </row>
        <row r="152">
          <cell r="F152" t="str">
            <v>Kentucky</v>
          </cell>
        </row>
        <row r="153">
          <cell r="F153" t="str">
            <v>Louisiana</v>
          </cell>
        </row>
        <row r="154">
          <cell r="F154" t="str">
            <v>Maine</v>
          </cell>
        </row>
        <row r="155">
          <cell r="F155" t="str">
            <v>Maryland</v>
          </cell>
        </row>
        <row r="156">
          <cell r="F156" t="str">
            <v>Massachusetts</v>
          </cell>
        </row>
        <row r="157">
          <cell r="F157" t="str">
            <v>Michigan</v>
          </cell>
        </row>
        <row r="158">
          <cell r="F158" t="str">
            <v>Minnesota</v>
          </cell>
        </row>
        <row r="159">
          <cell r="F159" t="str">
            <v>Mississippi</v>
          </cell>
        </row>
        <row r="160">
          <cell r="F160" t="str">
            <v>Missouri</v>
          </cell>
        </row>
        <row r="161">
          <cell r="F161" t="str">
            <v>Montana</v>
          </cell>
        </row>
        <row r="162">
          <cell r="F162" t="str">
            <v>Nebraska</v>
          </cell>
        </row>
        <row r="163">
          <cell r="F163" t="str">
            <v>Nevada</v>
          </cell>
        </row>
        <row r="164">
          <cell r="F164" t="str">
            <v>New Hampshire</v>
          </cell>
        </row>
        <row r="165">
          <cell r="F165" t="str">
            <v>New Jersey</v>
          </cell>
        </row>
        <row r="166">
          <cell r="F166" t="str">
            <v>New Mexico</v>
          </cell>
        </row>
        <row r="167">
          <cell r="F167" t="str">
            <v>New York</v>
          </cell>
        </row>
        <row r="168">
          <cell r="F168" t="str">
            <v>North Carolina</v>
          </cell>
        </row>
        <row r="169">
          <cell r="F169" t="str">
            <v>North Dakota</v>
          </cell>
        </row>
        <row r="170">
          <cell r="F170" t="str">
            <v>Ohio</v>
          </cell>
        </row>
        <row r="171">
          <cell r="F171" t="str">
            <v>Oklahoma</v>
          </cell>
        </row>
        <row r="172">
          <cell r="F172" t="str">
            <v>Oregon</v>
          </cell>
        </row>
        <row r="173">
          <cell r="F173" t="str">
            <v>Pennsylvania</v>
          </cell>
        </row>
        <row r="174">
          <cell r="F174" t="str">
            <v>Rhode Island</v>
          </cell>
        </row>
        <row r="175">
          <cell r="F175" t="str">
            <v>South Carolina</v>
          </cell>
        </row>
        <row r="176">
          <cell r="F176" t="str">
            <v>South Dakota</v>
          </cell>
        </row>
        <row r="177">
          <cell r="F177" t="str">
            <v>Tennessee</v>
          </cell>
        </row>
        <row r="178">
          <cell r="F178" t="str">
            <v>Texas</v>
          </cell>
        </row>
        <row r="179">
          <cell r="F179" t="str">
            <v>Utah</v>
          </cell>
        </row>
        <row r="180">
          <cell r="F180" t="str">
            <v>Vermont</v>
          </cell>
        </row>
        <row r="181">
          <cell r="F181" t="str">
            <v>Virginia</v>
          </cell>
        </row>
        <row r="182">
          <cell r="F182" t="str">
            <v>Washington</v>
          </cell>
        </row>
        <row r="183">
          <cell r="F183" t="str">
            <v>West Virginia</v>
          </cell>
        </row>
        <row r="184">
          <cell r="F184" t="str">
            <v>Wisconsin</v>
          </cell>
        </row>
        <row r="185">
          <cell r="F185" t="str">
            <v>Wyoming</v>
          </cell>
        </row>
        <row r="186">
          <cell r="F186" t="str">
            <v>American Samoa</v>
          </cell>
        </row>
        <row r="187">
          <cell r="F187" t="str">
            <v>Guam</v>
          </cell>
        </row>
        <row r="188">
          <cell r="F188" t="str">
            <v>Puerto Rico</v>
          </cell>
        </row>
        <row r="189">
          <cell r="F189" t="str">
            <v>U.S. Virgin Islands</v>
          </cell>
        </row>
        <row r="190">
          <cell r="F190" t="str">
            <v>Northern Mariana Islands</v>
          </cell>
        </row>
        <row r="191">
          <cell r="F191" t="str">
            <v>Canada</v>
          </cell>
        </row>
        <row r="192">
          <cell r="F192" t="str">
            <v>Aggregate other alien</v>
          </cell>
        </row>
      </sheetData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 Info"/>
      <sheetName val="SEAL"/>
      <sheetName val="Exh1-BS"/>
      <sheetName val="1-TF"/>
      <sheetName val="2-IPF"/>
      <sheetName val="3-GS"/>
      <sheetName val="4-C"/>
      <sheetName val="5-MF"/>
      <sheetName val="6-STI"/>
      <sheetName val="7-CB"/>
      <sheetName val="8-ML"/>
      <sheetName val="9-PHL"/>
      <sheetName val="10-St"/>
      <sheetName val="11-RE"/>
      <sheetName val="12-OI"/>
      <sheetName val="13-AII"/>
      <sheetName val="14-DF"/>
      <sheetName val="15-AR"/>
      <sheetName val="16-PPE"/>
      <sheetName val="17-18"/>
      <sheetName val="19-CBR"/>
      <sheetName val="20-AP"/>
      <sheetName val="21-23"/>
      <sheetName val="24-SE"/>
      <sheetName val="Ex2-TFdep"/>
      <sheetName val="Ex3-TRWdr"/>
      <sheetName val="Ex4-Sales"/>
      <sheetName val="Ex5-Pol"/>
      <sheetName val="Ex6-AvailPlan"/>
      <sheetName val="Ex7-Claims"/>
      <sheetName val="Ex8-Trusts"/>
      <sheetName val="STAT Inv"/>
      <sheetName val="STAT IS"/>
    </sheetNames>
    <sheetDataSet>
      <sheetData sheetId="0">
        <row r="1">
          <cell r="A1" t="str">
            <v>ANNUAL STATEMENT For the Year Ended December 31, 2011 of  (Name of Pre-need Company)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s"/>
      <sheetName val="BS (2)"/>
      <sheetName val="BS"/>
      <sheetName val="BS 1"/>
      <sheetName val="BS Notes"/>
      <sheetName val="TF"/>
      <sheetName val="PHL"/>
      <sheetName val="PHL 2"/>
      <sheetName val="OL"/>
      <sheetName val="C"/>
      <sheetName val="IPF"/>
      <sheetName val="ICR"/>
      <sheetName val="AR"/>
      <sheetName val="AP"/>
      <sheetName val="I"/>
      <sheetName val="PPE"/>
      <sheetName val="INV"/>
      <sheetName val="OA"/>
      <sheetName val="TP"/>
      <sheetName val="Ex 2 - Dep Life"/>
      <sheetName val="Ex 3 - Wdrawls Life"/>
      <sheetName val="Adj TB"/>
      <sheetName val="TB"/>
      <sheetName val="IS Attachment "/>
      <sheetName val="IS"/>
      <sheetName val="IS 2Pro"/>
      <sheetName val=" Notes to IS"/>
    </sheetNames>
    <sheetDataSet>
      <sheetData sheetId="0"/>
      <sheetData sheetId="1"/>
      <sheetData sheetId="2">
        <row r="27">
          <cell r="D27">
            <v>88791863.359999999</v>
          </cell>
        </row>
        <row r="31">
          <cell r="D31">
            <v>18533334.719999999</v>
          </cell>
        </row>
        <row r="41">
          <cell r="D41">
            <v>21312953.799999997</v>
          </cell>
        </row>
        <row r="45">
          <cell r="D45">
            <v>82448100</v>
          </cell>
        </row>
      </sheetData>
      <sheetData sheetId="3"/>
      <sheetData sheetId="4"/>
      <sheetData sheetId="5">
        <row r="20">
          <cell r="F20">
            <v>25065582.879999999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M23" t="e">
            <v>#DIV/0!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2">
          <cell r="F12">
            <v>0</v>
          </cell>
        </row>
      </sheetData>
      <sheetData sheetId="17"/>
      <sheetData sheetId="18"/>
      <sheetData sheetId="19"/>
      <sheetData sheetId="20">
        <row r="19">
          <cell r="D19" t="e">
            <v>#DIV/0!</v>
          </cell>
        </row>
      </sheetData>
      <sheetData sheetId="21"/>
      <sheetData sheetId="22">
        <row r="26">
          <cell r="D26">
            <v>0</v>
          </cell>
        </row>
      </sheetData>
      <sheetData sheetId="23">
        <row r="21">
          <cell r="F21">
            <v>0</v>
          </cell>
        </row>
        <row r="24">
          <cell r="F24">
            <v>0</v>
          </cell>
        </row>
      </sheetData>
      <sheetData sheetId="24"/>
      <sheetData sheetId="25">
        <row r="14">
          <cell r="B14">
            <v>0</v>
          </cell>
        </row>
      </sheetData>
      <sheetData sheetId="26">
        <row r="10">
          <cell r="C10">
            <v>0</v>
          </cell>
        </row>
      </sheetData>
      <sheetData sheetId="27">
        <row r="21">
          <cell r="E21">
            <v>0</v>
          </cell>
        </row>
      </sheetData>
      <sheetData sheetId="28"/>
      <sheetData sheetId="2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age 1"/>
      <sheetName val="Page 1 Annex"/>
      <sheetName val="Page 2"/>
      <sheetName val="Page 3"/>
      <sheetName val="Page 4"/>
      <sheetName val="Page 19"/>
      <sheetName val="Page 20A"/>
      <sheetName val="Page 20B"/>
      <sheetName val="Page 21"/>
      <sheetName val="X1A"/>
      <sheetName val="X1B"/>
      <sheetName val="X2-4"/>
      <sheetName val="X5"/>
      <sheetName val="X6-7"/>
      <sheetName val="X8"/>
      <sheetName val="X8A,9 &amp; 10"/>
      <sheetName val="X11"/>
      <sheetName val="X12"/>
      <sheetName val="X13"/>
      <sheetName val="X14"/>
      <sheetName val="X15"/>
      <sheetName val="X16"/>
      <sheetName val="A"/>
      <sheetName val="B"/>
      <sheetName val="B.1"/>
      <sheetName val="C"/>
      <sheetName val="C.1"/>
      <sheetName val="D"/>
      <sheetName val="E"/>
      <sheetName val="F"/>
      <sheetName val="G"/>
      <sheetName val="H"/>
      <sheetName val="I"/>
      <sheetName val="J"/>
      <sheetName val="K"/>
      <sheetName val="K.1"/>
      <sheetName val="L"/>
      <sheetName val="L.1"/>
      <sheetName val="M"/>
      <sheetName val="N"/>
      <sheetName val="O"/>
      <sheetName val="P"/>
      <sheetName val="P.1"/>
      <sheetName val="P.2"/>
      <sheetName val="P.3"/>
      <sheetName val="P.4"/>
      <sheetName val="P.5"/>
      <sheetName val="P.6"/>
      <sheetName val="P.7"/>
      <sheetName val="P.8"/>
      <sheetName val="P.9"/>
      <sheetName val="P.10"/>
      <sheetName val="P.11"/>
      <sheetName val="P.12"/>
      <sheetName val="P.13"/>
      <sheetName val="P.14"/>
      <sheetName val="Q"/>
      <sheetName val="R"/>
      <sheetName val="S.1"/>
      <sheetName val="S.2"/>
      <sheetName val="T"/>
      <sheetName val="T.1"/>
      <sheetName val="T.2"/>
      <sheetName val="T.3"/>
      <sheetName val="T.4"/>
      <sheetName val="T.5"/>
      <sheetName val="T.6"/>
      <sheetName val="T.7"/>
      <sheetName val="U"/>
      <sheetName val="U.1"/>
      <sheetName val="U.2"/>
      <sheetName val="U.3"/>
      <sheetName val="U.4"/>
      <sheetName val="U.5"/>
      <sheetName val="V"/>
      <sheetName val="W"/>
      <sheetName val="X"/>
      <sheetName val="Y"/>
      <sheetName val="Z"/>
      <sheetName val="AA"/>
      <sheetName val="AB"/>
      <sheetName val="AC"/>
      <sheetName val="AD"/>
      <sheetName val="AE"/>
      <sheetName val="AG"/>
      <sheetName val="AF"/>
      <sheetName val="AH"/>
      <sheetName val="AI"/>
      <sheetName val="AJ"/>
      <sheetName val="AK"/>
      <sheetName val="AL"/>
      <sheetName val="AM"/>
      <sheetName val="AN"/>
      <sheetName val="AO"/>
      <sheetName val="AP"/>
      <sheetName val="AQ"/>
      <sheetName val="AR"/>
      <sheetName val="AS"/>
      <sheetName val=" BA "/>
      <sheetName val="BB "/>
      <sheetName val="BC"/>
      <sheetName val="SIS"/>
      <sheetName val="FRF SOCI"/>
      <sheetName val="VAR"/>
    </sheetNames>
    <sheetDataSet>
      <sheetData sheetId="0"/>
      <sheetData sheetId="1">
        <row r="8">
          <cell r="F8">
            <v>43100</v>
          </cell>
        </row>
        <row r="9">
          <cell r="F9" t="str">
            <v>ABC COMPANY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cular"/>
      <sheetName val="x12IC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24"/>
      <sheetName val="SIS"/>
      <sheetName val="PS1"/>
      <sheetName val="PS2"/>
      <sheetName val="PS3"/>
      <sheetName val="PS4"/>
      <sheetName val="RBC-x17"/>
      <sheetName val="C1x18"/>
      <sheetName val="C1x19"/>
      <sheetName val="C2C4x20"/>
      <sheetName val="C3x21"/>
    </sheetNames>
    <sheetDataSet>
      <sheetData sheetId="0"/>
      <sheetData sheetId="1"/>
      <sheetData sheetId="2"/>
      <sheetData sheetId="3"/>
      <sheetData sheetId="4">
        <row r="3">
          <cell r="G3">
            <v>41274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6">
          <cell r="CX6" t="str">
            <v>??</v>
          </cell>
          <cell r="CY6" t="str">
            <v>??</v>
          </cell>
          <cell r="CZ6" t="str">
            <v>??</v>
          </cell>
        </row>
        <row r="12">
          <cell r="CX12">
            <v>-1</v>
          </cell>
          <cell r="CY12">
            <v>-1</v>
          </cell>
          <cell r="CZ12">
            <v>-1</v>
          </cell>
        </row>
        <row r="19">
          <cell r="BV19">
            <v>0.15384615384615385</v>
          </cell>
          <cell r="BW19">
            <v>0.18181818181818182</v>
          </cell>
          <cell r="BX19">
            <v>0</v>
          </cell>
        </row>
        <row r="31">
          <cell r="AG31">
            <v>0.76923076923076927</v>
          </cell>
          <cell r="AH31">
            <v>0.81818181818181823</v>
          </cell>
          <cell r="AI31">
            <v>0.76923076923076927</v>
          </cell>
        </row>
      </sheetData>
      <sheetData sheetId="54"/>
      <sheetData sheetId="55">
        <row r="5">
          <cell r="P5" t="b">
            <v>0</v>
          </cell>
        </row>
        <row r="11">
          <cell r="L11">
            <v>0.14285714285714285</v>
          </cell>
        </row>
      </sheetData>
      <sheetData sheetId="56">
        <row r="14">
          <cell r="E14">
            <v>0</v>
          </cell>
        </row>
      </sheetData>
      <sheetData sheetId="57"/>
      <sheetData sheetId="58"/>
      <sheetData sheetId="59"/>
      <sheetData sheetId="6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RBC"/>
      <sheetName val="rbc template"/>
      <sheetName val="B"/>
      <sheetName val="$b"/>
      <sheetName val="int-addon"/>
      <sheetName val="prem-disc"/>
      <sheetName val="b-int"/>
      <sheetName val="T"/>
      <sheetName val="v"/>
      <sheetName val="St"/>
      <sheetName val="sa"/>
      <sheetName val="OI"/>
      <sheetName val="ML"/>
      <sheetName val="RE"/>
      <sheetName val="OL"/>
      <sheetName val="STI"/>
      <sheetName val="sti-accr"/>
      <sheetName val="ctd"/>
      <sheetName val="C"/>
      <sheetName val="I"/>
      <sheetName val="E"/>
      <sheetName val="P"/>
      <sheetName val="RI"/>
      <sheetName val="rs"/>
      <sheetName val="U"/>
      <sheetName val="TX"/>
      <sheetName val="CR"/>
      <sheetName val="recons"/>
      <sheetName val="apprletter"/>
      <sheetName val="SI"/>
    </sheetNames>
    <sheetDataSet>
      <sheetData sheetId="0"/>
      <sheetData sheetId="1"/>
      <sheetData sheetId="2">
        <row r="43">
          <cell r="C43">
            <v>93504855.271726102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TX"/>
      <sheetName val="recons"/>
      <sheetName val="appr letter"/>
      <sheetName val="OI"/>
      <sheetName val="P"/>
      <sheetName val="RI"/>
      <sheetName val="RS"/>
      <sheetName val="RUP"/>
      <sheetName val="CLR"/>
      <sheetName val="$b"/>
      <sheetName val="b-prm"/>
      <sheetName val="b-int"/>
      <sheetName val="U"/>
      <sheetName val="CR"/>
      <sheetName val="Sheet1"/>
    </sheetNames>
    <sheetDataSet>
      <sheetData sheetId="0" refreshError="1">
        <row r="1">
          <cell r="A1" t="str">
            <v>NIPPON LIFE INSURANCE COMPANY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s (2)"/>
      <sheetName val="Sheet1"/>
      <sheetName val="wTB"/>
      <sheetName val="wbs"/>
      <sheetName val="A"/>
      <sheetName val="S"/>
      <sheetName val="compliance"/>
      <sheetName val="N"/>
      <sheetName val="J"/>
      <sheetName val="rbc"/>
      <sheetName val="Sheet2"/>
      <sheetName val="bonds"/>
      <sheetName val="bonds-add on accrued int"/>
      <sheetName val="stocks"/>
      <sheetName val="cash"/>
      <sheetName val="premiums receivable"/>
      <sheetName val="reinsurance accounts"/>
      <sheetName val="RI suspended accounts"/>
      <sheetName val="accrued inv inc"/>
      <sheetName val="ctd"/>
      <sheetName val="edp equipment"/>
      <sheetName val="other assets"/>
      <sheetName val="losses &amp; claims payable"/>
      <sheetName val="IBNR"/>
      <sheetName val="RUP"/>
      <sheetName val="taxes payable"/>
      <sheetName val="pt payments"/>
      <sheetName val="dst payments"/>
      <sheetName val="dst bayad centr"/>
      <sheetName val="VAT payments"/>
      <sheetName val="fst payments"/>
      <sheetName val="other liabilities-AP"/>
      <sheetName val="$b"/>
      <sheetName val="bonds-accrued interest"/>
      <sheetName val="T"/>
      <sheetName val="ST"/>
      <sheetName val="sa"/>
      <sheetName val="OI"/>
      <sheetName val="RE"/>
      <sheetName val="ML"/>
      <sheetName val="OL"/>
      <sheetName val="C"/>
      <sheetName val="acq. cost of bonds"/>
      <sheetName val="CR"/>
      <sheetName val="M"/>
      <sheetName val="CI"/>
      <sheetName val="recons"/>
      <sheetName val="apprletter"/>
      <sheetName val="St1"/>
    </sheetNames>
    <sheetDataSet>
      <sheetData sheetId="0" refreshError="1"/>
      <sheetData sheetId="1" refreshError="1"/>
      <sheetData sheetId="2" refreshError="1"/>
      <sheetData sheetId="3">
        <row r="25">
          <cell r="G25">
            <v>8371064</v>
          </cell>
          <cell r="M25">
            <v>14518333.566199999</v>
          </cell>
        </row>
      </sheetData>
      <sheetData sheetId="4">
        <row r="1">
          <cell r="B1" t="str">
            <v>PETROGEN INSURANCE CORPORATION</v>
          </cell>
        </row>
        <row r="5">
          <cell r="H5">
            <v>42369</v>
          </cell>
        </row>
        <row r="65">
          <cell r="C65">
            <v>6214</v>
          </cell>
        </row>
        <row r="66">
          <cell r="C66">
            <v>40214</v>
          </cell>
        </row>
        <row r="67">
          <cell r="C67">
            <v>-28868</v>
          </cell>
        </row>
        <row r="68">
          <cell r="C68">
            <v>2222718</v>
          </cell>
        </row>
        <row r="69">
          <cell r="C69">
            <v>0</v>
          </cell>
        </row>
        <row r="70">
          <cell r="C70">
            <v>535085</v>
          </cell>
        </row>
        <row r="71">
          <cell r="C71">
            <v>0</v>
          </cell>
        </row>
        <row r="72">
          <cell r="C72">
            <v>5595701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0"/>
      <sheetName val="main"/>
      <sheetName val="sum"/>
      <sheetName val="S"/>
      <sheetName val="E"/>
      <sheetName val="G"/>
      <sheetName val="U"/>
      <sheetName val="R"/>
      <sheetName val="O"/>
      <sheetName val="121 122 data"/>
      <sheetName val="141 data"/>
      <sheetName val="123 142 data"/>
    </sheetNames>
    <sheetDataSet>
      <sheetData sheetId="0" refreshError="1"/>
      <sheetData sheetId="1">
        <row r="5">
          <cell r="E5" t="str">
            <v>ABC Company</v>
          </cell>
        </row>
        <row r="7">
          <cell r="E7">
            <v>42005</v>
          </cell>
        </row>
        <row r="23">
          <cell r="F23" t="b">
            <v>1</v>
          </cell>
        </row>
        <row r="24">
          <cell r="F24" t="b">
            <v>1</v>
          </cell>
        </row>
        <row r="25">
          <cell r="F25" t="b">
            <v>0</v>
          </cell>
        </row>
        <row r="30">
          <cell r="F30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rbc"/>
      <sheetName val="B"/>
      <sheetName val="add-on int"/>
      <sheetName val="$b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pr-detailed"/>
      <sheetName val="RI"/>
      <sheetName val="rs"/>
      <sheetName val="losses"/>
      <sheetName val="U"/>
      <sheetName val="CR"/>
      <sheetName val="TX"/>
      <sheetName val="recons"/>
      <sheetName val="apprletter"/>
      <sheetName val="St1"/>
      <sheetName val="main"/>
    </sheetNames>
    <sheetDataSet>
      <sheetData sheetId="0"/>
      <sheetData sheetId="1">
        <row r="36">
          <cell r="B36">
            <v>39046879.609999999</v>
          </cell>
        </row>
      </sheetData>
      <sheetData sheetId="2">
        <row r="15">
          <cell r="C15">
            <v>36873</v>
          </cell>
        </row>
        <row r="50">
          <cell r="C50">
            <v>75000000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9">
          <cell r="J49">
            <v>196365.78999999998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R"/>
      <sheetName val="J"/>
      <sheetName val="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p"/>
      <sheetName val="RI"/>
      <sheetName val="RS"/>
      <sheetName val="e"/>
      <sheetName val="U"/>
      <sheetName val="CR"/>
      <sheetName val="TX"/>
      <sheetName val="tx2"/>
      <sheetName val="recons"/>
      <sheetName val="appr letter"/>
      <sheetName val="Sheet1"/>
    </sheetNames>
    <sheetDataSet>
      <sheetData sheetId="0">
        <row r="5">
          <cell r="G5">
            <v>38352</v>
          </cell>
        </row>
      </sheetData>
      <sheetData sheetId="1"/>
      <sheetData sheetId="2" refreshError="1"/>
      <sheetData sheetId="3" refreshError="1"/>
      <sheetData sheetId="4">
        <row r="23">
          <cell r="C23">
            <v>9646320.7340000011</v>
          </cell>
        </row>
      </sheetData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/>
      <sheetData sheetId="19"/>
      <sheetData sheetId="20">
        <row r="18">
          <cell r="J18">
            <v>0</v>
          </cell>
        </row>
      </sheetData>
      <sheetData sheetId="2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rbc"/>
      <sheetName val="B"/>
      <sheetName val="$b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  <sheetName val="St1"/>
    </sheetNames>
    <sheetDataSet>
      <sheetData sheetId="0">
        <row r="5">
          <cell r="H5">
            <v>39813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4">
          <cell r="D24" t="str">
            <v>per company</v>
          </cell>
        </row>
        <row r="25">
          <cell r="E25" t="str">
            <v>difference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Sheet2"/>
      <sheetName val="WTB"/>
      <sheetName val="wbs"/>
      <sheetName val="SYN"/>
      <sheetName val="COMPL-2015"/>
      <sheetName val="TF-Summary"/>
      <sheetName val="Pension"/>
      <sheetName val="Education"/>
      <sheetName val="Sheet1"/>
      <sheetName val="summary of naa"/>
      <sheetName val="GS"/>
      <sheetName val="MF"/>
      <sheetName val="C"/>
      <sheetName val="AII"/>
      <sheetName val="AR"/>
      <sheetName val="OA"/>
      <sheetName val="PNR"/>
      <sheetName val="OR"/>
      <sheetName val="AP-NP"/>
      <sheetName val="PBPay"/>
      <sheetName val="Tx Pay"/>
      <sheetName val="Tx Pay (2)"/>
      <sheetName val="TX"/>
      <sheetName val="OL"/>
      <sheetName val="cap stock"/>
      <sheetName val="crnolgy of events"/>
      <sheetName val="ST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7">
          <cell r="H37">
            <v>2197918554.9400001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B"/>
      <sheetName val="J"/>
      <sheetName val="T"/>
      <sheetName val="V"/>
      <sheetName val="ST"/>
      <sheetName val="SA"/>
      <sheetName val="RE"/>
      <sheetName val="ap"/>
      <sheetName val="ao"/>
      <sheetName val="ar"/>
      <sheetName val="pr"/>
      <sheetName val="OL"/>
      <sheetName val="C"/>
      <sheetName val="TD"/>
      <sheetName val="E"/>
      <sheetName val="I"/>
      <sheetName val="RI"/>
      <sheetName val="RS"/>
      <sheetName val="U"/>
      <sheetName val="CR"/>
      <sheetName val="TX"/>
      <sheetName val="L"/>
      <sheetName val="Sheet2"/>
      <sheetName val="Sheet1"/>
      <sheetName val="appr letter"/>
      <sheetName val="Education"/>
    </sheetNames>
    <sheetDataSet>
      <sheetData sheetId="0"/>
      <sheetData sheetId="1"/>
      <sheetData sheetId="2"/>
      <sheetData sheetId="3"/>
      <sheetData sheetId="4"/>
      <sheetData sheetId="5">
        <row r="33">
          <cell r="D33" t="str">
            <v>Per Company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7">
          <cell r="O27">
            <v>68629</v>
          </cell>
          <cell r="Q27">
            <v>17077224</v>
          </cell>
          <cell r="R27">
            <v>5337342.03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N"/>
      <sheetName val="J"/>
      <sheetName val="CI"/>
      <sheetName val="RBC"/>
      <sheetName val="B"/>
      <sheetName val="int-add on"/>
      <sheetName val="T"/>
      <sheetName val="v"/>
      <sheetName val="b-int"/>
      <sheetName val="St"/>
      <sheetName val="sa"/>
      <sheetName val="OI"/>
      <sheetName val="RE"/>
      <sheetName val="ML"/>
      <sheetName val="C"/>
      <sheetName val="OL"/>
      <sheetName val="ctd"/>
      <sheetName val="I"/>
      <sheetName val="E"/>
      <sheetName val="P"/>
      <sheetName val="RI"/>
      <sheetName val="rs"/>
      <sheetName val="NAA-RI"/>
      <sheetName val="interco"/>
      <sheetName val="U"/>
      <sheetName val="CR"/>
      <sheetName val="TX"/>
      <sheetName val="recons"/>
      <sheetName val="apprletter"/>
      <sheetName val="SI"/>
      <sheetName val="E-MAIL"/>
      <sheetName val="Stocks Sched"/>
      <sheetName val="Valuation"/>
      <sheetName val="Other Invest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21">
          <cell r="D21">
            <v>425436.69</v>
          </cell>
          <cell r="L21">
            <v>1132036.27</v>
          </cell>
        </row>
        <row r="26">
          <cell r="J26">
            <v>3183990.27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21">
          <cell r="I21">
            <v>1294743.8999999999</v>
          </cell>
        </row>
      </sheetData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B"/>
      <sheetName val="$b"/>
      <sheetName val="int-add-on"/>
      <sheetName val="prem"/>
      <sheetName val="b-int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 letter"/>
      <sheetName val="Sheet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(Orig)"/>
      <sheetName val="Links"/>
      <sheetName val="Lead (Revised)"/>
      <sheetName val="Lead (Customise) for Leadsheet"/>
      <sheetName val="Lead (Customise) for Pivot"/>
      <sheetName val="PAJE Pivot"/>
      <sheetName val="CAJE Pivot"/>
      <sheetName val="PS2"/>
      <sheetName val="PS4"/>
      <sheetName val="RBC-x17"/>
      <sheetName val="p1"/>
      <sheetName val="24"/>
      <sheetName val="Page 1"/>
      <sheetName val="C"/>
      <sheetName val="passbook"/>
      <sheetName val="A"/>
    </sheetNames>
    <sheetDataSet>
      <sheetData sheetId="0" refreshError="1">
        <row r="2">
          <cell r="F2" t="str">
            <v>Preliminary</v>
          </cell>
          <cell r="H2" t="str">
            <v>PAJE</v>
          </cell>
          <cell r="I2" t="str">
            <v>Adjusted</v>
          </cell>
          <cell r="J2" t="str">
            <v>CAJE</v>
          </cell>
          <cell r="K2" t="str">
            <v>12.31.04</v>
          </cell>
          <cell r="M2" t="str">
            <v>12.31.03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5">
          <cell r="F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M5">
            <v>650.13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7">
          <cell r="F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M7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9">
          <cell r="F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M9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1">
          <cell r="F11">
            <v>126499.99</v>
          </cell>
          <cell r="H11">
            <v>0</v>
          </cell>
          <cell r="I11">
            <v>126499.99</v>
          </cell>
          <cell r="J11">
            <v>0</v>
          </cell>
          <cell r="K11">
            <v>126499.99</v>
          </cell>
          <cell r="M11">
            <v>112999.99</v>
          </cell>
        </row>
        <row r="12">
          <cell r="F12">
            <v>126499.99</v>
          </cell>
          <cell r="H12">
            <v>0</v>
          </cell>
          <cell r="I12">
            <v>126499.99</v>
          </cell>
          <cell r="J12">
            <v>0</v>
          </cell>
          <cell r="K12">
            <v>126499.99</v>
          </cell>
          <cell r="M12">
            <v>113650.12</v>
          </cell>
        </row>
        <row r="14">
          <cell r="F14">
            <v>3070246.96</v>
          </cell>
          <cell r="H14">
            <v>0</v>
          </cell>
          <cell r="I14">
            <v>3070246.96</v>
          </cell>
          <cell r="J14">
            <v>0</v>
          </cell>
          <cell r="K14">
            <v>3070246.96</v>
          </cell>
          <cell r="M14">
            <v>1668213.35</v>
          </cell>
        </row>
        <row r="15">
          <cell r="F15">
            <v>36624119.189999998</v>
          </cell>
          <cell r="H15">
            <v>-77475887.689999998</v>
          </cell>
          <cell r="I15">
            <v>-40851768.5</v>
          </cell>
          <cell r="J15">
            <v>-1199268.1599999999</v>
          </cell>
          <cell r="K15">
            <v>-42051036.659999996</v>
          </cell>
          <cell r="M15">
            <v>39915730.759999998</v>
          </cell>
        </row>
        <row r="16">
          <cell r="F16">
            <v>2900901.59</v>
          </cell>
          <cell r="H16">
            <v>0</v>
          </cell>
          <cell r="I16">
            <v>2900901.59</v>
          </cell>
          <cell r="J16">
            <v>0</v>
          </cell>
          <cell r="K16">
            <v>2900901.59</v>
          </cell>
          <cell r="M16">
            <v>3282731.65</v>
          </cell>
        </row>
        <row r="17">
          <cell r="F17">
            <v>33215978.170000002</v>
          </cell>
          <cell r="H17">
            <v>-18755.919999999998</v>
          </cell>
          <cell r="I17">
            <v>33197222.25</v>
          </cell>
          <cell r="J17">
            <v>0</v>
          </cell>
          <cell r="K17">
            <v>33197222.25</v>
          </cell>
          <cell r="M17">
            <v>12079272.48</v>
          </cell>
        </row>
        <row r="18">
          <cell r="F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M18">
            <v>0</v>
          </cell>
        </row>
        <row r="19">
          <cell r="F19">
            <v>411205.57</v>
          </cell>
          <cell r="H19">
            <v>-7207.06</v>
          </cell>
          <cell r="I19">
            <v>403998.51</v>
          </cell>
          <cell r="J19">
            <v>0</v>
          </cell>
          <cell r="K19">
            <v>403998.51</v>
          </cell>
          <cell r="M19">
            <v>400855.87</v>
          </cell>
        </row>
        <row r="20">
          <cell r="F20">
            <v>29831258.199999999</v>
          </cell>
          <cell r="H20">
            <v>0</v>
          </cell>
          <cell r="I20">
            <v>29831258.199999999</v>
          </cell>
          <cell r="J20">
            <v>0</v>
          </cell>
          <cell r="K20">
            <v>29831258.199999999</v>
          </cell>
          <cell r="M20">
            <v>28864059.93</v>
          </cell>
        </row>
        <row r="21">
          <cell r="F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M21">
            <v>0</v>
          </cell>
        </row>
        <row r="22">
          <cell r="F22">
            <v>73180371.459999993</v>
          </cell>
          <cell r="H22">
            <v>29927672.109999999</v>
          </cell>
          <cell r="I22">
            <v>103108043.56999999</v>
          </cell>
          <cell r="J22">
            <v>0</v>
          </cell>
          <cell r="K22">
            <v>103108043.56999999</v>
          </cell>
          <cell r="M22">
            <v>25485737.870000001</v>
          </cell>
        </row>
        <row r="23">
          <cell r="F23">
            <v>4672629.41</v>
          </cell>
          <cell r="H23">
            <v>0</v>
          </cell>
          <cell r="I23">
            <v>4672629.41</v>
          </cell>
          <cell r="J23">
            <v>0</v>
          </cell>
          <cell r="K23">
            <v>4672629.41</v>
          </cell>
          <cell r="M23">
            <v>7398807.8899999997</v>
          </cell>
        </row>
        <row r="24">
          <cell r="F24">
            <v>0.01</v>
          </cell>
          <cell r="H24">
            <v>0</v>
          </cell>
          <cell r="I24">
            <v>0.01</v>
          </cell>
          <cell r="J24">
            <v>0</v>
          </cell>
          <cell r="K24">
            <v>0.01</v>
          </cell>
          <cell r="M24">
            <v>0.01</v>
          </cell>
        </row>
        <row r="25">
          <cell r="F25">
            <v>31980124.5</v>
          </cell>
          <cell r="H25">
            <v>0</v>
          </cell>
          <cell r="I25">
            <v>31980124.5</v>
          </cell>
          <cell r="J25">
            <v>0</v>
          </cell>
          <cell r="K25">
            <v>31980124.5</v>
          </cell>
          <cell r="M25">
            <v>26754752.649999999</v>
          </cell>
        </row>
        <row r="26">
          <cell r="F26">
            <v>48075335.280000001</v>
          </cell>
          <cell r="H26">
            <v>0</v>
          </cell>
          <cell r="I26">
            <v>48075335.280000001</v>
          </cell>
          <cell r="J26">
            <v>0</v>
          </cell>
          <cell r="K26">
            <v>48075335.280000001</v>
          </cell>
          <cell r="M26">
            <v>36360015.579999998</v>
          </cell>
        </row>
        <row r="27">
          <cell r="F27">
            <v>782310.67</v>
          </cell>
          <cell r="H27">
            <v>0</v>
          </cell>
          <cell r="I27">
            <v>782310.67</v>
          </cell>
          <cell r="J27">
            <v>0</v>
          </cell>
          <cell r="K27">
            <v>782310.67</v>
          </cell>
          <cell r="M27">
            <v>1799302.74</v>
          </cell>
        </row>
        <row r="28">
          <cell r="F28">
            <v>16859623.550000001</v>
          </cell>
          <cell r="H28">
            <v>1109785.95</v>
          </cell>
          <cell r="I28">
            <v>17969409.5</v>
          </cell>
          <cell r="J28">
            <v>0</v>
          </cell>
          <cell r="K28">
            <v>17969409.5</v>
          </cell>
          <cell r="M28">
            <v>2344601.15</v>
          </cell>
        </row>
        <row r="29">
          <cell r="F29">
            <v>54413690.640000001</v>
          </cell>
          <cell r="H29">
            <v>-11463.61</v>
          </cell>
          <cell r="I29">
            <v>54402227.030000001</v>
          </cell>
          <cell r="J29">
            <v>0</v>
          </cell>
          <cell r="K29">
            <v>54402227.030000001</v>
          </cell>
          <cell r="M29">
            <v>4981451.8899999997</v>
          </cell>
        </row>
        <row r="30">
          <cell r="F30">
            <v>763314.02</v>
          </cell>
          <cell r="H30">
            <v>0</v>
          </cell>
          <cell r="I30">
            <v>763314.02</v>
          </cell>
          <cell r="J30">
            <v>0</v>
          </cell>
          <cell r="K30">
            <v>763314.02</v>
          </cell>
          <cell r="M30">
            <v>588010.32999999996</v>
          </cell>
        </row>
        <row r="31">
          <cell r="F31">
            <v>4668830.1100000003</v>
          </cell>
          <cell r="H31">
            <v>-7873.92</v>
          </cell>
          <cell r="I31">
            <v>4660956.1900000004</v>
          </cell>
          <cell r="J31">
            <v>0</v>
          </cell>
          <cell r="K31">
            <v>4660956.1900000004</v>
          </cell>
          <cell r="M31">
            <v>11886609.75</v>
          </cell>
        </row>
        <row r="32">
          <cell r="F32">
            <v>5183791.1500000004</v>
          </cell>
          <cell r="H32">
            <v>74197.009999999995</v>
          </cell>
          <cell r="I32">
            <v>5257988.16</v>
          </cell>
          <cell r="J32">
            <v>0</v>
          </cell>
          <cell r="K32">
            <v>5257988.16</v>
          </cell>
          <cell r="M32">
            <v>2800843.86</v>
          </cell>
        </row>
        <row r="33">
          <cell r="F33">
            <v>427355.23</v>
          </cell>
          <cell r="H33">
            <v>-7486.69</v>
          </cell>
          <cell r="I33">
            <v>419868.54</v>
          </cell>
          <cell r="J33">
            <v>0</v>
          </cell>
          <cell r="K33">
            <v>419868.54</v>
          </cell>
          <cell r="M33">
            <v>3422634.19</v>
          </cell>
        </row>
        <row r="34">
          <cell r="F34">
            <v>541797.65</v>
          </cell>
          <cell r="H34">
            <v>0</v>
          </cell>
          <cell r="I34">
            <v>541797.65</v>
          </cell>
          <cell r="J34">
            <v>0</v>
          </cell>
          <cell r="K34">
            <v>541797.65</v>
          </cell>
          <cell r="M34">
            <v>2177371.73</v>
          </cell>
        </row>
        <row r="35">
          <cell r="F35">
            <v>14532486.550000001</v>
          </cell>
          <cell r="H35">
            <v>0</v>
          </cell>
          <cell r="I35">
            <v>14532486.550000001</v>
          </cell>
          <cell r="J35">
            <v>0</v>
          </cell>
          <cell r="K35">
            <v>14532486.550000001</v>
          </cell>
          <cell r="M35">
            <v>8375624.8799999999</v>
          </cell>
        </row>
        <row r="36">
          <cell r="F36">
            <v>1000000</v>
          </cell>
          <cell r="H36">
            <v>0</v>
          </cell>
          <cell r="I36">
            <v>1000000</v>
          </cell>
          <cell r="J36">
            <v>0</v>
          </cell>
          <cell r="K36">
            <v>1000000</v>
          </cell>
          <cell r="M36">
            <v>2157016.61</v>
          </cell>
        </row>
        <row r="37">
          <cell r="F37">
            <v>627146.5</v>
          </cell>
          <cell r="H37">
            <v>0</v>
          </cell>
          <cell r="I37">
            <v>627146.5</v>
          </cell>
          <cell r="J37">
            <v>0</v>
          </cell>
          <cell r="K37">
            <v>627146.5</v>
          </cell>
          <cell r="M37">
            <v>377837.99</v>
          </cell>
        </row>
        <row r="38">
          <cell r="F38">
            <v>3383413.31</v>
          </cell>
          <cell r="H38">
            <v>0</v>
          </cell>
          <cell r="I38">
            <v>3383413.31</v>
          </cell>
          <cell r="J38">
            <v>0</v>
          </cell>
          <cell r="K38">
            <v>3383413.31</v>
          </cell>
          <cell r="M38">
            <v>0</v>
          </cell>
        </row>
        <row r="39">
          <cell r="F39">
            <v>3000592</v>
          </cell>
          <cell r="H39">
            <v>0</v>
          </cell>
          <cell r="I39">
            <v>3000592</v>
          </cell>
          <cell r="J39">
            <v>0</v>
          </cell>
          <cell r="K39">
            <v>3000592</v>
          </cell>
          <cell r="M39">
            <v>0</v>
          </cell>
        </row>
        <row r="40">
          <cell r="F40">
            <v>4859380.1100000003</v>
          </cell>
          <cell r="H40">
            <v>0</v>
          </cell>
          <cell r="I40">
            <v>4859380.1100000003</v>
          </cell>
          <cell r="J40">
            <v>0</v>
          </cell>
          <cell r="K40">
            <v>4859380.1100000003</v>
          </cell>
          <cell r="M40">
            <v>0</v>
          </cell>
        </row>
        <row r="41">
          <cell r="F41">
            <v>912359.4</v>
          </cell>
          <cell r="H41">
            <v>0</v>
          </cell>
          <cell r="I41">
            <v>912359.4</v>
          </cell>
          <cell r="J41">
            <v>0</v>
          </cell>
          <cell r="K41">
            <v>912359.4</v>
          </cell>
          <cell r="M41">
            <v>0</v>
          </cell>
        </row>
        <row r="42">
          <cell r="F42">
            <v>6256918.9000000004</v>
          </cell>
          <cell r="H42">
            <v>0</v>
          </cell>
          <cell r="I42">
            <v>6256918.9000000004</v>
          </cell>
          <cell r="J42">
            <v>0</v>
          </cell>
          <cell r="K42">
            <v>6256918.9000000004</v>
          </cell>
          <cell r="M42">
            <v>0</v>
          </cell>
        </row>
        <row r="43">
          <cell r="F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M43">
            <v>-56743.77</v>
          </cell>
        </row>
        <row r="44">
          <cell r="F44">
            <v>382175180.12999988</v>
          </cell>
          <cell r="H44">
            <v>-46417019.82</v>
          </cell>
          <cell r="I44">
            <v>335758160.30999994</v>
          </cell>
          <cell r="J44">
            <v>-1199268.1599999999</v>
          </cell>
          <cell r="K44">
            <v>334558892.14999992</v>
          </cell>
          <cell r="M44">
            <v>223064739.39000005</v>
          </cell>
        </row>
        <row r="46"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0</v>
          </cell>
        </row>
        <row r="47">
          <cell r="F47">
            <v>283522.02</v>
          </cell>
          <cell r="H47">
            <v>0</v>
          </cell>
          <cell r="I47">
            <v>283522.02</v>
          </cell>
          <cell r="J47">
            <v>0</v>
          </cell>
          <cell r="K47">
            <v>283522.02</v>
          </cell>
          <cell r="M47">
            <v>279107.71999999997</v>
          </cell>
        </row>
        <row r="48">
          <cell r="F48">
            <v>617831567.5</v>
          </cell>
          <cell r="H48">
            <v>0</v>
          </cell>
          <cell r="I48">
            <v>617831567.5</v>
          </cell>
          <cell r="J48">
            <v>0</v>
          </cell>
          <cell r="K48">
            <v>617831567.5</v>
          </cell>
          <cell r="M48">
            <v>280407.56</v>
          </cell>
        </row>
        <row r="49">
          <cell r="F49">
            <v>628702149.80999994</v>
          </cell>
          <cell r="H49">
            <v>0</v>
          </cell>
          <cell r="I49">
            <v>628702149.80999994</v>
          </cell>
          <cell r="J49">
            <v>0</v>
          </cell>
          <cell r="K49">
            <v>628702149.80999994</v>
          </cell>
          <cell r="M49">
            <v>367254.57</v>
          </cell>
        </row>
        <row r="50">
          <cell r="F50">
            <v>158662.01</v>
          </cell>
          <cell r="H50">
            <v>0</v>
          </cell>
          <cell r="I50">
            <v>158662.01</v>
          </cell>
          <cell r="J50">
            <v>0</v>
          </cell>
          <cell r="K50">
            <v>158662.01</v>
          </cell>
          <cell r="M50">
            <v>151037.65</v>
          </cell>
        </row>
        <row r="51">
          <cell r="F51">
            <v>150994.07</v>
          </cell>
          <cell r="H51">
            <v>0</v>
          </cell>
          <cell r="I51">
            <v>150994.07</v>
          </cell>
          <cell r="J51">
            <v>0</v>
          </cell>
          <cell r="K51">
            <v>150994.07</v>
          </cell>
          <cell r="M51">
            <v>159327.57999999999</v>
          </cell>
        </row>
        <row r="52">
          <cell r="F52">
            <v>1275380001.27</v>
          </cell>
          <cell r="H52">
            <v>0</v>
          </cell>
          <cell r="I52">
            <v>1275380001.27</v>
          </cell>
          <cell r="J52">
            <v>0</v>
          </cell>
          <cell r="K52">
            <v>1275380001.27</v>
          </cell>
          <cell r="M52">
            <v>615990000</v>
          </cell>
        </row>
        <row r="53">
          <cell r="F53">
            <v>168960.59</v>
          </cell>
          <cell r="H53">
            <v>0</v>
          </cell>
          <cell r="I53">
            <v>168960.59</v>
          </cell>
          <cell r="J53">
            <v>0</v>
          </cell>
          <cell r="K53">
            <v>168960.59</v>
          </cell>
          <cell r="M53">
            <v>155500.57</v>
          </cell>
        </row>
        <row r="54">
          <cell r="F54">
            <v>289636.39</v>
          </cell>
          <cell r="H54">
            <v>0</v>
          </cell>
          <cell r="I54">
            <v>289636.39</v>
          </cell>
          <cell r="J54">
            <v>0</v>
          </cell>
          <cell r="K54">
            <v>289636.39</v>
          </cell>
          <cell r="M54">
            <v>277690.88</v>
          </cell>
        </row>
        <row r="55">
          <cell r="F55">
            <v>1437820000</v>
          </cell>
          <cell r="H55">
            <v>0</v>
          </cell>
          <cell r="I55">
            <v>1437820000</v>
          </cell>
          <cell r="J55">
            <v>0</v>
          </cell>
          <cell r="K55">
            <v>1437820000</v>
          </cell>
          <cell r="M55">
            <v>637320000</v>
          </cell>
        </row>
        <row r="56">
          <cell r="F56">
            <v>156132.98000000001</v>
          </cell>
          <cell r="H56">
            <v>0</v>
          </cell>
          <cell r="I56">
            <v>156132.98000000001</v>
          </cell>
          <cell r="J56">
            <v>0</v>
          </cell>
          <cell r="K56">
            <v>156132.98000000001</v>
          </cell>
          <cell r="M56">
            <v>153651.65</v>
          </cell>
        </row>
        <row r="57">
          <cell r="F57">
            <v>372484042.19999999</v>
          </cell>
          <cell r="H57">
            <v>0</v>
          </cell>
          <cell r="I57">
            <v>372484042.19999999</v>
          </cell>
          <cell r="J57">
            <v>0</v>
          </cell>
          <cell r="K57">
            <v>372484042.19999999</v>
          </cell>
          <cell r="M57">
            <v>1874236727.49</v>
          </cell>
        </row>
        <row r="58">
          <cell r="F58">
            <v>47988675.369999997</v>
          </cell>
          <cell r="H58">
            <v>0</v>
          </cell>
          <cell r="I58">
            <v>47988675.369999997</v>
          </cell>
          <cell r="J58">
            <v>0</v>
          </cell>
          <cell r="K58">
            <v>47988675.369999997</v>
          </cell>
          <cell r="M58">
            <v>57739215.32</v>
          </cell>
        </row>
        <row r="59">
          <cell r="F59">
            <v>203647986.00999999</v>
          </cell>
          <cell r="H59">
            <v>0</v>
          </cell>
          <cell r="I59">
            <v>203647986.00999999</v>
          </cell>
          <cell r="J59">
            <v>0</v>
          </cell>
          <cell r="K59">
            <v>203647986.00999999</v>
          </cell>
          <cell r="M59">
            <v>1075636374.54</v>
          </cell>
        </row>
        <row r="60">
          <cell r="F60">
            <v>153018.23999999999</v>
          </cell>
          <cell r="H60">
            <v>0</v>
          </cell>
          <cell r="I60">
            <v>153018.23999999999</v>
          </cell>
          <cell r="J60">
            <v>0</v>
          </cell>
          <cell r="K60">
            <v>153018.23999999999</v>
          </cell>
          <cell r="M60">
            <v>147385.64000000001</v>
          </cell>
        </row>
        <row r="61">
          <cell r="F61">
            <v>793860252.09000003</v>
          </cell>
          <cell r="H61">
            <v>0</v>
          </cell>
          <cell r="I61">
            <v>793860252.09000003</v>
          </cell>
          <cell r="J61">
            <v>0</v>
          </cell>
          <cell r="K61">
            <v>793860252.09000003</v>
          </cell>
          <cell r="M61">
            <v>32972799.649999999</v>
          </cell>
        </row>
        <row r="62">
          <cell r="F62">
            <v>156199.78</v>
          </cell>
          <cell r="H62">
            <v>0</v>
          </cell>
          <cell r="I62">
            <v>156199.78</v>
          </cell>
          <cell r="J62">
            <v>0</v>
          </cell>
          <cell r="K62">
            <v>156199.78</v>
          </cell>
          <cell r="M62">
            <v>155869.75</v>
          </cell>
        </row>
        <row r="63">
          <cell r="F63">
            <v>156350.24</v>
          </cell>
          <cell r="H63">
            <v>0</v>
          </cell>
          <cell r="I63">
            <v>156350.24</v>
          </cell>
          <cell r="J63">
            <v>0</v>
          </cell>
          <cell r="K63">
            <v>156350.24</v>
          </cell>
          <cell r="M63">
            <v>154621.25</v>
          </cell>
        </row>
        <row r="64">
          <cell r="F64">
            <v>284677.57</v>
          </cell>
          <cell r="H64">
            <v>0</v>
          </cell>
          <cell r="I64">
            <v>284677.57</v>
          </cell>
          <cell r="J64">
            <v>0</v>
          </cell>
          <cell r="K64">
            <v>284677.57</v>
          </cell>
          <cell r="M64">
            <v>13120784.67</v>
          </cell>
        </row>
        <row r="65">
          <cell r="F65">
            <v>284332.34999999998</v>
          </cell>
          <cell r="H65">
            <v>0</v>
          </cell>
          <cell r="I65">
            <v>284332.34999999998</v>
          </cell>
          <cell r="J65">
            <v>0</v>
          </cell>
          <cell r="K65">
            <v>284332.34999999998</v>
          </cell>
          <cell r="M65">
            <v>294027.5</v>
          </cell>
        </row>
        <row r="66">
          <cell r="F66">
            <v>154121.98000000001</v>
          </cell>
          <cell r="H66">
            <v>0</v>
          </cell>
          <cell r="I66">
            <v>154121.98000000001</v>
          </cell>
          <cell r="J66">
            <v>0</v>
          </cell>
          <cell r="K66">
            <v>154121.98000000001</v>
          </cell>
          <cell r="M66">
            <v>151869.14000000001</v>
          </cell>
        </row>
        <row r="67">
          <cell r="F67">
            <v>303401573.91000003</v>
          </cell>
          <cell r="H67">
            <v>-303123452.58999997</v>
          </cell>
          <cell r="I67">
            <v>278121.32</v>
          </cell>
          <cell r="J67">
            <v>0</v>
          </cell>
          <cell r="K67">
            <v>278121.32</v>
          </cell>
          <cell r="M67">
            <v>303434719.94999999</v>
          </cell>
        </row>
        <row r="68">
          <cell r="F68">
            <v>549990.85</v>
          </cell>
          <cell r="H68">
            <v>0</v>
          </cell>
          <cell r="I68">
            <v>549990.85</v>
          </cell>
          <cell r="J68">
            <v>0</v>
          </cell>
          <cell r="K68">
            <v>549990.85</v>
          </cell>
          <cell r="M68">
            <v>8607965.3399999999</v>
          </cell>
        </row>
        <row r="69">
          <cell r="F69">
            <v>555501.35</v>
          </cell>
          <cell r="H69">
            <v>0</v>
          </cell>
          <cell r="I69">
            <v>555501.35</v>
          </cell>
          <cell r="J69">
            <v>0</v>
          </cell>
          <cell r="K69">
            <v>555501.35</v>
          </cell>
          <cell r="M69">
            <v>9775198.3200000003</v>
          </cell>
        </row>
        <row r="70">
          <cell r="F70">
            <v>10000</v>
          </cell>
          <cell r="H70">
            <v>0</v>
          </cell>
          <cell r="I70">
            <v>10000</v>
          </cell>
          <cell r="J70">
            <v>0</v>
          </cell>
          <cell r="K70">
            <v>10000</v>
          </cell>
          <cell r="M70">
            <v>0</v>
          </cell>
        </row>
        <row r="71">
          <cell r="F71">
            <v>312531.71000000002</v>
          </cell>
          <cell r="H71">
            <v>0</v>
          </cell>
          <cell r="I71">
            <v>312531.71000000002</v>
          </cell>
          <cell r="J71">
            <v>0</v>
          </cell>
          <cell r="K71">
            <v>312531.71000000002</v>
          </cell>
          <cell r="M71">
            <v>0</v>
          </cell>
        </row>
        <row r="72">
          <cell r="F72">
            <v>51266343.539999999</v>
          </cell>
          <cell r="H72">
            <v>0</v>
          </cell>
          <cell r="I72">
            <v>51266343.539999999</v>
          </cell>
          <cell r="J72">
            <v>0</v>
          </cell>
          <cell r="K72">
            <v>51266343.539999999</v>
          </cell>
          <cell r="M72">
            <v>0</v>
          </cell>
        </row>
        <row r="73">
          <cell r="F73">
            <v>2000000000</v>
          </cell>
          <cell r="H73">
            <v>0</v>
          </cell>
          <cell r="I73">
            <v>2000000000</v>
          </cell>
          <cell r="J73">
            <v>51596498.770000003</v>
          </cell>
          <cell r="K73">
            <v>2051596498.77</v>
          </cell>
          <cell r="M73">
            <v>0</v>
          </cell>
        </row>
        <row r="74">
          <cell r="F74">
            <v>-0.1</v>
          </cell>
          <cell r="H74">
            <v>0</v>
          </cell>
          <cell r="I74">
            <v>-0.1</v>
          </cell>
          <cell r="J74">
            <v>0</v>
          </cell>
          <cell r="K74">
            <v>-0.1</v>
          </cell>
          <cell r="M74">
            <v>-0.1</v>
          </cell>
        </row>
        <row r="75">
          <cell r="F75">
            <v>7736207223.7299995</v>
          </cell>
          <cell r="H75">
            <v>-303123452.58999997</v>
          </cell>
          <cell r="I75">
            <v>7433083771.1399994</v>
          </cell>
          <cell r="J75">
            <v>51596498.770000003</v>
          </cell>
          <cell r="K75">
            <v>7484680269.9099998</v>
          </cell>
          <cell r="M75">
            <v>4631561536.6399994</v>
          </cell>
        </row>
        <row r="77">
          <cell r="F77">
            <v>23956995111.5</v>
          </cell>
          <cell r="H77">
            <v>43867155.030000001</v>
          </cell>
          <cell r="I77">
            <v>24000862266.529999</v>
          </cell>
          <cell r="J77">
            <v>0</v>
          </cell>
          <cell r="K77">
            <v>24000862266.529999</v>
          </cell>
          <cell r="M77">
            <v>19419254284.349998</v>
          </cell>
        </row>
        <row r="78">
          <cell r="F78">
            <v>5837275760.9300003</v>
          </cell>
          <cell r="H78">
            <v>0</v>
          </cell>
          <cell r="I78">
            <v>5837275760.9300003</v>
          </cell>
          <cell r="J78">
            <v>0</v>
          </cell>
          <cell r="K78">
            <v>5837275760.9300003</v>
          </cell>
          <cell r="M78">
            <v>5624978675.7799997</v>
          </cell>
        </row>
        <row r="79">
          <cell r="F79">
            <v>-2528795974.6500001</v>
          </cell>
          <cell r="H79">
            <v>20432026</v>
          </cell>
          <cell r="I79">
            <v>-2508363948.6500001</v>
          </cell>
          <cell r="J79">
            <v>0</v>
          </cell>
          <cell r="K79">
            <v>-2508363948.6500001</v>
          </cell>
          <cell r="M79">
            <v>-1133425121.9100001</v>
          </cell>
        </row>
        <row r="80">
          <cell r="F80">
            <v>-17390549.34</v>
          </cell>
          <cell r="H80">
            <v>0</v>
          </cell>
          <cell r="I80">
            <v>-17390549.34</v>
          </cell>
          <cell r="J80">
            <v>0</v>
          </cell>
          <cell r="K80">
            <v>-17390549.34</v>
          </cell>
          <cell r="M80">
            <v>-7545399.1900000004</v>
          </cell>
        </row>
        <row r="81">
          <cell r="F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M81">
            <v>0</v>
          </cell>
        </row>
        <row r="82">
          <cell r="F82">
            <v>95360590.620000005</v>
          </cell>
          <cell r="H82">
            <v>0</v>
          </cell>
          <cell r="I82">
            <v>95360590.620000005</v>
          </cell>
          <cell r="J82">
            <v>0</v>
          </cell>
          <cell r="K82">
            <v>95360590.620000005</v>
          </cell>
          <cell r="M82">
            <v>95361101.890000001</v>
          </cell>
        </row>
        <row r="83">
          <cell r="F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M83">
            <v>0</v>
          </cell>
        </row>
        <row r="84">
          <cell r="F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M84">
            <v>684483830.77999997</v>
          </cell>
        </row>
        <row r="85">
          <cell r="F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M85">
            <v>-691748797.24000001</v>
          </cell>
        </row>
        <row r="86">
          <cell r="F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M86">
            <v>7264966.46</v>
          </cell>
        </row>
        <row r="87">
          <cell r="F87">
            <v>231915830.30000001</v>
          </cell>
          <cell r="H87">
            <v>0</v>
          </cell>
          <cell r="I87">
            <v>231915830.30000001</v>
          </cell>
          <cell r="J87">
            <v>0</v>
          </cell>
          <cell r="K87">
            <v>231915830.30000001</v>
          </cell>
          <cell r="M87">
            <v>195947190</v>
          </cell>
        </row>
        <row r="88">
          <cell r="F88">
            <v>136004650</v>
          </cell>
          <cell r="H88">
            <v>0</v>
          </cell>
          <cell r="I88">
            <v>136004650</v>
          </cell>
          <cell r="J88">
            <v>0</v>
          </cell>
          <cell r="K88">
            <v>136004650</v>
          </cell>
          <cell r="M88">
            <v>32215000</v>
          </cell>
        </row>
        <row r="89">
          <cell r="F89">
            <v>31147148.969999999</v>
          </cell>
          <cell r="H89">
            <v>17264560.170000002</v>
          </cell>
          <cell r="I89">
            <v>48411709.140000001</v>
          </cell>
          <cell r="J89">
            <v>0</v>
          </cell>
          <cell r="K89">
            <v>48411709.140000001</v>
          </cell>
          <cell r="M89">
            <v>3281180.3</v>
          </cell>
        </row>
        <row r="90">
          <cell r="F90">
            <v>27742512568.329998</v>
          </cell>
          <cell r="H90">
            <v>81563741.200000003</v>
          </cell>
          <cell r="I90">
            <v>27824076309.529995</v>
          </cell>
          <cell r="J90">
            <v>0</v>
          </cell>
          <cell r="K90">
            <v>27824076309.529995</v>
          </cell>
          <cell r="M90">
            <v>24230066911.219994</v>
          </cell>
        </row>
        <row r="92">
          <cell r="F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M92">
            <v>0</v>
          </cell>
        </row>
        <row r="94">
          <cell r="F94">
            <v>-82356992</v>
          </cell>
          <cell r="H94">
            <v>0</v>
          </cell>
          <cell r="I94">
            <v>-82356992</v>
          </cell>
          <cell r="J94">
            <v>0</v>
          </cell>
          <cell r="K94">
            <v>-82356992</v>
          </cell>
          <cell r="M94">
            <v>-75902275.480000004</v>
          </cell>
        </row>
        <row r="95">
          <cell r="F95">
            <v>16945973.129999999</v>
          </cell>
          <cell r="H95">
            <v>9386698</v>
          </cell>
          <cell r="I95">
            <v>26332671.129999999</v>
          </cell>
          <cell r="J95">
            <v>0</v>
          </cell>
          <cell r="K95">
            <v>26332671.129999999</v>
          </cell>
          <cell r="M95">
            <v>-6454716.5199999996</v>
          </cell>
        </row>
        <row r="96">
          <cell r="F96">
            <v>206228038</v>
          </cell>
          <cell r="H96">
            <v>0</v>
          </cell>
          <cell r="I96">
            <v>206228038</v>
          </cell>
          <cell r="J96">
            <v>0</v>
          </cell>
          <cell r="K96">
            <v>206228038</v>
          </cell>
          <cell r="M96">
            <v>239907873</v>
          </cell>
        </row>
        <row r="97">
          <cell r="F97">
            <v>3572270.1</v>
          </cell>
          <cell r="H97">
            <v>7373761</v>
          </cell>
          <cell r="I97">
            <v>10946031.1</v>
          </cell>
          <cell r="J97">
            <v>0</v>
          </cell>
          <cell r="K97">
            <v>10946031.1</v>
          </cell>
          <cell r="M97">
            <v>-33679835</v>
          </cell>
        </row>
        <row r="98">
          <cell r="F98">
            <v>144389289.22999999</v>
          </cell>
          <cell r="H98">
            <v>16760459</v>
          </cell>
          <cell r="I98">
            <v>161149748.22999999</v>
          </cell>
          <cell r="J98">
            <v>0</v>
          </cell>
          <cell r="K98">
            <v>161149748.22999999</v>
          </cell>
          <cell r="M98">
            <v>123871046</v>
          </cell>
        </row>
        <row r="100">
          <cell r="F100">
            <v>4658422443.3000002</v>
          </cell>
          <cell r="H100">
            <v>696999978.16999996</v>
          </cell>
          <cell r="I100">
            <v>5355422421.4700003</v>
          </cell>
          <cell r="J100">
            <v>0</v>
          </cell>
          <cell r="K100">
            <v>5355422421.4700003</v>
          </cell>
          <cell r="M100">
            <v>4972786299.9399996</v>
          </cell>
        </row>
        <row r="101">
          <cell r="F101">
            <v>386986579.12</v>
          </cell>
          <cell r="H101">
            <v>0</v>
          </cell>
          <cell r="I101">
            <v>386986579.12</v>
          </cell>
          <cell r="J101">
            <v>0</v>
          </cell>
          <cell r="K101">
            <v>386986579.12</v>
          </cell>
          <cell r="M101">
            <v>66976598.93</v>
          </cell>
        </row>
        <row r="102">
          <cell r="F102">
            <v>-1245059676.99</v>
          </cell>
          <cell r="H102">
            <v>0</v>
          </cell>
          <cell r="I102">
            <v>-1245059676.99</v>
          </cell>
          <cell r="J102">
            <v>0</v>
          </cell>
          <cell r="K102">
            <v>-1245059676.99</v>
          </cell>
          <cell r="M102">
            <v>-381340455.56999999</v>
          </cell>
        </row>
        <row r="103">
          <cell r="F103">
            <v>753800</v>
          </cell>
          <cell r="H103">
            <v>0</v>
          </cell>
          <cell r="I103">
            <v>753800</v>
          </cell>
          <cell r="J103">
            <v>0</v>
          </cell>
          <cell r="K103">
            <v>753800</v>
          </cell>
          <cell r="M103">
            <v>753800</v>
          </cell>
        </row>
        <row r="104"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M104">
            <v>0</v>
          </cell>
        </row>
        <row r="105"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M105">
            <v>0</v>
          </cell>
        </row>
        <row r="106">
          <cell r="F106">
            <v>22711000</v>
          </cell>
          <cell r="H106">
            <v>0</v>
          </cell>
          <cell r="I106">
            <v>22711000</v>
          </cell>
          <cell r="J106">
            <v>0</v>
          </cell>
          <cell r="K106">
            <v>22711000</v>
          </cell>
          <cell r="M106">
            <v>22711000</v>
          </cell>
        </row>
        <row r="107">
          <cell r="F107">
            <v>3823814145.4300003</v>
          </cell>
          <cell r="H107">
            <v>696999978.16999996</v>
          </cell>
          <cell r="I107">
            <v>4520814123.6000004</v>
          </cell>
          <cell r="J107">
            <v>0</v>
          </cell>
          <cell r="K107">
            <v>4520814123.6000004</v>
          </cell>
          <cell r="M107">
            <v>4681887243.3000002</v>
          </cell>
        </row>
        <row r="109">
          <cell r="F109">
            <v>88501936.680000007</v>
          </cell>
          <cell r="H109">
            <v>0</v>
          </cell>
          <cell r="I109">
            <v>88501936.680000007</v>
          </cell>
          <cell r="J109">
            <v>0</v>
          </cell>
          <cell r="K109">
            <v>88501936.680000007</v>
          </cell>
          <cell r="M109">
            <v>88501936.680000007</v>
          </cell>
        </row>
        <row r="110">
          <cell r="F110">
            <v>-23939820.57</v>
          </cell>
          <cell r="H110">
            <v>0</v>
          </cell>
          <cell r="I110">
            <v>-23939820.57</v>
          </cell>
          <cell r="J110">
            <v>0</v>
          </cell>
          <cell r="K110">
            <v>-23939820.57</v>
          </cell>
          <cell r="M110">
            <v>-19431057.75</v>
          </cell>
        </row>
        <row r="111">
          <cell r="F111">
            <v>-3240235.8</v>
          </cell>
          <cell r="H111">
            <v>-1268527.02</v>
          </cell>
          <cell r="I111">
            <v>-4508762.82</v>
          </cell>
          <cell r="J111">
            <v>0</v>
          </cell>
          <cell r="K111">
            <v>-4508762.82</v>
          </cell>
          <cell r="M111">
            <v>-4508762.82</v>
          </cell>
        </row>
        <row r="112">
          <cell r="F112">
            <v>61321880.31000001</v>
          </cell>
          <cell r="H112">
            <v>-1268527.02</v>
          </cell>
          <cell r="I112">
            <v>60053353.290000007</v>
          </cell>
          <cell r="J112">
            <v>0</v>
          </cell>
          <cell r="K112">
            <v>60053353.290000007</v>
          </cell>
          <cell r="M112">
            <v>64562116.110000007</v>
          </cell>
        </row>
        <row r="114">
          <cell r="F114">
            <v>207287663.94999999</v>
          </cell>
          <cell r="H114">
            <v>0</v>
          </cell>
          <cell r="I114">
            <v>207287663.94999999</v>
          </cell>
          <cell r="J114">
            <v>0</v>
          </cell>
          <cell r="K114">
            <v>207287663.94999999</v>
          </cell>
          <cell r="M114">
            <v>0</v>
          </cell>
        </row>
        <row r="115">
          <cell r="F115">
            <v>207287663.94999999</v>
          </cell>
          <cell r="H115">
            <v>0</v>
          </cell>
          <cell r="I115">
            <v>207287663.94999999</v>
          </cell>
          <cell r="J115">
            <v>0</v>
          </cell>
          <cell r="K115">
            <v>207287663.94999999</v>
          </cell>
          <cell r="M115">
            <v>0</v>
          </cell>
        </row>
        <row r="117">
          <cell r="F117">
            <v>2248783025.6399999</v>
          </cell>
          <cell r="H117">
            <v>-108603734.84999999</v>
          </cell>
          <cell r="I117">
            <v>2140179290.79</v>
          </cell>
          <cell r="J117">
            <v>0</v>
          </cell>
          <cell r="K117">
            <v>2140179290.79</v>
          </cell>
          <cell r="M117">
            <v>2785256654.7399998</v>
          </cell>
        </row>
        <row r="118">
          <cell r="F118">
            <v>1017794395.47</v>
          </cell>
          <cell r="H118">
            <v>0</v>
          </cell>
          <cell r="I118">
            <v>1017794395.47</v>
          </cell>
          <cell r="J118">
            <v>0</v>
          </cell>
          <cell r="K118">
            <v>1017794395.47</v>
          </cell>
          <cell r="M118">
            <v>0</v>
          </cell>
        </row>
        <row r="119">
          <cell r="F119">
            <v>-288514179.92000002</v>
          </cell>
          <cell r="H119">
            <v>0</v>
          </cell>
          <cell r="I119">
            <v>-288514179.92000002</v>
          </cell>
          <cell r="J119">
            <v>0</v>
          </cell>
          <cell r="K119">
            <v>-288514179.92000002</v>
          </cell>
          <cell r="M119">
            <v>-552307318.70000005</v>
          </cell>
        </row>
        <row r="120">
          <cell r="F120">
            <v>9288139.0299999993</v>
          </cell>
          <cell r="H120">
            <v>0</v>
          </cell>
          <cell r="I120">
            <v>9288139.0299999993</v>
          </cell>
          <cell r="J120">
            <v>0</v>
          </cell>
          <cell r="K120">
            <v>9288139.0299999993</v>
          </cell>
          <cell r="M120">
            <v>8582259.4100000001</v>
          </cell>
        </row>
        <row r="121">
          <cell r="F121">
            <v>-150000000</v>
          </cell>
          <cell r="H121">
            <v>0</v>
          </cell>
          <cell r="I121">
            <v>-150000000</v>
          </cell>
          <cell r="J121">
            <v>0</v>
          </cell>
          <cell r="K121">
            <v>-150000000</v>
          </cell>
          <cell r="M121">
            <v>-100000000</v>
          </cell>
        </row>
        <row r="122">
          <cell r="F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M122">
            <v>-50000000</v>
          </cell>
        </row>
        <row r="123">
          <cell r="F123">
            <v>2837351380.2199998</v>
          </cell>
          <cell r="H123">
            <v>-108603734.84999999</v>
          </cell>
          <cell r="I123">
            <v>2728747645.3700004</v>
          </cell>
          <cell r="J123">
            <v>0</v>
          </cell>
          <cell r="K123">
            <v>2728747645.3700004</v>
          </cell>
          <cell r="M123">
            <v>2091531595.4499998</v>
          </cell>
        </row>
        <row r="125">
          <cell r="F125">
            <v>4374929062.1000004</v>
          </cell>
          <cell r="H125">
            <v>0</v>
          </cell>
          <cell r="I125">
            <v>4374929062.1000004</v>
          </cell>
          <cell r="J125">
            <v>0</v>
          </cell>
          <cell r="K125">
            <v>4374929062.1000004</v>
          </cell>
          <cell r="M125">
            <v>3812444694.3099999</v>
          </cell>
        </row>
        <row r="126">
          <cell r="F126">
            <v>848731002.98000002</v>
          </cell>
          <cell r="H126">
            <v>0</v>
          </cell>
          <cell r="I126">
            <v>848731002.98000002</v>
          </cell>
          <cell r="J126">
            <v>0</v>
          </cell>
          <cell r="K126">
            <v>848731002.98000002</v>
          </cell>
          <cell r="M126">
            <v>697537014.89999998</v>
          </cell>
        </row>
        <row r="127">
          <cell r="F127">
            <v>864289212.13999999</v>
          </cell>
          <cell r="H127">
            <v>0</v>
          </cell>
          <cell r="I127">
            <v>864289212.13999999</v>
          </cell>
          <cell r="J127">
            <v>0</v>
          </cell>
          <cell r="K127">
            <v>864289212.13999999</v>
          </cell>
          <cell r="M127">
            <v>797826444.89999998</v>
          </cell>
        </row>
        <row r="128">
          <cell r="F128">
            <v>564498349.28999996</v>
          </cell>
          <cell r="H128">
            <v>0</v>
          </cell>
          <cell r="I128">
            <v>564498349.28999996</v>
          </cell>
          <cell r="J128">
            <v>0</v>
          </cell>
          <cell r="K128">
            <v>564498349.28999996</v>
          </cell>
          <cell r="M128">
            <v>496463583.44999999</v>
          </cell>
        </row>
        <row r="129">
          <cell r="F129">
            <v>-907940073.39999998</v>
          </cell>
          <cell r="H129">
            <v>0</v>
          </cell>
          <cell r="I129">
            <v>-907940073.39999998</v>
          </cell>
          <cell r="J129">
            <v>0</v>
          </cell>
          <cell r="K129">
            <v>-907940073.39999998</v>
          </cell>
          <cell r="M129">
            <v>-710202780.82000005</v>
          </cell>
        </row>
        <row r="130">
          <cell r="F130">
            <v>-15566703.41</v>
          </cell>
          <cell r="H130">
            <v>0</v>
          </cell>
          <cell r="I130">
            <v>-15566703.41</v>
          </cell>
          <cell r="J130">
            <v>0</v>
          </cell>
          <cell r="K130">
            <v>-15566703.41</v>
          </cell>
          <cell r="M130">
            <v>-17415401.530000001</v>
          </cell>
        </row>
        <row r="131">
          <cell r="F131">
            <v>-56966044.990000002</v>
          </cell>
          <cell r="H131">
            <v>0</v>
          </cell>
          <cell r="I131">
            <v>-56966044.990000002</v>
          </cell>
          <cell r="J131">
            <v>0</v>
          </cell>
          <cell r="K131">
            <v>-56966044.990000002</v>
          </cell>
          <cell r="M131">
            <v>-24858474.390000001</v>
          </cell>
        </row>
        <row r="132">
          <cell r="F132">
            <v>-804071226.05999994</v>
          </cell>
          <cell r="H132">
            <v>0</v>
          </cell>
          <cell r="I132">
            <v>-804071226.05999994</v>
          </cell>
          <cell r="J132">
            <v>0</v>
          </cell>
          <cell r="K132">
            <v>-804071226.05999994</v>
          </cell>
          <cell r="M132">
            <v>-676988122.88</v>
          </cell>
        </row>
        <row r="133">
          <cell r="F133">
            <v>4867903578.6500015</v>
          </cell>
          <cell r="H133">
            <v>0</v>
          </cell>
          <cell r="I133">
            <v>4867903578.6500015</v>
          </cell>
          <cell r="J133">
            <v>0</v>
          </cell>
          <cell r="K133">
            <v>4867903578.6500015</v>
          </cell>
          <cell r="M133">
            <v>4374806957.9399996</v>
          </cell>
        </row>
        <row r="135">
          <cell r="F135">
            <v>532772271.64999998</v>
          </cell>
          <cell r="H135">
            <v>0</v>
          </cell>
          <cell r="I135">
            <v>532772271.64999998</v>
          </cell>
          <cell r="J135">
            <v>0</v>
          </cell>
          <cell r="K135">
            <v>532772271.64999998</v>
          </cell>
          <cell r="M135">
            <v>532772271.64999998</v>
          </cell>
        </row>
        <row r="136">
          <cell r="F136">
            <v>-484320450.32999998</v>
          </cell>
          <cell r="H136">
            <v>0</v>
          </cell>
          <cell r="I136">
            <v>-484320450.32999998</v>
          </cell>
          <cell r="J136">
            <v>0</v>
          </cell>
          <cell r="K136">
            <v>-484320450.32999998</v>
          </cell>
          <cell r="M136">
            <v>-484320450.32999998</v>
          </cell>
        </row>
        <row r="137">
          <cell r="F137">
            <v>663994.31999999995</v>
          </cell>
          <cell r="H137">
            <v>0</v>
          </cell>
          <cell r="I137">
            <v>663994.31999999995</v>
          </cell>
          <cell r="J137">
            <v>0</v>
          </cell>
          <cell r="K137">
            <v>663994.31999999995</v>
          </cell>
          <cell r="M137">
            <v>663994.31999999995</v>
          </cell>
        </row>
        <row r="138">
          <cell r="F138">
            <v>526240740.54000002</v>
          </cell>
          <cell r="H138">
            <v>52755.47</v>
          </cell>
          <cell r="I138">
            <v>526293496.00999999</v>
          </cell>
          <cell r="J138">
            <v>0</v>
          </cell>
          <cell r="K138">
            <v>526293496.00999999</v>
          </cell>
          <cell r="M138">
            <v>526293496.00999999</v>
          </cell>
        </row>
        <row r="139">
          <cell r="F139">
            <v>-121806942.95999999</v>
          </cell>
          <cell r="H139">
            <v>-23873808.879999999</v>
          </cell>
          <cell r="I139">
            <v>-145680751.84</v>
          </cell>
          <cell r="J139">
            <v>0</v>
          </cell>
          <cell r="K139">
            <v>-145680751.84</v>
          </cell>
          <cell r="M139">
            <v>-121806942.95999999</v>
          </cell>
        </row>
        <row r="140">
          <cell r="F140">
            <v>453549613.22000009</v>
          </cell>
          <cell r="H140">
            <v>-23821053.41</v>
          </cell>
          <cell r="I140">
            <v>429728559.80999994</v>
          </cell>
          <cell r="J140">
            <v>0</v>
          </cell>
          <cell r="K140">
            <v>429728559.80999994</v>
          </cell>
          <cell r="M140">
            <v>453602368.69</v>
          </cell>
        </row>
        <row r="142">
          <cell r="F142">
            <v>20485912.16</v>
          </cell>
          <cell r="H142">
            <v>0</v>
          </cell>
          <cell r="I142">
            <v>20485912.16</v>
          </cell>
          <cell r="J142">
            <v>0</v>
          </cell>
          <cell r="K142">
            <v>20485912.16</v>
          </cell>
          <cell r="M142">
            <v>19790956.77</v>
          </cell>
        </row>
        <row r="143">
          <cell r="F143">
            <v>-0.09</v>
          </cell>
          <cell r="H143">
            <v>0</v>
          </cell>
          <cell r="I143">
            <v>-0.09</v>
          </cell>
          <cell r="J143">
            <v>0</v>
          </cell>
          <cell r="K143">
            <v>-0.09</v>
          </cell>
          <cell r="M143">
            <v>-0.09</v>
          </cell>
        </row>
        <row r="144">
          <cell r="F144">
            <v>29366.06</v>
          </cell>
          <cell r="H144">
            <v>0</v>
          </cell>
          <cell r="I144">
            <v>29366.06</v>
          </cell>
          <cell r="J144">
            <v>0</v>
          </cell>
          <cell r="K144">
            <v>29366.06</v>
          </cell>
          <cell r="M144">
            <v>234022.34</v>
          </cell>
        </row>
        <row r="145">
          <cell r="F145">
            <v>431426696.82999998</v>
          </cell>
          <cell r="H145">
            <v>0</v>
          </cell>
          <cell r="I145">
            <v>431426696.82999998</v>
          </cell>
          <cell r="J145">
            <v>0</v>
          </cell>
          <cell r="K145">
            <v>431426696.82999998</v>
          </cell>
          <cell r="M145">
            <v>421389348.68000001</v>
          </cell>
        </row>
        <row r="146">
          <cell r="F146">
            <v>97410.89</v>
          </cell>
          <cell r="H146">
            <v>0</v>
          </cell>
          <cell r="I146">
            <v>97410.89</v>
          </cell>
          <cell r="J146">
            <v>0</v>
          </cell>
          <cell r="K146">
            <v>97410.89</v>
          </cell>
          <cell r="M146">
            <v>242737.25</v>
          </cell>
        </row>
        <row r="147">
          <cell r="F147">
            <v>-7409510.3499999996</v>
          </cell>
          <cell r="H147">
            <v>0</v>
          </cell>
          <cell r="I147">
            <v>-7409510.3499999996</v>
          </cell>
          <cell r="J147">
            <v>0</v>
          </cell>
          <cell r="K147">
            <v>-7409510.3499999996</v>
          </cell>
          <cell r="M147">
            <v>-7281585</v>
          </cell>
        </row>
        <row r="148">
          <cell r="F148">
            <v>-20312180.25</v>
          </cell>
          <cell r="H148">
            <v>0</v>
          </cell>
          <cell r="I148">
            <v>-20312180.25</v>
          </cell>
          <cell r="J148">
            <v>0</v>
          </cell>
          <cell r="K148">
            <v>-20312180.25</v>
          </cell>
          <cell r="M148">
            <v>-20693405.859999999</v>
          </cell>
        </row>
        <row r="149">
          <cell r="F149">
            <v>424317695.24999994</v>
          </cell>
          <cell r="H149">
            <v>0</v>
          </cell>
          <cell r="I149">
            <v>424317695.24999994</v>
          </cell>
          <cell r="J149">
            <v>0</v>
          </cell>
          <cell r="K149">
            <v>424317695.24999994</v>
          </cell>
          <cell r="M149">
            <v>413682074.08999997</v>
          </cell>
        </row>
        <row r="151">
          <cell r="F151">
            <v>12013498.32</v>
          </cell>
          <cell r="H151">
            <v>0</v>
          </cell>
          <cell r="I151">
            <v>12013498.32</v>
          </cell>
          <cell r="J151">
            <v>9246431.4399999995</v>
          </cell>
          <cell r="K151">
            <v>21259929.760000002</v>
          </cell>
          <cell r="M151">
            <v>1197356.05</v>
          </cell>
        </row>
        <row r="152">
          <cell r="F152">
            <v>633304226.47000003</v>
          </cell>
          <cell r="H152">
            <v>0</v>
          </cell>
          <cell r="I152">
            <v>633304226.47000003</v>
          </cell>
          <cell r="J152">
            <v>0</v>
          </cell>
          <cell r="K152">
            <v>633304226.47000003</v>
          </cell>
          <cell r="M152">
            <v>632318546.50999999</v>
          </cell>
        </row>
        <row r="153">
          <cell r="F153">
            <v>167856070.11000001</v>
          </cell>
          <cell r="H153">
            <v>0</v>
          </cell>
          <cell r="I153">
            <v>167856070.11000001</v>
          </cell>
          <cell r="J153">
            <v>0</v>
          </cell>
          <cell r="K153">
            <v>167856070.11000001</v>
          </cell>
          <cell r="M153">
            <v>77424975</v>
          </cell>
        </row>
        <row r="154">
          <cell r="F154">
            <v>23010073.120000001</v>
          </cell>
          <cell r="H154">
            <v>0</v>
          </cell>
          <cell r="I154">
            <v>23010073.120000001</v>
          </cell>
          <cell r="J154">
            <v>0</v>
          </cell>
          <cell r="K154">
            <v>23010073.120000001</v>
          </cell>
          <cell r="M154">
            <v>23221353.260000002</v>
          </cell>
        </row>
        <row r="155">
          <cell r="F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M155">
            <v>50</v>
          </cell>
        </row>
        <row r="156">
          <cell r="F156">
            <v>2404618.08</v>
          </cell>
          <cell r="H156">
            <v>0</v>
          </cell>
          <cell r="I156">
            <v>2404618.08</v>
          </cell>
          <cell r="J156">
            <v>0</v>
          </cell>
          <cell r="K156">
            <v>2404618.08</v>
          </cell>
          <cell r="M156">
            <v>12130948.109999999</v>
          </cell>
        </row>
        <row r="157">
          <cell r="F157">
            <v>269076063.91000003</v>
          </cell>
          <cell r="H157">
            <v>0</v>
          </cell>
          <cell r="I157">
            <v>269076063.91000003</v>
          </cell>
          <cell r="J157">
            <v>0</v>
          </cell>
          <cell r="K157">
            <v>269076063.91000003</v>
          </cell>
          <cell r="M157">
            <v>242568267</v>
          </cell>
        </row>
        <row r="158">
          <cell r="F158">
            <v>715207.85</v>
          </cell>
          <cell r="H158">
            <v>0</v>
          </cell>
          <cell r="I158">
            <v>715207.85</v>
          </cell>
          <cell r="J158">
            <v>0</v>
          </cell>
          <cell r="K158">
            <v>715207.85</v>
          </cell>
          <cell r="M158">
            <v>12109671.890000001</v>
          </cell>
        </row>
        <row r="159">
          <cell r="F159">
            <v>1108379757.8600001</v>
          </cell>
          <cell r="H159">
            <v>0</v>
          </cell>
          <cell r="I159">
            <v>1108379757.8600001</v>
          </cell>
          <cell r="J159">
            <v>9246431.4399999995</v>
          </cell>
          <cell r="K159">
            <v>1117626189.3</v>
          </cell>
          <cell r="M159">
            <v>1000971167.8199999</v>
          </cell>
        </row>
        <row r="161">
          <cell r="F161">
            <v>13551572.33</v>
          </cell>
          <cell r="H161">
            <v>0</v>
          </cell>
          <cell r="I161">
            <v>13551572.33</v>
          </cell>
          <cell r="J161">
            <v>0</v>
          </cell>
          <cell r="K161">
            <v>13551572.33</v>
          </cell>
          <cell r="M161">
            <v>117044164.66</v>
          </cell>
        </row>
        <row r="162">
          <cell r="F162">
            <v>-8150141.6500000004</v>
          </cell>
          <cell r="H162">
            <v>0</v>
          </cell>
          <cell r="I162">
            <v>-8150141.6500000004</v>
          </cell>
          <cell r="J162">
            <v>0</v>
          </cell>
          <cell r="K162">
            <v>-8150141.6500000004</v>
          </cell>
          <cell r="M162">
            <v>-110189267.75</v>
          </cell>
        </row>
        <row r="163">
          <cell r="F163">
            <v>5401430.6799999997</v>
          </cell>
          <cell r="H163">
            <v>0</v>
          </cell>
          <cell r="I163">
            <v>5401430.6799999997</v>
          </cell>
          <cell r="J163">
            <v>0</v>
          </cell>
          <cell r="K163">
            <v>5401430.6799999997</v>
          </cell>
          <cell r="M163">
            <v>6854896.9099999964</v>
          </cell>
        </row>
        <row r="165">
          <cell r="F165">
            <v>26029539.859999999</v>
          </cell>
          <cell r="H165">
            <v>0</v>
          </cell>
          <cell r="I165">
            <v>26029539.859999999</v>
          </cell>
          <cell r="J165">
            <v>1548200.23</v>
          </cell>
          <cell r="K165">
            <v>27577740.09</v>
          </cell>
          <cell r="M165">
            <v>0</v>
          </cell>
        </row>
        <row r="166">
          <cell r="F166">
            <v>123385456.97</v>
          </cell>
          <cell r="H166">
            <v>0</v>
          </cell>
          <cell r="I166">
            <v>123385456.97</v>
          </cell>
          <cell r="J166">
            <v>0</v>
          </cell>
          <cell r="K166">
            <v>123385456.97</v>
          </cell>
          <cell r="M166">
            <v>160064818.61000001</v>
          </cell>
        </row>
        <row r="167">
          <cell r="F167">
            <v>1548200.23</v>
          </cell>
          <cell r="H167">
            <v>0</v>
          </cell>
          <cell r="I167">
            <v>1548200.23</v>
          </cell>
          <cell r="J167">
            <v>-1548200.23</v>
          </cell>
          <cell r="K167">
            <v>0</v>
          </cell>
          <cell r="M167">
            <v>0</v>
          </cell>
        </row>
        <row r="168">
          <cell r="F168">
            <v>-50206680.409999996</v>
          </cell>
          <cell r="H168">
            <v>0</v>
          </cell>
          <cell r="I168">
            <v>-50206680.409999996</v>
          </cell>
          <cell r="J168">
            <v>0</v>
          </cell>
          <cell r="K168">
            <v>-50206680.409999996</v>
          </cell>
          <cell r="M168">
            <v>-101662066.63</v>
          </cell>
        </row>
        <row r="169">
          <cell r="F169">
            <v>100756516.64999998</v>
          </cell>
          <cell r="H169">
            <v>0</v>
          </cell>
          <cell r="I169">
            <v>100756516.64999998</v>
          </cell>
          <cell r="J169">
            <v>0</v>
          </cell>
          <cell r="K169">
            <v>100756516.65000001</v>
          </cell>
          <cell r="M169">
            <v>58402751.980000019</v>
          </cell>
        </row>
        <row r="171">
          <cell r="F171">
            <v>49672884.920000002</v>
          </cell>
          <cell r="H171">
            <v>0</v>
          </cell>
          <cell r="I171">
            <v>49672884.920000002</v>
          </cell>
          <cell r="J171">
            <v>0</v>
          </cell>
          <cell r="K171">
            <v>49672884.920000002</v>
          </cell>
          <cell r="M171">
            <v>66476495.649999999</v>
          </cell>
        </row>
        <row r="172">
          <cell r="F172">
            <v>-34553576.490000002</v>
          </cell>
          <cell r="H172">
            <v>0</v>
          </cell>
          <cell r="I172">
            <v>-34553576.490000002</v>
          </cell>
          <cell r="J172">
            <v>0</v>
          </cell>
          <cell r="K172">
            <v>-34553576.490000002</v>
          </cell>
          <cell r="M172">
            <v>-38063717.840000004</v>
          </cell>
        </row>
        <row r="173">
          <cell r="F173">
            <v>15119308.43</v>
          </cell>
          <cell r="H173">
            <v>0</v>
          </cell>
          <cell r="I173">
            <v>15119308.43</v>
          </cell>
          <cell r="J173">
            <v>0</v>
          </cell>
          <cell r="K173">
            <v>15119308.43</v>
          </cell>
          <cell r="M173">
            <v>28412777.809999995</v>
          </cell>
        </row>
        <row r="175">
          <cell r="F175">
            <v>30864293.539999999</v>
          </cell>
          <cell r="H175">
            <v>0</v>
          </cell>
          <cell r="I175">
            <v>30864293.539999999</v>
          </cell>
          <cell r="J175">
            <v>0</v>
          </cell>
          <cell r="K175">
            <v>30864293.539999999</v>
          </cell>
          <cell r="M175">
            <v>44888271.399999999</v>
          </cell>
        </row>
        <row r="176">
          <cell r="F176">
            <v>-14104541.609999999</v>
          </cell>
          <cell r="H176">
            <v>0</v>
          </cell>
          <cell r="I176">
            <v>-14104541.609999999</v>
          </cell>
          <cell r="J176">
            <v>0</v>
          </cell>
          <cell r="K176">
            <v>-14104541.609999999</v>
          </cell>
          <cell r="M176">
            <v>-28392344.129999999</v>
          </cell>
        </row>
        <row r="177">
          <cell r="F177">
            <v>16759751.93</v>
          </cell>
          <cell r="H177">
            <v>0</v>
          </cell>
          <cell r="I177">
            <v>16759751.93</v>
          </cell>
          <cell r="J177">
            <v>0</v>
          </cell>
          <cell r="K177">
            <v>16759751.93</v>
          </cell>
          <cell r="M177">
            <v>16495927.27</v>
          </cell>
        </row>
        <row r="179">
          <cell r="F179">
            <v>73449361.030000001</v>
          </cell>
          <cell r="H179">
            <v>0</v>
          </cell>
          <cell r="I179">
            <v>73449361.030000001</v>
          </cell>
          <cell r="J179">
            <v>-244425.15</v>
          </cell>
          <cell r="K179">
            <v>73204935.879999995</v>
          </cell>
          <cell r="M179">
            <v>63349214.840000004</v>
          </cell>
        </row>
        <row r="180">
          <cell r="F180">
            <v>80488841.239999995</v>
          </cell>
          <cell r="H180">
            <v>0</v>
          </cell>
          <cell r="I180">
            <v>80488841.239999995</v>
          </cell>
          <cell r="J180">
            <v>0</v>
          </cell>
          <cell r="K180">
            <v>80488841.239999995</v>
          </cell>
          <cell r="M180">
            <v>80454361.239999995</v>
          </cell>
        </row>
        <row r="181">
          <cell r="F181">
            <v>-48195750.82</v>
          </cell>
          <cell r="H181">
            <v>0</v>
          </cell>
          <cell r="I181">
            <v>-48195750.82</v>
          </cell>
          <cell r="J181">
            <v>324277.05</v>
          </cell>
          <cell r="K181">
            <v>-47871473.770000003</v>
          </cell>
          <cell r="M181">
            <v>-36820543.369999997</v>
          </cell>
        </row>
        <row r="182">
          <cell r="F182">
            <v>-80125335.540000007</v>
          </cell>
          <cell r="H182">
            <v>0</v>
          </cell>
          <cell r="I182">
            <v>-80125335.540000007</v>
          </cell>
          <cell r="J182">
            <v>0</v>
          </cell>
          <cell r="K182">
            <v>-80125335.540000007</v>
          </cell>
          <cell r="M182">
            <v>-63898899.299999997</v>
          </cell>
        </row>
        <row r="183">
          <cell r="F183">
            <v>25617115.909999982</v>
          </cell>
          <cell r="H183">
            <v>0</v>
          </cell>
          <cell r="I183">
            <v>25617115.909999982</v>
          </cell>
          <cell r="J183">
            <v>79851.899999999994</v>
          </cell>
          <cell r="K183">
            <v>25696967.809999987</v>
          </cell>
          <cell r="M183">
            <v>43084133.409999982</v>
          </cell>
        </row>
        <row r="185">
          <cell r="F185">
            <v>26922609.960000001</v>
          </cell>
          <cell r="H185">
            <v>0</v>
          </cell>
          <cell r="I185">
            <v>26922609.960000001</v>
          </cell>
          <cell r="J185">
            <v>0</v>
          </cell>
          <cell r="K185">
            <v>26922609.960000001</v>
          </cell>
          <cell r="M185">
            <v>19704658.489999998</v>
          </cell>
        </row>
        <row r="186">
          <cell r="F186">
            <v>19447736.449999999</v>
          </cell>
          <cell r="H186">
            <v>0</v>
          </cell>
          <cell r="I186">
            <v>19447736.449999999</v>
          </cell>
          <cell r="J186">
            <v>0</v>
          </cell>
          <cell r="K186">
            <v>19447736.449999999</v>
          </cell>
          <cell r="M186">
            <v>38104078.619999997</v>
          </cell>
        </row>
        <row r="187">
          <cell r="F187">
            <v>29251320.449999999</v>
          </cell>
          <cell r="H187">
            <v>0</v>
          </cell>
          <cell r="I187">
            <v>29251320.449999999</v>
          </cell>
          <cell r="J187">
            <v>0</v>
          </cell>
          <cell r="K187">
            <v>29251320.449999999</v>
          </cell>
          <cell r="M187">
            <v>41352441.609999999</v>
          </cell>
        </row>
        <row r="188">
          <cell r="F188">
            <v>-0.06</v>
          </cell>
          <cell r="H188">
            <v>0</v>
          </cell>
          <cell r="I188">
            <v>-0.06</v>
          </cell>
          <cell r="J188">
            <v>0</v>
          </cell>
          <cell r="K188">
            <v>-0.06</v>
          </cell>
          <cell r="M188">
            <v>-0.06</v>
          </cell>
        </row>
        <row r="189">
          <cell r="F189">
            <v>0.08</v>
          </cell>
          <cell r="H189">
            <v>0</v>
          </cell>
          <cell r="I189">
            <v>0.08</v>
          </cell>
          <cell r="J189">
            <v>0</v>
          </cell>
          <cell r="K189">
            <v>0.08</v>
          </cell>
          <cell r="M189">
            <v>0.08</v>
          </cell>
        </row>
        <row r="190">
          <cell r="F190">
            <v>8509992.9100000001</v>
          </cell>
          <cell r="H190">
            <v>0</v>
          </cell>
          <cell r="I190">
            <v>8509992.9100000001</v>
          </cell>
          <cell r="J190">
            <v>0</v>
          </cell>
          <cell r="K190">
            <v>8509992.9100000001</v>
          </cell>
          <cell r="M190">
            <v>6484580.9699999997</v>
          </cell>
        </row>
        <row r="191">
          <cell r="F191">
            <v>827336.09</v>
          </cell>
          <cell r="H191">
            <v>0</v>
          </cell>
          <cell r="I191">
            <v>827336.09</v>
          </cell>
          <cell r="J191">
            <v>6000</v>
          </cell>
          <cell r="K191">
            <v>833336.09</v>
          </cell>
          <cell r="M191">
            <v>1210767.17</v>
          </cell>
        </row>
        <row r="192">
          <cell r="F192">
            <v>-5500.9</v>
          </cell>
          <cell r="H192">
            <v>0</v>
          </cell>
          <cell r="I192">
            <v>-5500.9</v>
          </cell>
          <cell r="J192">
            <v>0</v>
          </cell>
          <cell r="K192">
            <v>-5500.9</v>
          </cell>
          <cell r="M192">
            <v>464420.09</v>
          </cell>
        </row>
        <row r="193">
          <cell r="F193">
            <v>5267477.4400000004</v>
          </cell>
          <cell r="H193">
            <v>0</v>
          </cell>
          <cell r="I193">
            <v>5267477.4400000004</v>
          </cell>
          <cell r="J193">
            <v>863770.39</v>
          </cell>
          <cell r="K193">
            <v>6131247.8300000001</v>
          </cell>
          <cell r="M193">
            <v>7649984.1600000001</v>
          </cell>
        </row>
        <row r="194">
          <cell r="F194">
            <v>88093317.75</v>
          </cell>
          <cell r="H194">
            <v>0</v>
          </cell>
          <cell r="I194">
            <v>88093317.75</v>
          </cell>
          <cell r="J194">
            <v>0</v>
          </cell>
          <cell r="K194">
            <v>88093317.75</v>
          </cell>
          <cell r="M194">
            <v>97720184.079999998</v>
          </cell>
        </row>
        <row r="195">
          <cell r="F195">
            <v>392486.65</v>
          </cell>
          <cell r="H195">
            <v>0</v>
          </cell>
          <cell r="I195">
            <v>392486.65</v>
          </cell>
          <cell r="J195">
            <v>46000</v>
          </cell>
          <cell r="K195">
            <v>438486.65</v>
          </cell>
          <cell r="M195">
            <v>841075.45</v>
          </cell>
        </row>
        <row r="196"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M196">
            <v>0</v>
          </cell>
        </row>
        <row r="197">
          <cell r="F197">
            <v>5257766.03</v>
          </cell>
          <cell r="H197">
            <v>0</v>
          </cell>
          <cell r="I197">
            <v>5257766.03</v>
          </cell>
          <cell r="J197">
            <v>0</v>
          </cell>
          <cell r="K197">
            <v>5257766.03</v>
          </cell>
          <cell r="M197">
            <v>5105135.09</v>
          </cell>
        </row>
        <row r="198">
          <cell r="F198">
            <v>28850021.41</v>
          </cell>
          <cell r="H198">
            <v>0</v>
          </cell>
          <cell r="I198">
            <v>28850021.41</v>
          </cell>
          <cell r="J198">
            <v>0</v>
          </cell>
          <cell r="K198">
            <v>28850021.41</v>
          </cell>
          <cell r="M198">
            <v>26374033.149999999</v>
          </cell>
        </row>
        <row r="199">
          <cell r="F199">
            <v>550392.89</v>
          </cell>
          <cell r="H199">
            <v>0</v>
          </cell>
          <cell r="I199">
            <v>550392.89</v>
          </cell>
          <cell r="J199">
            <v>0</v>
          </cell>
          <cell r="K199">
            <v>550392.89</v>
          </cell>
          <cell r="M199">
            <v>594008.36</v>
          </cell>
        </row>
        <row r="200">
          <cell r="F200">
            <v>4600</v>
          </cell>
          <cell r="H200">
            <v>0</v>
          </cell>
          <cell r="I200">
            <v>4600</v>
          </cell>
          <cell r="J200">
            <v>0</v>
          </cell>
          <cell r="K200">
            <v>4600</v>
          </cell>
          <cell r="M200">
            <v>935141.86</v>
          </cell>
        </row>
        <row r="201">
          <cell r="F201">
            <v>213369557.14999998</v>
          </cell>
          <cell r="H201">
            <v>0</v>
          </cell>
          <cell r="I201">
            <v>213369557.14999998</v>
          </cell>
          <cell r="J201">
            <v>915770.39</v>
          </cell>
          <cell r="K201">
            <v>214285327.53999999</v>
          </cell>
          <cell r="M201">
            <v>246540509.12</v>
          </cell>
        </row>
        <row r="203">
          <cell r="F203">
            <v>64478732.25</v>
          </cell>
          <cell r="H203">
            <v>0</v>
          </cell>
          <cell r="I203">
            <v>64478732.25</v>
          </cell>
          <cell r="J203">
            <v>0</v>
          </cell>
          <cell r="K203">
            <v>64478732.25</v>
          </cell>
          <cell r="M203">
            <v>63321806.619999997</v>
          </cell>
        </row>
        <row r="204">
          <cell r="F204">
            <v>73527121.829999998</v>
          </cell>
          <cell r="H204">
            <v>0</v>
          </cell>
          <cell r="I204">
            <v>73527121.829999998</v>
          </cell>
          <cell r="J204">
            <v>0</v>
          </cell>
          <cell r="K204">
            <v>73527121.829999998</v>
          </cell>
          <cell r="M204">
            <v>14680238.16</v>
          </cell>
        </row>
        <row r="205">
          <cell r="F205">
            <v>15060166.359999999</v>
          </cell>
          <cell r="H205">
            <v>-15060166.359999999</v>
          </cell>
          <cell r="I205">
            <v>0</v>
          </cell>
          <cell r="J205">
            <v>0</v>
          </cell>
          <cell r="K205">
            <v>0</v>
          </cell>
          <cell r="M205">
            <v>0</v>
          </cell>
        </row>
        <row r="206">
          <cell r="F206">
            <v>474728.87</v>
          </cell>
          <cell r="H206">
            <v>-342750.08</v>
          </cell>
          <cell r="I206">
            <v>131978.79</v>
          </cell>
          <cell r="J206">
            <v>0</v>
          </cell>
          <cell r="K206">
            <v>131978.79</v>
          </cell>
          <cell r="M206">
            <v>0</v>
          </cell>
        </row>
        <row r="207">
          <cell r="F207">
            <v>-1322812.47</v>
          </cell>
          <cell r="H207">
            <v>0</v>
          </cell>
          <cell r="I207">
            <v>-1322812.47</v>
          </cell>
          <cell r="J207">
            <v>0</v>
          </cell>
          <cell r="K207">
            <v>-1322812.47</v>
          </cell>
          <cell r="M207">
            <v>-111168.52</v>
          </cell>
        </row>
        <row r="208">
          <cell r="F208">
            <v>-50165.47</v>
          </cell>
          <cell r="H208">
            <v>50165.47</v>
          </cell>
          <cell r="I208">
            <v>0</v>
          </cell>
          <cell r="J208">
            <v>0</v>
          </cell>
          <cell r="K208">
            <v>0</v>
          </cell>
          <cell r="M208">
            <v>0</v>
          </cell>
        </row>
        <row r="209">
          <cell r="F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M209">
            <v>0</v>
          </cell>
        </row>
        <row r="210"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M210">
            <v>0</v>
          </cell>
        </row>
        <row r="211">
          <cell r="F211">
            <v>12865433.279999999</v>
          </cell>
          <cell r="H211">
            <v>0</v>
          </cell>
          <cell r="I211">
            <v>12865433.279999999</v>
          </cell>
          <cell r="J211">
            <v>0</v>
          </cell>
          <cell r="K211">
            <v>12865433.279999999</v>
          </cell>
          <cell r="M211">
            <v>29255129.550000001</v>
          </cell>
        </row>
        <row r="212">
          <cell r="F212">
            <v>26736409.84</v>
          </cell>
          <cell r="H212">
            <v>-26736409.84</v>
          </cell>
          <cell r="I212">
            <v>0</v>
          </cell>
          <cell r="J212">
            <v>0</v>
          </cell>
          <cell r="K212">
            <v>0</v>
          </cell>
          <cell r="M212">
            <v>0</v>
          </cell>
        </row>
        <row r="213">
          <cell r="F213">
            <v>-451070.24</v>
          </cell>
          <cell r="H213">
            <v>12604751.449999999</v>
          </cell>
          <cell r="I213">
            <v>12153681.210000001</v>
          </cell>
          <cell r="J213">
            <v>0</v>
          </cell>
          <cell r="K213">
            <v>12153681.210000001</v>
          </cell>
          <cell r="M213">
            <v>0</v>
          </cell>
        </row>
        <row r="214">
          <cell r="F214">
            <v>-2939520.59</v>
          </cell>
          <cell r="H214">
            <v>4854194.0599999996</v>
          </cell>
          <cell r="I214">
            <v>1914673.47</v>
          </cell>
          <cell r="J214">
            <v>0</v>
          </cell>
          <cell r="K214">
            <v>1914673.47</v>
          </cell>
          <cell r="M214">
            <v>0</v>
          </cell>
        </row>
        <row r="215">
          <cell r="F215">
            <v>-3354063.5</v>
          </cell>
          <cell r="H215">
            <v>5423135.29</v>
          </cell>
          <cell r="I215">
            <v>2069071.79</v>
          </cell>
          <cell r="J215">
            <v>0</v>
          </cell>
          <cell r="K215">
            <v>2069071.79</v>
          </cell>
          <cell r="M215">
            <v>0</v>
          </cell>
        </row>
        <row r="216">
          <cell r="F216">
            <v>283209.53000000003</v>
          </cell>
          <cell r="H216">
            <v>-283209.53000000003</v>
          </cell>
          <cell r="I216">
            <v>0</v>
          </cell>
          <cell r="J216">
            <v>0</v>
          </cell>
          <cell r="K216">
            <v>0</v>
          </cell>
          <cell r="M216">
            <v>0</v>
          </cell>
        </row>
        <row r="217">
          <cell r="F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M217">
            <v>0</v>
          </cell>
        </row>
        <row r="218">
          <cell r="F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M218">
            <v>0</v>
          </cell>
        </row>
        <row r="219">
          <cell r="F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M219">
            <v>0.18</v>
          </cell>
        </row>
        <row r="220">
          <cell r="F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M220">
            <v>0</v>
          </cell>
        </row>
        <row r="221">
          <cell r="F221">
            <v>-46574.5</v>
          </cell>
          <cell r="H221">
            <v>46574.5</v>
          </cell>
          <cell r="I221">
            <v>0</v>
          </cell>
          <cell r="J221">
            <v>0</v>
          </cell>
          <cell r="K221">
            <v>0</v>
          </cell>
          <cell r="M221">
            <v>0</v>
          </cell>
        </row>
        <row r="222">
          <cell r="F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M222">
            <v>0</v>
          </cell>
        </row>
        <row r="223">
          <cell r="F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M223">
            <v>0</v>
          </cell>
        </row>
        <row r="224">
          <cell r="F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M224">
            <v>0</v>
          </cell>
        </row>
        <row r="225">
          <cell r="F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M225">
            <v>0</v>
          </cell>
        </row>
        <row r="226">
          <cell r="F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M226">
            <v>0</v>
          </cell>
        </row>
        <row r="227">
          <cell r="F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M227">
            <v>0</v>
          </cell>
        </row>
        <row r="228">
          <cell r="F228">
            <v>1298.74</v>
          </cell>
          <cell r="H228">
            <v>-1298.74</v>
          </cell>
          <cell r="I228">
            <v>0</v>
          </cell>
          <cell r="J228">
            <v>0</v>
          </cell>
          <cell r="K228">
            <v>0</v>
          </cell>
          <cell r="M228">
            <v>0</v>
          </cell>
        </row>
        <row r="229">
          <cell r="F229">
            <v>1141217.6200000001</v>
          </cell>
          <cell r="H229">
            <v>215363.17</v>
          </cell>
          <cell r="I229">
            <v>1356580.79</v>
          </cell>
          <cell r="J229">
            <v>2500.9499999999998</v>
          </cell>
          <cell r="K229">
            <v>1359081.74</v>
          </cell>
          <cell r="M229">
            <v>2905163.68</v>
          </cell>
        </row>
        <row r="230">
          <cell r="F230">
            <v>3005408.44</v>
          </cell>
          <cell r="H230">
            <v>-2815655.75</v>
          </cell>
          <cell r="I230">
            <v>189752.69</v>
          </cell>
          <cell r="J230">
            <v>-4497.21</v>
          </cell>
          <cell r="K230">
            <v>185255.48</v>
          </cell>
          <cell r="M230">
            <v>10452767.369999999</v>
          </cell>
        </row>
        <row r="231"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M231">
            <v>0.16</v>
          </cell>
        </row>
        <row r="232"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M232">
            <v>0</v>
          </cell>
        </row>
        <row r="233"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M233">
            <v>0</v>
          </cell>
        </row>
        <row r="234">
          <cell r="F234">
            <v>-313931.13</v>
          </cell>
          <cell r="H234">
            <v>2600292.58</v>
          </cell>
          <cell r="I234">
            <v>2286361.4500000002</v>
          </cell>
          <cell r="J234">
            <v>0</v>
          </cell>
          <cell r="K234">
            <v>2286361.4500000002</v>
          </cell>
          <cell r="M234">
            <v>-496840.17</v>
          </cell>
        </row>
        <row r="235">
          <cell r="F235">
            <v>-61000000.030000001</v>
          </cell>
          <cell r="H235">
            <v>0</v>
          </cell>
          <cell r="I235">
            <v>-61000000.030000001</v>
          </cell>
          <cell r="J235">
            <v>0</v>
          </cell>
          <cell r="K235">
            <v>-61000000.030000001</v>
          </cell>
          <cell r="M235">
            <v>-61000000.030000001</v>
          </cell>
        </row>
        <row r="236">
          <cell r="F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M236">
            <v>0</v>
          </cell>
        </row>
        <row r="237">
          <cell r="F237">
            <v>20000000</v>
          </cell>
          <cell r="H237">
            <v>0</v>
          </cell>
          <cell r="I237">
            <v>20000000</v>
          </cell>
          <cell r="J237">
            <v>0</v>
          </cell>
          <cell r="K237">
            <v>20000000</v>
          </cell>
          <cell r="M237">
            <v>20000000</v>
          </cell>
        </row>
        <row r="238">
          <cell r="F238">
            <v>1075517.1299999999</v>
          </cell>
          <cell r="H238">
            <v>0</v>
          </cell>
          <cell r="I238">
            <v>1075517.1299999999</v>
          </cell>
          <cell r="J238">
            <v>0</v>
          </cell>
          <cell r="K238">
            <v>1075517.1299999999</v>
          </cell>
          <cell r="M238">
            <v>816762.84</v>
          </cell>
        </row>
        <row r="239"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M239">
            <v>0</v>
          </cell>
        </row>
        <row r="240">
          <cell r="F240">
            <v>46494.92</v>
          </cell>
          <cell r="H240">
            <v>0</v>
          </cell>
          <cell r="I240">
            <v>46494.92</v>
          </cell>
          <cell r="J240">
            <v>0</v>
          </cell>
          <cell r="K240">
            <v>46494.92</v>
          </cell>
          <cell r="M240">
            <v>0</v>
          </cell>
        </row>
        <row r="241">
          <cell r="F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M241">
            <v>0</v>
          </cell>
        </row>
        <row r="242">
          <cell r="F242">
            <v>149217600.88</v>
          </cell>
          <cell r="H242">
            <v>-19445013.780000001</v>
          </cell>
          <cell r="I242">
            <v>129772587.09999995</v>
          </cell>
          <cell r="J242">
            <v>-1996.26</v>
          </cell>
          <cell r="K242">
            <v>129770590.83999996</v>
          </cell>
          <cell r="M242">
            <v>79823859.840000018</v>
          </cell>
        </row>
        <row r="244">
          <cell r="F244">
            <v>38861823.640000001</v>
          </cell>
          <cell r="H244">
            <v>0</v>
          </cell>
          <cell r="I244">
            <v>38861823.640000001</v>
          </cell>
          <cell r="J244">
            <v>0</v>
          </cell>
          <cell r="K244">
            <v>38861823.640000001</v>
          </cell>
          <cell r="M244">
            <v>0</v>
          </cell>
        </row>
        <row r="245">
          <cell r="F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M245">
            <v>20833131.809999999</v>
          </cell>
        </row>
        <row r="246">
          <cell r="F246">
            <v>53447912.869999997</v>
          </cell>
          <cell r="H246">
            <v>0</v>
          </cell>
          <cell r="I246">
            <v>53447912.869999997</v>
          </cell>
          <cell r="J246">
            <v>-79851.899999999994</v>
          </cell>
          <cell r="K246">
            <v>53368060.969999999</v>
          </cell>
          <cell r="M246">
            <v>18167235.780000001</v>
          </cell>
        </row>
        <row r="247">
          <cell r="F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M247">
            <v>0</v>
          </cell>
        </row>
        <row r="248">
          <cell r="F248">
            <v>0.45</v>
          </cell>
          <cell r="H248">
            <v>0</v>
          </cell>
          <cell r="I248">
            <v>0.45</v>
          </cell>
          <cell r="J248">
            <v>0</v>
          </cell>
          <cell r="K248">
            <v>0.45</v>
          </cell>
          <cell r="M248">
            <v>2534.62</v>
          </cell>
        </row>
        <row r="249">
          <cell r="F249">
            <v>92309736.959999993</v>
          </cell>
          <cell r="H249">
            <v>0</v>
          </cell>
          <cell r="I249">
            <v>92309736.959999993</v>
          </cell>
          <cell r="J249">
            <v>-79851.899999999994</v>
          </cell>
          <cell r="K249">
            <v>92229885.060000002</v>
          </cell>
          <cell r="M249">
            <v>39002902.210000001</v>
          </cell>
        </row>
        <row r="251">
          <cell r="F251">
            <v>2391300</v>
          </cell>
          <cell r="H251">
            <v>0</v>
          </cell>
          <cell r="I251">
            <v>2391300</v>
          </cell>
          <cell r="J251">
            <v>0</v>
          </cell>
          <cell r="K251">
            <v>2391300</v>
          </cell>
          <cell r="M251">
            <v>0.13</v>
          </cell>
        </row>
        <row r="252">
          <cell r="F252">
            <v>1262242.71</v>
          </cell>
          <cell r="H252">
            <v>0</v>
          </cell>
          <cell r="I252">
            <v>1262242.71</v>
          </cell>
          <cell r="J252">
            <v>0</v>
          </cell>
          <cell r="K252">
            <v>1262242.71</v>
          </cell>
          <cell r="M252">
            <v>985002.21</v>
          </cell>
        </row>
        <row r="253">
          <cell r="F253">
            <v>75.260000000000005</v>
          </cell>
          <cell r="H253">
            <v>0</v>
          </cell>
          <cell r="I253">
            <v>75.260000000000005</v>
          </cell>
          <cell r="J253">
            <v>0</v>
          </cell>
          <cell r="K253">
            <v>75.260000000000005</v>
          </cell>
          <cell r="M253">
            <v>19.260000000000002</v>
          </cell>
        </row>
        <row r="254">
          <cell r="F254">
            <v>3653617.97</v>
          </cell>
          <cell r="H254">
            <v>0</v>
          </cell>
          <cell r="I254">
            <v>3653617.97</v>
          </cell>
          <cell r="J254">
            <v>0</v>
          </cell>
          <cell r="K254">
            <v>3653617.97</v>
          </cell>
          <cell r="M254">
            <v>985021.6</v>
          </cell>
        </row>
        <row r="256">
          <cell r="F256">
            <v>-29391832126.73</v>
          </cell>
          <cell r="H256">
            <v>0</v>
          </cell>
          <cell r="I256">
            <v>-29391832126.73</v>
          </cell>
          <cell r="J256">
            <v>669644714.32000005</v>
          </cell>
          <cell r="K256">
            <v>-28722187412.41</v>
          </cell>
          <cell r="M256">
            <v>-24371377850.25</v>
          </cell>
        </row>
        <row r="257">
          <cell r="F257">
            <v>569326373.88</v>
          </cell>
          <cell r="H257">
            <v>0</v>
          </cell>
          <cell r="I257">
            <v>569326373.88</v>
          </cell>
          <cell r="J257">
            <v>0</v>
          </cell>
          <cell r="K257">
            <v>569326373.88</v>
          </cell>
          <cell r="M257">
            <v>-195093705.90000001</v>
          </cell>
        </row>
        <row r="258">
          <cell r="F258">
            <v>27096376.239999998</v>
          </cell>
          <cell r="H258">
            <v>0</v>
          </cell>
          <cell r="I258">
            <v>27096376.239999998</v>
          </cell>
          <cell r="J258">
            <v>0</v>
          </cell>
          <cell r="K258">
            <v>27096376.239999998</v>
          </cell>
          <cell r="M258">
            <v>26213951.859999999</v>
          </cell>
        </row>
        <row r="259">
          <cell r="F259">
            <v>-3791394.82</v>
          </cell>
          <cell r="H259">
            <v>0</v>
          </cell>
          <cell r="I259">
            <v>-3791394.82</v>
          </cell>
          <cell r="J259">
            <v>0</v>
          </cell>
          <cell r="K259">
            <v>-3791394.82</v>
          </cell>
          <cell r="M259">
            <v>-4228826.71</v>
          </cell>
        </row>
        <row r="260">
          <cell r="F260">
            <v>-28799200771.429996</v>
          </cell>
          <cell r="H260">
            <v>0</v>
          </cell>
          <cell r="I260">
            <v>-28799200771.429996</v>
          </cell>
          <cell r="J260">
            <v>669644714.32000005</v>
          </cell>
          <cell r="K260">
            <v>-28129556057.109997</v>
          </cell>
          <cell r="M260">
            <v>-24544486431</v>
          </cell>
        </row>
        <row r="262">
          <cell r="F262">
            <v>0.05</v>
          </cell>
          <cell r="H262">
            <v>0</v>
          </cell>
          <cell r="I262">
            <v>0.05</v>
          </cell>
          <cell r="J262">
            <v>0</v>
          </cell>
          <cell r="K262">
            <v>0.05</v>
          </cell>
          <cell r="M262">
            <v>0.05</v>
          </cell>
        </row>
        <row r="263">
          <cell r="F263">
            <v>0.13</v>
          </cell>
          <cell r="H263">
            <v>0</v>
          </cell>
          <cell r="I263">
            <v>0.13</v>
          </cell>
          <cell r="J263">
            <v>0</v>
          </cell>
          <cell r="K263">
            <v>0.13</v>
          </cell>
          <cell r="M263">
            <v>0.13</v>
          </cell>
        </row>
        <row r="264">
          <cell r="F264">
            <v>-279998525.49000001</v>
          </cell>
          <cell r="H264">
            <v>0</v>
          </cell>
          <cell r="I264">
            <v>-279998525.49000001</v>
          </cell>
          <cell r="J264">
            <v>0</v>
          </cell>
          <cell r="K264">
            <v>-279998525.49000001</v>
          </cell>
          <cell r="M264">
            <v>-120491710.48999999</v>
          </cell>
        </row>
        <row r="265">
          <cell r="F265">
            <v>45435891.420000002</v>
          </cell>
          <cell r="H265">
            <v>0</v>
          </cell>
          <cell r="I265">
            <v>45435891.420000002</v>
          </cell>
          <cell r="J265">
            <v>0</v>
          </cell>
          <cell r="K265">
            <v>45435891.420000002</v>
          </cell>
          <cell r="M265">
            <v>6000775.7800000003</v>
          </cell>
        </row>
        <row r="266">
          <cell r="F266">
            <v>-9358277.3900000006</v>
          </cell>
          <cell r="H266">
            <v>0</v>
          </cell>
          <cell r="I266">
            <v>-9358277.3900000006</v>
          </cell>
          <cell r="J266">
            <v>0</v>
          </cell>
          <cell r="K266">
            <v>-9358277.3900000006</v>
          </cell>
          <cell r="M266">
            <v>0</v>
          </cell>
        </row>
        <row r="267">
          <cell r="F267">
            <v>-114490934.70999999</v>
          </cell>
          <cell r="H267">
            <v>0</v>
          </cell>
          <cell r="I267">
            <v>-114490934.70999999</v>
          </cell>
          <cell r="J267">
            <v>0</v>
          </cell>
          <cell r="K267">
            <v>-114490934.70999999</v>
          </cell>
          <cell r="M267">
            <v>0</v>
          </cell>
        </row>
        <row r="268">
          <cell r="F268">
            <v>-8152102209.9799995</v>
          </cell>
          <cell r="H268">
            <v>0</v>
          </cell>
          <cell r="I268">
            <v>-8152102209.9799995</v>
          </cell>
          <cell r="J268">
            <v>0</v>
          </cell>
          <cell r="K268">
            <v>-8152102209.9799995</v>
          </cell>
          <cell r="M268">
            <v>-7137989550.4200001</v>
          </cell>
        </row>
        <row r="269">
          <cell r="F269">
            <v>-328761754.86000001</v>
          </cell>
          <cell r="H269">
            <v>0</v>
          </cell>
          <cell r="I269">
            <v>-328761754.86000001</v>
          </cell>
          <cell r="J269">
            <v>0</v>
          </cell>
          <cell r="K269">
            <v>-328761754.86000001</v>
          </cell>
          <cell r="M269">
            <v>-328751767.85000002</v>
          </cell>
        </row>
        <row r="270">
          <cell r="F270">
            <v>-1417959798.54</v>
          </cell>
          <cell r="H270">
            <v>0</v>
          </cell>
          <cell r="I270">
            <v>-1417959798.54</v>
          </cell>
          <cell r="J270">
            <v>0</v>
          </cell>
          <cell r="K270">
            <v>-1417959798.54</v>
          </cell>
          <cell r="M270">
            <v>-1244456576.6300001</v>
          </cell>
        </row>
        <row r="271">
          <cell r="F271">
            <v>1197578893.8399999</v>
          </cell>
          <cell r="H271">
            <v>0</v>
          </cell>
          <cell r="I271">
            <v>1197578893.8399999</v>
          </cell>
          <cell r="J271">
            <v>0</v>
          </cell>
          <cell r="K271">
            <v>1197578893.8399999</v>
          </cell>
          <cell r="M271">
            <v>887079987.87</v>
          </cell>
        </row>
        <row r="272">
          <cell r="F272">
            <v>-750562843</v>
          </cell>
          <cell r="H272">
            <v>0</v>
          </cell>
          <cell r="I272">
            <v>-750562843</v>
          </cell>
          <cell r="J272">
            <v>0</v>
          </cell>
          <cell r="K272">
            <v>-750562843</v>
          </cell>
          <cell r="M272">
            <v>-655754643</v>
          </cell>
        </row>
        <row r="273">
          <cell r="F273">
            <v>-9810219558.5299988</v>
          </cell>
          <cell r="H273">
            <v>0</v>
          </cell>
          <cell r="I273">
            <v>-9810219558.5299988</v>
          </cell>
          <cell r="J273">
            <v>0</v>
          </cell>
          <cell r="K273">
            <v>-9810219558.5299988</v>
          </cell>
          <cell r="M273">
            <v>-8594363484.5600014</v>
          </cell>
        </row>
        <row r="275">
          <cell r="F275">
            <v>-778532584.62</v>
          </cell>
          <cell r="H275">
            <v>0</v>
          </cell>
          <cell r="I275">
            <v>-778532584.62</v>
          </cell>
          <cell r="J275">
            <v>-973664858</v>
          </cell>
          <cell r="K275">
            <v>-1752197442.6199999</v>
          </cell>
          <cell r="M275">
            <v>-1436801343.8299999</v>
          </cell>
        </row>
        <row r="276">
          <cell r="F276">
            <v>-53098858</v>
          </cell>
          <cell r="H276">
            <v>0</v>
          </cell>
          <cell r="I276">
            <v>-53098858</v>
          </cell>
          <cell r="J276">
            <v>0</v>
          </cell>
          <cell r="K276">
            <v>-53098858</v>
          </cell>
          <cell r="M276">
            <v>-40954477</v>
          </cell>
        </row>
        <row r="277">
          <cell r="F277">
            <v>-831631442.62</v>
          </cell>
          <cell r="H277">
            <v>0</v>
          </cell>
          <cell r="I277">
            <v>-831631442.62</v>
          </cell>
          <cell r="J277">
            <v>-973664858</v>
          </cell>
          <cell r="K277">
            <v>-1805296300.6199999</v>
          </cell>
          <cell r="M277">
            <v>-1477755820.8299999</v>
          </cell>
        </row>
        <row r="279">
          <cell r="F279">
            <v>-36427751</v>
          </cell>
          <cell r="H279">
            <v>0</v>
          </cell>
          <cell r="I279">
            <v>-36427751</v>
          </cell>
          <cell r="J279">
            <v>0</v>
          </cell>
          <cell r="K279">
            <v>-36427751</v>
          </cell>
          <cell r="M279">
            <v>-27815993</v>
          </cell>
        </row>
        <row r="280">
          <cell r="F280">
            <v>-2493645</v>
          </cell>
          <cell r="H280">
            <v>0</v>
          </cell>
          <cell r="I280">
            <v>-2493645</v>
          </cell>
          <cell r="J280">
            <v>0</v>
          </cell>
          <cell r="K280">
            <v>-2493645</v>
          </cell>
          <cell r="M280">
            <v>-4361885</v>
          </cell>
        </row>
        <row r="281">
          <cell r="F281">
            <v>-219918900.47999999</v>
          </cell>
          <cell r="H281">
            <v>0</v>
          </cell>
          <cell r="I281">
            <v>-219918900.47999999</v>
          </cell>
          <cell r="J281">
            <v>-2690162.07</v>
          </cell>
          <cell r="K281">
            <v>-222609062.55000001</v>
          </cell>
          <cell r="M281">
            <v>-218012774.19999999</v>
          </cell>
        </row>
        <row r="282">
          <cell r="F282">
            <v>29538873.289999999</v>
          </cell>
          <cell r="H282">
            <v>0</v>
          </cell>
          <cell r="I282">
            <v>29538873.289999999</v>
          </cell>
          <cell r="J282">
            <v>0</v>
          </cell>
          <cell r="K282">
            <v>29538873.289999999</v>
          </cell>
          <cell r="M282">
            <v>0</v>
          </cell>
        </row>
        <row r="283">
          <cell r="F283">
            <v>-582368.48</v>
          </cell>
          <cell r="H283">
            <v>0</v>
          </cell>
          <cell r="I283">
            <v>-582368.48</v>
          </cell>
          <cell r="J283">
            <v>0</v>
          </cell>
          <cell r="K283">
            <v>-582368.48</v>
          </cell>
          <cell r="M283">
            <v>0</v>
          </cell>
        </row>
        <row r="284">
          <cell r="F284">
            <v>-6023039.5300000003</v>
          </cell>
          <cell r="H284">
            <v>0</v>
          </cell>
          <cell r="I284">
            <v>-6023039.5300000003</v>
          </cell>
          <cell r="J284">
            <v>0</v>
          </cell>
          <cell r="K284">
            <v>-6023039.5300000003</v>
          </cell>
          <cell r="M284">
            <v>-149999.98000000001</v>
          </cell>
        </row>
        <row r="285">
          <cell r="F285">
            <v>-483500</v>
          </cell>
          <cell r="H285">
            <v>0</v>
          </cell>
          <cell r="I285">
            <v>-483500</v>
          </cell>
          <cell r="J285">
            <v>0</v>
          </cell>
          <cell r="K285">
            <v>-483500</v>
          </cell>
          <cell r="M285">
            <v>0</v>
          </cell>
        </row>
        <row r="286">
          <cell r="F286">
            <v>-1388285.71</v>
          </cell>
          <cell r="H286">
            <v>0</v>
          </cell>
          <cell r="I286">
            <v>-1388285.71</v>
          </cell>
          <cell r="J286">
            <v>0</v>
          </cell>
          <cell r="K286">
            <v>-1388285.71</v>
          </cell>
          <cell r="M286">
            <v>-1916085.06</v>
          </cell>
        </row>
        <row r="287">
          <cell r="F287">
            <v>-25523.89</v>
          </cell>
          <cell r="H287">
            <v>0</v>
          </cell>
          <cell r="I287">
            <v>-25523.89</v>
          </cell>
          <cell r="J287">
            <v>0</v>
          </cell>
          <cell r="K287">
            <v>-25523.89</v>
          </cell>
          <cell r="M287">
            <v>4708.8599999999997</v>
          </cell>
        </row>
        <row r="288">
          <cell r="F288">
            <v>-7.0000000000000007E-2</v>
          </cell>
          <cell r="H288">
            <v>0</v>
          </cell>
          <cell r="I288">
            <v>-7.0000000000000007E-2</v>
          </cell>
          <cell r="J288">
            <v>0</v>
          </cell>
          <cell r="K288">
            <v>-7.0000000000000007E-2</v>
          </cell>
          <cell r="M288">
            <v>-0.08</v>
          </cell>
        </row>
        <row r="289">
          <cell r="F289">
            <v>-0.27</v>
          </cell>
          <cell r="H289">
            <v>0</v>
          </cell>
          <cell r="I289">
            <v>-0.27</v>
          </cell>
          <cell r="J289">
            <v>0</v>
          </cell>
          <cell r="K289">
            <v>-0.27</v>
          </cell>
          <cell r="M289">
            <v>-0.26</v>
          </cell>
        </row>
        <row r="290">
          <cell r="F290">
            <v>-237804141.13999999</v>
          </cell>
          <cell r="H290">
            <v>0</v>
          </cell>
          <cell r="I290">
            <v>-237804141.13999999</v>
          </cell>
          <cell r="J290">
            <v>-2690162.07</v>
          </cell>
          <cell r="K290">
            <v>-240494303.21000001</v>
          </cell>
          <cell r="M290">
            <v>-252252028.71999997</v>
          </cell>
        </row>
        <row r="292">
          <cell r="F292">
            <v>0</v>
          </cell>
          <cell r="H292">
            <v>-10588483.699999999</v>
          </cell>
          <cell r="I292">
            <v>-10588483.699999999</v>
          </cell>
          <cell r="J292">
            <v>0</v>
          </cell>
          <cell r="K292">
            <v>-10588483.699999999</v>
          </cell>
          <cell r="M292">
            <v>-30033497.48</v>
          </cell>
        </row>
        <row r="293">
          <cell r="F293">
            <v>0</v>
          </cell>
          <cell r="H293">
            <v>-10588483.699999999</v>
          </cell>
          <cell r="I293">
            <v>-10588483.699999999</v>
          </cell>
          <cell r="J293">
            <v>0</v>
          </cell>
          <cell r="K293">
            <v>-10588483.699999999</v>
          </cell>
          <cell r="M293">
            <v>-30033497.48</v>
          </cell>
        </row>
        <row r="295">
          <cell r="F295">
            <v>1.23</v>
          </cell>
          <cell r="H295">
            <v>0</v>
          </cell>
          <cell r="I295">
            <v>1.23</v>
          </cell>
          <cell r="J295">
            <v>0</v>
          </cell>
          <cell r="K295">
            <v>1.23</v>
          </cell>
          <cell r="M295">
            <v>1.23</v>
          </cell>
        </row>
        <row r="296">
          <cell r="F296">
            <v>-17200007.149999999</v>
          </cell>
          <cell r="H296">
            <v>0</v>
          </cell>
          <cell r="I296">
            <v>-17200007.149999999</v>
          </cell>
          <cell r="J296">
            <v>0</v>
          </cell>
          <cell r="K296">
            <v>-17200007.149999999</v>
          </cell>
          <cell r="M296">
            <v>-30132275.52</v>
          </cell>
        </row>
        <row r="297">
          <cell r="F297">
            <v>-17200005.919999998</v>
          </cell>
          <cell r="H297">
            <v>0</v>
          </cell>
          <cell r="I297">
            <v>-17200005.919999998</v>
          </cell>
          <cell r="J297">
            <v>0</v>
          </cell>
          <cell r="K297">
            <v>-17200005.919999998</v>
          </cell>
          <cell r="M297">
            <v>-30132274.289999999</v>
          </cell>
        </row>
        <row r="299">
          <cell r="F299">
            <v>-10047.94</v>
          </cell>
          <cell r="H299">
            <v>0</v>
          </cell>
          <cell r="I299">
            <v>-10047.94</v>
          </cell>
          <cell r="J299">
            <v>0</v>
          </cell>
          <cell r="K299">
            <v>-10047.94</v>
          </cell>
          <cell r="M299">
            <v>-131004.09</v>
          </cell>
        </row>
        <row r="300">
          <cell r="F300">
            <v>-58073.919999999998</v>
          </cell>
          <cell r="H300">
            <v>0</v>
          </cell>
          <cell r="I300">
            <v>-58073.919999999998</v>
          </cell>
          <cell r="J300">
            <v>0</v>
          </cell>
          <cell r="K300">
            <v>-58073.919999999998</v>
          </cell>
          <cell r="M300">
            <v>-22228.33</v>
          </cell>
        </row>
        <row r="301">
          <cell r="F301">
            <v>-242824.75</v>
          </cell>
          <cell r="H301">
            <v>0</v>
          </cell>
          <cell r="I301">
            <v>-242824.75</v>
          </cell>
          <cell r="J301">
            <v>0</v>
          </cell>
          <cell r="K301">
            <v>-242824.75</v>
          </cell>
          <cell r="M301">
            <v>-288628.53000000003</v>
          </cell>
        </row>
        <row r="302">
          <cell r="F302">
            <v>-28579.01</v>
          </cell>
          <cell r="H302">
            <v>0</v>
          </cell>
          <cell r="I302">
            <v>-28579.01</v>
          </cell>
          <cell r="J302">
            <v>0</v>
          </cell>
          <cell r="K302">
            <v>-28579.01</v>
          </cell>
          <cell r="M302">
            <v>-14866.81</v>
          </cell>
        </row>
        <row r="303">
          <cell r="F303">
            <v>-24130531.219999999</v>
          </cell>
          <cell r="H303">
            <v>0</v>
          </cell>
          <cell r="I303">
            <v>-24130531.219999999</v>
          </cell>
          <cell r="J303">
            <v>0</v>
          </cell>
          <cell r="K303">
            <v>-24130531.219999999</v>
          </cell>
          <cell r="M303">
            <v>-16841554</v>
          </cell>
        </row>
        <row r="304">
          <cell r="F304">
            <v>-91251.24</v>
          </cell>
          <cell r="H304">
            <v>0</v>
          </cell>
          <cell r="I304">
            <v>-91251.24</v>
          </cell>
          <cell r="J304">
            <v>0</v>
          </cell>
          <cell r="K304">
            <v>-91251.24</v>
          </cell>
          <cell r="M304">
            <v>-2626.13</v>
          </cell>
        </row>
        <row r="305">
          <cell r="F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M305">
            <v>0</v>
          </cell>
        </row>
        <row r="306">
          <cell r="F306">
            <v>0.06</v>
          </cell>
          <cell r="H306">
            <v>0</v>
          </cell>
          <cell r="I306">
            <v>0.06</v>
          </cell>
          <cell r="J306">
            <v>0</v>
          </cell>
          <cell r="K306">
            <v>0.06</v>
          </cell>
          <cell r="M306">
            <v>0.06</v>
          </cell>
        </row>
        <row r="307">
          <cell r="F307">
            <v>-0.36</v>
          </cell>
          <cell r="H307">
            <v>0</v>
          </cell>
          <cell r="I307">
            <v>-0.36</v>
          </cell>
          <cell r="J307">
            <v>0</v>
          </cell>
          <cell r="K307">
            <v>-0.36</v>
          </cell>
          <cell r="M307">
            <v>-0.36</v>
          </cell>
        </row>
        <row r="308">
          <cell r="F308">
            <v>0.09</v>
          </cell>
          <cell r="H308">
            <v>0</v>
          </cell>
          <cell r="I308">
            <v>0.09</v>
          </cell>
          <cell r="J308">
            <v>0</v>
          </cell>
          <cell r="K308">
            <v>0.09</v>
          </cell>
          <cell r="M308">
            <v>0.09</v>
          </cell>
        </row>
        <row r="309">
          <cell r="F309">
            <v>-3733.49</v>
          </cell>
          <cell r="H309">
            <v>0</v>
          </cell>
          <cell r="I309">
            <v>-3733.49</v>
          </cell>
          <cell r="J309">
            <v>0</v>
          </cell>
          <cell r="K309">
            <v>-3733.49</v>
          </cell>
          <cell r="M309">
            <v>-2741.77</v>
          </cell>
        </row>
        <row r="310">
          <cell r="F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M310">
            <v>-749868.9</v>
          </cell>
        </row>
        <row r="311">
          <cell r="F311">
            <v>-17734282.190000001</v>
          </cell>
          <cell r="H311">
            <v>0</v>
          </cell>
          <cell r="I311">
            <v>-17734282.190000001</v>
          </cell>
          <cell r="J311">
            <v>0</v>
          </cell>
          <cell r="K311">
            <v>-17734282.190000001</v>
          </cell>
          <cell r="M311">
            <v>-25336406.84</v>
          </cell>
        </row>
        <row r="312">
          <cell r="F312">
            <v>-109375774.27</v>
          </cell>
          <cell r="H312">
            <v>0</v>
          </cell>
          <cell r="I312">
            <v>-109375774.27</v>
          </cell>
          <cell r="J312">
            <v>0</v>
          </cell>
          <cell r="K312">
            <v>-109375774.27</v>
          </cell>
          <cell r="M312">
            <v>-75798665.439999998</v>
          </cell>
        </row>
        <row r="313">
          <cell r="F313">
            <v>778447.32</v>
          </cell>
          <cell r="H313">
            <v>0</v>
          </cell>
          <cell r="I313">
            <v>778447.32</v>
          </cell>
          <cell r="J313">
            <v>0</v>
          </cell>
          <cell r="K313">
            <v>778447.32</v>
          </cell>
          <cell r="M313">
            <v>-2898794.53</v>
          </cell>
        </row>
        <row r="314">
          <cell r="F314">
            <v>1330052.26</v>
          </cell>
          <cell r="H314">
            <v>-1330052.26</v>
          </cell>
          <cell r="I314">
            <v>0</v>
          </cell>
          <cell r="J314">
            <v>0</v>
          </cell>
          <cell r="K314">
            <v>0</v>
          </cell>
          <cell r="M314">
            <v>1330052.26</v>
          </cell>
        </row>
        <row r="315">
          <cell r="F315">
            <v>-93731.77</v>
          </cell>
          <cell r="H315">
            <v>0</v>
          </cell>
          <cell r="I315">
            <v>-93731.77</v>
          </cell>
          <cell r="J315">
            <v>0</v>
          </cell>
          <cell r="K315">
            <v>-93731.77</v>
          </cell>
          <cell r="M315">
            <v>27203.19</v>
          </cell>
        </row>
        <row r="316">
          <cell r="F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M316">
            <v>0</v>
          </cell>
        </row>
        <row r="317">
          <cell r="F317">
            <v>-149660330.43000004</v>
          </cell>
          <cell r="H317">
            <v>-1330052.26</v>
          </cell>
          <cell r="I317">
            <v>-150990382.69000003</v>
          </cell>
          <cell r="J317">
            <v>0</v>
          </cell>
          <cell r="K317">
            <v>-150990382.69000003</v>
          </cell>
          <cell r="M317">
            <v>-120730130.13</v>
          </cell>
        </row>
        <row r="319">
          <cell r="F319">
            <v>246065.68</v>
          </cell>
          <cell r="H319">
            <v>-31301359.579999998</v>
          </cell>
          <cell r="I319">
            <v>-31055293.899999999</v>
          </cell>
          <cell r="J319">
            <v>-1431.62</v>
          </cell>
          <cell r="K319">
            <v>-31056725.52</v>
          </cell>
          <cell r="M319">
            <v>-30442405.579999998</v>
          </cell>
        </row>
        <row r="320">
          <cell r="F320">
            <v>-20457035.079999998</v>
          </cell>
          <cell r="H320">
            <v>0</v>
          </cell>
          <cell r="I320">
            <v>-20457035.079999998</v>
          </cell>
          <cell r="J320">
            <v>0</v>
          </cell>
          <cell r="K320">
            <v>-20457035.079999998</v>
          </cell>
          <cell r="M320">
            <v>-22299999.75</v>
          </cell>
        </row>
        <row r="321">
          <cell r="F321">
            <v>-20148243.440000001</v>
          </cell>
          <cell r="H321">
            <v>0</v>
          </cell>
          <cell r="I321">
            <v>-20148243.440000001</v>
          </cell>
          <cell r="J321">
            <v>-1849288.98</v>
          </cell>
          <cell r="K321">
            <v>-21997532.420000002</v>
          </cell>
          <cell r="M321">
            <v>1842964.67</v>
          </cell>
        </row>
        <row r="322">
          <cell r="F322">
            <v>-10390354.939999999</v>
          </cell>
          <cell r="H322">
            <v>0</v>
          </cell>
          <cell r="I322">
            <v>-10390354.939999999</v>
          </cell>
          <cell r="J322">
            <v>0</v>
          </cell>
          <cell r="K322">
            <v>-10390354.939999999</v>
          </cell>
          <cell r="M322">
            <v>-13979705.640000001</v>
          </cell>
        </row>
        <row r="323">
          <cell r="F323">
            <v>-323241557.86000001</v>
          </cell>
          <cell r="H323">
            <v>0</v>
          </cell>
          <cell r="I323">
            <v>-323241557.86000001</v>
          </cell>
          <cell r="J323">
            <v>199964090.25999999</v>
          </cell>
          <cell r="K323">
            <v>-123277467.59999999</v>
          </cell>
          <cell r="M323">
            <v>-91705314.349999994</v>
          </cell>
        </row>
        <row r="324">
          <cell r="F324">
            <v>120791223.11</v>
          </cell>
          <cell r="H324">
            <v>0</v>
          </cell>
          <cell r="I324">
            <v>120791223.11</v>
          </cell>
          <cell r="J324">
            <v>0</v>
          </cell>
          <cell r="K324">
            <v>120791223.11</v>
          </cell>
          <cell r="M324">
            <v>95289994.939999998</v>
          </cell>
        </row>
        <row r="325">
          <cell r="F325">
            <v>-4242961.84</v>
          </cell>
          <cell r="H325">
            <v>0</v>
          </cell>
          <cell r="I325">
            <v>-4242961.84</v>
          </cell>
          <cell r="J325">
            <v>0</v>
          </cell>
          <cell r="K325">
            <v>-4242961.84</v>
          </cell>
          <cell r="M325">
            <v>-4803460.21</v>
          </cell>
        </row>
        <row r="326">
          <cell r="F326">
            <v>-72342074.900000006</v>
          </cell>
          <cell r="H326">
            <v>0</v>
          </cell>
          <cell r="I326">
            <v>-72342074.900000006</v>
          </cell>
          <cell r="J326">
            <v>-562242.52</v>
          </cell>
          <cell r="K326">
            <v>-72904317.420000002</v>
          </cell>
          <cell r="M326">
            <v>-66380117.549999997</v>
          </cell>
        </row>
        <row r="327">
          <cell r="F327">
            <v>70251945.170000002</v>
          </cell>
          <cell r="H327">
            <v>0</v>
          </cell>
          <cell r="I327">
            <v>70251945.170000002</v>
          </cell>
          <cell r="J327">
            <v>-2354.46</v>
          </cell>
          <cell r="K327">
            <v>70249590.709999993</v>
          </cell>
          <cell r="M327">
            <v>66940615.920000002</v>
          </cell>
        </row>
        <row r="328">
          <cell r="F328">
            <v>-259532994.09999996</v>
          </cell>
          <cell r="H328">
            <v>-31301359.579999998</v>
          </cell>
          <cell r="I328">
            <v>-290834353.68000001</v>
          </cell>
          <cell r="J328">
            <v>197548772.67999998</v>
          </cell>
          <cell r="K328">
            <v>-93285581.000000015</v>
          </cell>
          <cell r="M328">
            <v>-65537427.549999967</v>
          </cell>
        </row>
        <row r="330">
          <cell r="F330">
            <v>-2.2999999999999998</v>
          </cell>
          <cell r="H330">
            <v>0</v>
          </cell>
          <cell r="I330">
            <v>-2.2999999999999998</v>
          </cell>
          <cell r="J330">
            <v>0</v>
          </cell>
          <cell r="K330">
            <v>-2.2999999999999998</v>
          </cell>
          <cell r="M330">
            <v>-2.2999999999999998</v>
          </cell>
        </row>
        <row r="331">
          <cell r="F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M331">
            <v>0</v>
          </cell>
        </row>
        <row r="332">
          <cell r="F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M332">
            <v>0</v>
          </cell>
        </row>
        <row r="333">
          <cell r="F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M333">
            <v>0</v>
          </cell>
        </row>
        <row r="334">
          <cell r="F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M334">
            <v>0</v>
          </cell>
        </row>
        <row r="335">
          <cell r="F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M335">
            <v>0</v>
          </cell>
        </row>
        <row r="336">
          <cell r="F336">
            <v>-5358.97</v>
          </cell>
          <cell r="H336">
            <v>0</v>
          </cell>
          <cell r="I336">
            <v>-5358.97</v>
          </cell>
          <cell r="J336">
            <v>0</v>
          </cell>
          <cell r="K336">
            <v>-5358.97</v>
          </cell>
          <cell r="M336">
            <v>-143283.32</v>
          </cell>
        </row>
        <row r="337">
          <cell r="F337">
            <v>31558.639999999999</v>
          </cell>
          <cell r="H337">
            <v>0</v>
          </cell>
          <cell r="I337">
            <v>31558.639999999999</v>
          </cell>
          <cell r="J337">
            <v>0</v>
          </cell>
          <cell r="K337">
            <v>31558.639999999999</v>
          </cell>
          <cell r="M337">
            <v>1084123.98</v>
          </cell>
        </row>
        <row r="338">
          <cell r="F338">
            <v>-1639254.48</v>
          </cell>
          <cell r="H338">
            <v>0</v>
          </cell>
          <cell r="I338">
            <v>-1639254.48</v>
          </cell>
          <cell r="J338">
            <v>0</v>
          </cell>
          <cell r="K338">
            <v>-1639254.48</v>
          </cell>
          <cell r="M338">
            <v>-2580095.14</v>
          </cell>
        </row>
        <row r="339">
          <cell r="F339">
            <v>-49801939.229999997</v>
          </cell>
          <cell r="H339">
            <v>0</v>
          </cell>
          <cell r="I339">
            <v>-49801939.229999997</v>
          </cell>
          <cell r="J339">
            <v>0</v>
          </cell>
          <cell r="K339">
            <v>-49801939.229999997</v>
          </cell>
          <cell r="M339">
            <v>687321.39</v>
          </cell>
        </row>
        <row r="340">
          <cell r="F340">
            <v>119552.62</v>
          </cell>
          <cell r="H340">
            <v>0</v>
          </cell>
          <cell r="I340">
            <v>119552.62</v>
          </cell>
          <cell r="J340">
            <v>0</v>
          </cell>
          <cell r="K340">
            <v>119552.62</v>
          </cell>
          <cell r="M340">
            <v>-46573377.689999998</v>
          </cell>
        </row>
        <row r="341">
          <cell r="F341">
            <v>-0.04</v>
          </cell>
          <cell r="H341">
            <v>0</v>
          </cell>
          <cell r="I341">
            <v>-0.04</v>
          </cell>
          <cell r="J341">
            <v>-9151200</v>
          </cell>
          <cell r="K341">
            <v>-9151200.0399999991</v>
          </cell>
          <cell r="M341">
            <v>-0.04</v>
          </cell>
        </row>
        <row r="342">
          <cell r="F342">
            <v>-17750000</v>
          </cell>
          <cell r="H342">
            <v>0</v>
          </cell>
          <cell r="I342">
            <v>-17750000</v>
          </cell>
          <cell r="J342">
            <v>0</v>
          </cell>
          <cell r="K342">
            <v>-17750000</v>
          </cell>
          <cell r="M342">
            <v>0</v>
          </cell>
        </row>
        <row r="343">
          <cell r="F343">
            <v>-69045443.75999999</v>
          </cell>
          <cell r="H343">
            <v>0</v>
          </cell>
          <cell r="I343">
            <v>-69045443.75999999</v>
          </cell>
          <cell r="J343">
            <v>-9151200</v>
          </cell>
          <cell r="K343">
            <v>-78196643.75999999</v>
          </cell>
          <cell r="M343">
            <v>-47525313.119999997</v>
          </cell>
        </row>
        <row r="345">
          <cell r="F345">
            <v>-60673457.780000001</v>
          </cell>
          <cell r="H345">
            <v>0</v>
          </cell>
          <cell r="I345">
            <v>-60673457.780000001</v>
          </cell>
          <cell r="J345">
            <v>0</v>
          </cell>
          <cell r="K345">
            <v>-60673457.780000001</v>
          </cell>
          <cell r="M345">
            <v>-33187331.239999998</v>
          </cell>
        </row>
        <row r="346">
          <cell r="F346">
            <v>-60673457.780000001</v>
          </cell>
          <cell r="H346">
            <v>0</v>
          </cell>
          <cell r="I346">
            <v>-60673457.780000001</v>
          </cell>
          <cell r="J346">
            <v>0</v>
          </cell>
          <cell r="K346">
            <v>-60673457.780000001</v>
          </cell>
          <cell r="M346">
            <v>-33187331.239999998</v>
          </cell>
        </row>
        <row r="348">
          <cell r="F348">
            <v>-8953105.0500000007</v>
          </cell>
          <cell r="H348">
            <v>0</v>
          </cell>
          <cell r="I348">
            <v>-8953105.0500000007</v>
          </cell>
          <cell r="J348">
            <v>0</v>
          </cell>
          <cell r="K348">
            <v>-8953105.0500000007</v>
          </cell>
          <cell r="M348">
            <v>0</v>
          </cell>
        </row>
        <row r="349">
          <cell r="F349">
            <v>-173034406.77000001</v>
          </cell>
          <cell r="H349">
            <v>1904921</v>
          </cell>
          <cell r="I349">
            <v>-171129485.77000001</v>
          </cell>
          <cell r="J349">
            <v>-1394.31</v>
          </cell>
          <cell r="K349">
            <v>-171130880.08000001</v>
          </cell>
          <cell r="M349">
            <v>-134303767.13999999</v>
          </cell>
        </row>
        <row r="350">
          <cell r="F350">
            <v>-15187773.16</v>
          </cell>
          <cell r="H350">
            <v>0</v>
          </cell>
          <cell r="I350">
            <v>-15187773.16</v>
          </cell>
          <cell r="J350">
            <v>0</v>
          </cell>
          <cell r="K350">
            <v>-15187773.16</v>
          </cell>
          <cell r="M350">
            <v>-18338445.59</v>
          </cell>
        </row>
        <row r="351">
          <cell r="F351">
            <v>15059993.76</v>
          </cell>
          <cell r="H351">
            <v>0</v>
          </cell>
          <cell r="I351">
            <v>15059993.76</v>
          </cell>
          <cell r="J351">
            <v>0</v>
          </cell>
          <cell r="K351">
            <v>15059993.76</v>
          </cell>
          <cell r="M351">
            <v>-11206206.35</v>
          </cell>
        </row>
        <row r="352">
          <cell r="F352">
            <v>-182115291.22000003</v>
          </cell>
          <cell r="H352">
            <v>1904921</v>
          </cell>
          <cell r="I352">
            <v>-180210370.22000003</v>
          </cell>
          <cell r="J352">
            <v>-1394.31</v>
          </cell>
          <cell r="K352">
            <v>-180211764.53000003</v>
          </cell>
          <cell r="M352">
            <v>-163848419.07999998</v>
          </cell>
        </row>
        <row r="354">
          <cell r="F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M354">
            <v>0</v>
          </cell>
        </row>
        <row r="355">
          <cell r="F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M355">
            <v>0</v>
          </cell>
        </row>
        <row r="356">
          <cell r="F356">
            <v>-64541359.490000002</v>
          </cell>
          <cell r="H356">
            <v>30033497.48</v>
          </cell>
          <cell r="I356">
            <v>-34507862.009999998</v>
          </cell>
          <cell r="J356">
            <v>32457868.329999998</v>
          </cell>
          <cell r="K356">
            <v>-2049993.68</v>
          </cell>
          <cell r="M356">
            <v>7.0000000000000007E-2</v>
          </cell>
        </row>
        <row r="357">
          <cell r="F357">
            <v>20500.23</v>
          </cell>
          <cell r="H357">
            <v>0</v>
          </cell>
          <cell r="I357">
            <v>20500.23</v>
          </cell>
          <cell r="J357">
            <v>0</v>
          </cell>
          <cell r="K357">
            <v>20500.23</v>
          </cell>
          <cell r="M357">
            <v>-0.71</v>
          </cell>
        </row>
        <row r="358">
          <cell r="F358">
            <v>11683752.16</v>
          </cell>
          <cell r="H358">
            <v>0</v>
          </cell>
          <cell r="I358">
            <v>11683752.16</v>
          </cell>
          <cell r="J358">
            <v>0</v>
          </cell>
          <cell r="K358">
            <v>11683752.16</v>
          </cell>
          <cell r="M358">
            <v>-5093608.6900000004</v>
          </cell>
        </row>
        <row r="359">
          <cell r="F359">
            <v>1445631.06</v>
          </cell>
          <cell r="H359">
            <v>0</v>
          </cell>
          <cell r="I359">
            <v>1445631.06</v>
          </cell>
          <cell r="J359">
            <v>0</v>
          </cell>
          <cell r="K359">
            <v>1445631.06</v>
          </cell>
          <cell r="M359">
            <v>780168.02</v>
          </cell>
        </row>
        <row r="360">
          <cell r="F360">
            <v>-6105709.8899999997</v>
          </cell>
          <cell r="H360">
            <v>0</v>
          </cell>
          <cell r="I360">
            <v>-6105709.8899999997</v>
          </cell>
          <cell r="J360">
            <v>-17164.66</v>
          </cell>
          <cell r="K360">
            <v>-6122874.5499999998</v>
          </cell>
          <cell r="M360">
            <v>-1076824.1499999999</v>
          </cell>
        </row>
        <row r="361">
          <cell r="F361">
            <v>987380.09</v>
          </cell>
          <cell r="H361">
            <v>0</v>
          </cell>
          <cell r="I361">
            <v>987380.09</v>
          </cell>
          <cell r="J361">
            <v>0</v>
          </cell>
          <cell r="K361">
            <v>987380.09</v>
          </cell>
          <cell r="M361">
            <v>7298.68</v>
          </cell>
        </row>
        <row r="362">
          <cell r="F362">
            <v>81181.75</v>
          </cell>
          <cell r="H362">
            <v>0</v>
          </cell>
          <cell r="I362">
            <v>81181.75</v>
          </cell>
          <cell r="J362">
            <v>2230.7600000000002</v>
          </cell>
          <cell r="K362">
            <v>83412.509999999995</v>
          </cell>
          <cell r="M362">
            <v>-29221.439999999999</v>
          </cell>
        </row>
        <row r="363">
          <cell r="F363">
            <v>-175061.34</v>
          </cell>
          <cell r="H363">
            <v>0</v>
          </cell>
          <cell r="I363">
            <v>-175061.34</v>
          </cell>
          <cell r="J363">
            <v>0</v>
          </cell>
          <cell r="K363">
            <v>-175061.34</v>
          </cell>
          <cell r="M363">
            <v>-30317.599999999999</v>
          </cell>
        </row>
        <row r="364">
          <cell r="F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M364">
            <v>0</v>
          </cell>
        </row>
        <row r="365">
          <cell r="F365">
            <v>-344934.43</v>
          </cell>
          <cell r="H365">
            <v>0</v>
          </cell>
          <cell r="I365">
            <v>-344934.43</v>
          </cell>
          <cell r="J365">
            <v>0</v>
          </cell>
          <cell r="K365">
            <v>-344934.43</v>
          </cell>
          <cell r="M365">
            <v>-457960.41</v>
          </cell>
        </row>
        <row r="366">
          <cell r="F366">
            <v>-2589428.09</v>
          </cell>
          <cell r="H366">
            <v>0</v>
          </cell>
          <cell r="I366">
            <v>-2589428.09</v>
          </cell>
          <cell r="J366">
            <v>0</v>
          </cell>
          <cell r="K366">
            <v>-2589428.09</v>
          </cell>
          <cell r="M366">
            <v>-1534090.91</v>
          </cell>
        </row>
        <row r="367">
          <cell r="F367">
            <v>-1242.18</v>
          </cell>
          <cell r="H367">
            <v>0</v>
          </cell>
          <cell r="I367">
            <v>-1242.18</v>
          </cell>
          <cell r="J367">
            <v>0</v>
          </cell>
          <cell r="K367">
            <v>-1242.18</v>
          </cell>
          <cell r="M367">
            <v>-58495.94</v>
          </cell>
        </row>
        <row r="368">
          <cell r="F368">
            <v>-3494536.35</v>
          </cell>
          <cell r="H368">
            <v>0</v>
          </cell>
          <cell r="I368">
            <v>-3494536.35</v>
          </cell>
          <cell r="J368">
            <v>0</v>
          </cell>
          <cell r="K368">
            <v>-3494536.35</v>
          </cell>
          <cell r="M368">
            <v>-1672072.1</v>
          </cell>
        </row>
        <row r="369">
          <cell r="F369">
            <v>-224258.3</v>
          </cell>
          <cell r="H369">
            <v>0</v>
          </cell>
          <cell r="I369">
            <v>-224258.3</v>
          </cell>
          <cell r="J369">
            <v>0</v>
          </cell>
          <cell r="K369">
            <v>-224258.3</v>
          </cell>
          <cell r="M369">
            <v>-11350.05</v>
          </cell>
        </row>
        <row r="370">
          <cell r="F370">
            <v>-7.0000000000000007E-2</v>
          </cell>
          <cell r="H370">
            <v>0</v>
          </cell>
          <cell r="I370">
            <v>-7.0000000000000007E-2</v>
          </cell>
          <cell r="J370">
            <v>0</v>
          </cell>
          <cell r="K370">
            <v>-7.0000000000000007E-2</v>
          </cell>
          <cell r="M370">
            <v>-7.0000000000000007E-2</v>
          </cell>
        </row>
        <row r="371">
          <cell r="F371">
            <v>5104970.0599999996</v>
          </cell>
          <cell r="H371">
            <v>0</v>
          </cell>
          <cell r="I371">
            <v>5104970.0599999996</v>
          </cell>
          <cell r="J371">
            <v>0</v>
          </cell>
          <cell r="K371">
            <v>5104970.0599999996</v>
          </cell>
          <cell r="M371">
            <v>4043070.21</v>
          </cell>
        </row>
        <row r="372">
          <cell r="F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M372">
            <v>0</v>
          </cell>
        </row>
        <row r="373">
          <cell r="F373">
            <v>0.01</v>
          </cell>
          <cell r="H373">
            <v>0</v>
          </cell>
          <cell r="I373">
            <v>0.01</v>
          </cell>
          <cell r="J373">
            <v>0</v>
          </cell>
          <cell r="K373">
            <v>0.01</v>
          </cell>
          <cell r="M373">
            <v>-126353.26</v>
          </cell>
        </row>
        <row r="374">
          <cell r="F374">
            <v>-6032038.6900000004</v>
          </cell>
          <cell r="H374">
            <v>0</v>
          </cell>
          <cell r="I374">
            <v>-6032038.6900000004</v>
          </cell>
          <cell r="J374">
            <v>7640.11</v>
          </cell>
          <cell r="K374">
            <v>-6024398.5800000001</v>
          </cell>
          <cell r="M374">
            <v>-4567788.7699999996</v>
          </cell>
        </row>
        <row r="375">
          <cell r="F375">
            <v>17067.68</v>
          </cell>
          <cell r="H375">
            <v>0</v>
          </cell>
          <cell r="I375">
            <v>17067.68</v>
          </cell>
          <cell r="J375">
            <v>0</v>
          </cell>
          <cell r="K375">
            <v>17067.68</v>
          </cell>
          <cell r="M375">
            <v>-7336.96</v>
          </cell>
        </row>
        <row r="376">
          <cell r="F376">
            <v>59809.760000000002</v>
          </cell>
          <cell r="H376">
            <v>0</v>
          </cell>
          <cell r="I376">
            <v>59809.760000000002</v>
          </cell>
          <cell r="J376">
            <v>0</v>
          </cell>
          <cell r="K376">
            <v>59809.760000000002</v>
          </cell>
          <cell r="M376">
            <v>25280.61</v>
          </cell>
        </row>
        <row r="377">
          <cell r="F377">
            <v>611489.86</v>
          </cell>
          <cell r="H377">
            <v>0</v>
          </cell>
          <cell r="I377">
            <v>611489.86</v>
          </cell>
          <cell r="J377">
            <v>0</v>
          </cell>
          <cell r="K377">
            <v>611489.86</v>
          </cell>
          <cell r="M377">
            <v>0</v>
          </cell>
        </row>
        <row r="378">
          <cell r="F378">
            <v>-28321.39</v>
          </cell>
          <cell r="H378">
            <v>0</v>
          </cell>
          <cell r="I378">
            <v>-28321.39</v>
          </cell>
          <cell r="J378">
            <v>0</v>
          </cell>
          <cell r="K378">
            <v>-28321.39</v>
          </cell>
          <cell r="M378">
            <v>-9680.0499999999993</v>
          </cell>
        </row>
        <row r="379">
          <cell r="F379">
            <v>-54340.19</v>
          </cell>
          <cell r="H379">
            <v>0</v>
          </cell>
          <cell r="I379">
            <v>-54340.19</v>
          </cell>
          <cell r="J379">
            <v>0</v>
          </cell>
          <cell r="K379">
            <v>-54340.19</v>
          </cell>
          <cell r="M379">
            <v>-25126.61</v>
          </cell>
        </row>
        <row r="380">
          <cell r="F380">
            <v>596.6</v>
          </cell>
          <cell r="H380">
            <v>0</v>
          </cell>
          <cell r="I380">
            <v>596.6</v>
          </cell>
          <cell r="J380">
            <v>0</v>
          </cell>
          <cell r="K380">
            <v>596.6</v>
          </cell>
          <cell r="M380">
            <v>0</v>
          </cell>
        </row>
        <row r="381">
          <cell r="F381">
            <v>-18416.8</v>
          </cell>
          <cell r="H381">
            <v>0</v>
          </cell>
          <cell r="I381">
            <v>-18416.8</v>
          </cell>
          <cell r="J381">
            <v>0</v>
          </cell>
          <cell r="K381">
            <v>-18416.8</v>
          </cell>
          <cell r="M381">
            <v>0</v>
          </cell>
        </row>
        <row r="382">
          <cell r="F382">
            <v>362.96</v>
          </cell>
          <cell r="H382">
            <v>0</v>
          </cell>
          <cell r="I382">
            <v>362.96</v>
          </cell>
          <cell r="J382">
            <v>0</v>
          </cell>
          <cell r="K382">
            <v>362.96</v>
          </cell>
          <cell r="M382">
            <v>0.11</v>
          </cell>
        </row>
        <row r="383">
          <cell r="F383">
            <v>-1233176.18</v>
          </cell>
          <cell r="H383">
            <v>0</v>
          </cell>
          <cell r="I383">
            <v>-1233176.18</v>
          </cell>
          <cell r="J383">
            <v>0</v>
          </cell>
          <cell r="K383">
            <v>-1233176.18</v>
          </cell>
          <cell r="M383">
            <v>0</v>
          </cell>
        </row>
        <row r="384">
          <cell r="F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M384">
            <v>-0.03</v>
          </cell>
        </row>
        <row r="385">
          <cell r="F385">
            <v>-2505949.14</v>
          </cell>
          <cell r="H385">
            <v>0</v>
          </cell>
          <cell r="I385">
            <v>-2505949.14</v>
          </cell>
          <cell r="J385">
            <v>0</v>
          </cell>
          <cell r="K385">
            <v>-2505949.14</v>
          </cell>
          <cell r="M385">
            <v>836889.24</v>
          </cell>
        </row>
        <row r="386">
          <cell r="F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M386">
            <v>0</v>
          </cell>
        </row>
        <row r="387">
          <cell r="F387">
            <v>-86699.96</v>
          </cell>
          <cell r="H387">
            <v>0</v>
          </cell>
          <cell r="I387">
            <v>-86699.96</v>
          </cell>
          <cell r="J387">
            <v>0</v>
          </cell>
          <cell r="K387">
            <v>-86699.96</v>
          </cell>
          <cell r="M387">
            <v>-86699.96</v>
          </cell>
        </row>
        <row r="388">
          <cell r="F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M388">
            <v>0</v>
          </cell>
        </row>
        <row r="389">
          <cell r="F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M389">
            <v>0</v>
          </cell>
        </row>
        <row r="390">
          <cell r="F390">
            <v>-303909.58</v>
          </cell>
          <cell r="H390">
            <v>0</v>
          </cell>
          <cell r="I390">
            <v>-303909.58</v>
          </cell>
          <cell r="J390">
            <v>-4620.8</v>
          </cell>
          <cell r="K390">
            <v>-308530.38</v>
          </cell>
          <cell r="M390">
            <v>-386933.96</v>
          </cell>
        </row>
        <row r="391">
          <cell r="F391">
            <v>127410.72</v>
          </cell>
          <cell r="H391">
            <v>0</v>
          </cell>
          <cell r="I391">
            <v>127410.72</v>
          </cell>
          <cell r="J391">
            <v>0</v>
          </cell>
          <cell r="K391">
            <v>127410.72</v>
          </cell>
          <cell r="M391">
            <v>-359724.57</v>
          </cell>
        </row>
        <row r="392">
          <cell r="F392">
            <v>-180079.97</v>
          </cell>
          <cell r="H392">
            <v>0</v>
          </cell>
          <cell r="I392">
            <v>-180079.97</v>
          </cell>
          <cell r="J392">
            <v>0</v>
          </cell>
          <cell r="K392">
            <v>-180079.97</v>
          </cell>
          <cell r="M392">
            <v>-88239.97</v>
          </cell>
        </row>
        <row r="393">
          <cell r="F393">
            <v>135740</v>
          </cell>
          <cell r="H393">
            <v>0</v>
          </cell>
          <cell r="I393">
            <v>135740</v>
          </cell>
          <cell r="J393">
            <v>0</v>
          </cell>
          <cell r="K393">
            <v>135740</v>
          </cell>
          <cell r="M393">
            <v>43900</v>
          </cell>
        </row>
        <row r="394">
          <cell r="F394">
            <v>-301497</v>
          </cell>
          <cell r="H394">
            <v>0</v>
          </cell>
          <cell r="I394">
            <v>-301497</v>
          </cell>
          <cell r="J394">
            <v>0</v>
          </cell>
          <cell r="K394">
            <v>-301497</v>
          </cell>
          <cell r="M394">
            <v>-239529</v>
          </cell>
        </row>
        <row r="395">
          <cell r="F395">
            <v>-46780.83</v>
          </cell>
          <cell r="H395">
            <v>0</v>
          </cell>
          <cell r="I395">
            <v>-46780.83</v>
          </cell>
          <cell r="J395">
            <v>-25020.720000000001</v>
          </cell>
          <cell r="K395">
            <v>-71801.55</v>
          </cell>
          <cell r="M395">
            <v>-80742.33</v>
          </cell>
        </row>
        <row r="396">
          <cell r="F396">
            <v>-81201600.969999999</v>
          </cell>
          <cell r="H396">
            <v>80142896.159999996</v>
          </cell>
          <cell r="I396">
            <v>-1058704.81</v>
          </cell>
          <cell r="J396">
            <v>0</v>
          </cell>
          <cell r="K396">
            <v>-1058704.81</v>
          </cell>
          <cell r="M396">
            <v>0</v>
          </cell>
        </row>
        <row r="397">
          <cell r="F397">
            <v>-38490.31</v>
          </cell>
          <cell r="H397">
            <v>0</v>
          </cell>
          <cell r="I397">
            <v>-38490.31</v>
          </cell>
          <cell r="J397">
            <v>0</v>
          </cell>
          <cell r="K397">
            <v>-38490.31</v>
          </cell>
          <cell r="M397">
            <v>588.66</v>
          </cell>
        </row>
        <row r="398">
          <cell r="F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M398">
            <v>-50130.33</v>
          </cell>
        </row>
        <row r="399">
          <cell r="F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M399">
            <v>0</v>
          </cell>
        </row>
        <row r="400">
          <cell r="F400">
            <v>-149231938.20999998</v>
          </cell>
          <cell r="H400">
            <v>110176393.64</v>
          </cell>
          <cell r="I400">
            <v>-39055544.570000008</v>
          </cell>
          <cell r="J400">
            <v>32420933.02</v>
          </cell>
          <cell r="K400">
            <v>-6634611.549999998</v>
          </cell>
          <cell r="M400">
            <v>-10255032.270000005</v>
          </cell>
        </row>
        <row r="402">
          <cell r="F402">
            <v>-2295179.5</v>
          </cell>
          <cell r="H402">
            <v>0</v>
          </cell>
          <cell r="I402">
            <v>-2295179.5</v>
          </cell>
          <cell r="J402">
            <v>0</v>
          </cell>
          <cell r="K402">
            <v>-2295179.5</v>
          </cell>
          <cell r="M402">
            <v>-4301199.87</v>
          </cell>
        </row>
        <row r="403">
          <cell r="F403">
            <v>-2295179.5</v>
          </cell>
          <cell r="H403">
            <v>0</v>
          </cell>
          <cell r="I403">
            <v>-2295179.5</v>
          </cell>
          <cell r="J403">
            <v>0</v>
          </cell>
          <cell r="K403">
            <v>-2295179.5</v>
          </cell>
          <cell r="M403">
            <v>-4301199.87</v>
          </cell>
        </row>
        <row r="405">
          <cell r="F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M405">
            <v>0</v>
          </cell>
        </row>
        <row r="407">
          <cell r="F407">
            <v>-242203612.50999999</v>
          </cell>
          <cell r="H407">
            <v>0</v>
          </cell>
          <cell r="I407">
            <v>-242203612.50999999</v>
          </cell>
          <cell r="J407">
            <v>0</v>
          </cell>
          <cell r="K407">
            <v>-242203612.50999999</v>
          </cell>
          <cell r="M407">
            <v>-207902476.18000001</v>
          </cell>
        </row>
        <row r="408">
          <cell r="F408">
            <v>-1903078</v>
          </cell>
          <cell r="H408">
            <v>0</v>
          </cell>
          <cell r="I408">
            <v>-1903078</v>
          </cell>
          <cell r="J408">
            <v>0</v>
          </cell>
          <cell r="K408">
            <v>-1903078</v>
          </cell>
          <cell r="M408">
            <v>-1903078</v>
          </cell>
        </row>
        <row r="409">
          <cell r="F409">
            <v>-200779655.22999999</v>
          </cell>
          <cell r="H409">
            <v>0</v>
          </cell>
          <cell r="I409">
            <v>-200779655.22999999</v>
          </cell>
          <cell r="J409">
            <v>0</v>
          </cell>
          <cell r="K409">
            <v>-200779655.22999999</v>
          </cell>
          <cell r="M409">
            <v>-74958898.239999995</v>
          </cell>
        </row>
        <row r="410">
          <cell r="F410">
            <v>97537091.650000006</v>
          </cell>
          <cell r="H410">
            <v>0</v>
          </cell>
          <cell r="I410">
            <v>97537091.650000006</v>
          </cell>
          <cell r="J410">
            <v>0</v>
          </cell>
          <cell r="K410">
            <v>97537091.650000006</v>
          </cell>
          <cell r="M410">
            <v>60466149.799999997</v>
          </cell>
        </row>
        <row r="411">
          <cell r="F411">
            <v>-23770022.82</v>
          </cell>
          <cell r="H411">
            <v>0</v>
          </cell>
          <cell r="I411">
            <v>-23770022.82</v>
          </cell>
          <cell r="J411">
            <v>0</v>
          </cell>
          <cell r="K411">
            <v>-23770022.82</v>
          </cell>
          <cell r="M411">
            <v>-19501720.489999998</v>
          </cell>
        </row>
        <row r="412">
          <cell r="F412">
            <v>-3556811.8</v>
          </cell>
          <cell r="H412">
            <v>0</v>
          </cell>
          <cell r="I412">
            <v>-3556811.8</v>
          </cell>
          <cell r="J412">
            <v>0</v>
          </cell>
          <cell r="K412">
            <v>-3556811.8</v>
          </cell>
          <cell r="M412">
            <v>-2281216.0299999998</v>
          </cell>
        </row>
        <row r="413">
          <cell r="F413">
            <v>-2000590.26</v>
          </cell>
          <cell r="H413">
            <v>0</v>
          </cell>
          <cell r="I413">
            <v>-2000590.26</v>
          </cell>
          <cell r="J413">
            <v>0</v>
          </cell>
          <cell r="K413">
            <v>-2000590.26</v>
          </cell>
          <cell r="M413">
            <v>-1544656.63</v>
          </cell>
        </row>
        <row r="414">
          <cell r="F414">
            <v>-972519.37</v>
          </cell>
          <cell r="H414">
            <v>0</v>
          </cell>
          <cell r="I414">
            <v>-972519.37</v>
          </cell>
          <cell r="J414">
            <v>0</v>
          </cell>
          <cell r="K414">
            <v>-972519.37</v>
          </cell>
          <cell r="M414">
            <v>-1275595.77</v>
          </cell>
        </row>
        <row r="415">
          <cell r="F415">
            <v>-371645.3</v>
          </cell>
          <cell r="H415">
            <v>0</v>
          </cell>
          <cell r="I415">
            <v>-371645.3</v>
          </cell>
          <cell r="J415">
            <v>0</v>
          </cell>
          <cell r="K415">
            <v>-371645.3</v>
          </cell>
          <cell r="M415">
            <v>-455933.63</v>
          </cell>
        </row>
        <row r="416">
          <cell r="F416">
            <v>-378020843.64000005</v>
          </cell>
          <cell r="H416">
            <v>0</v>
          </cell>
          <cell r="I416">
            <v>-378020843.64000005</v>
          </cell>
          <cell r="J416">
            <v>0</v>
          </cell>
          <cell r="K416">
            <v>-378020843.64000005</v>
          </cell>
          <cell r="M416">
            <v>-249357425.17000002</v>
          </cell>
        </row>
        <row r="418">
          <cell r="F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M418">
            <v>0</v>
          </cell>
        </row>
        <row r="420">
          <cell r="F420">
            <v>0.08</v>
          </cell>
          <cell r="H420">
            <v>0</v>
          </cell>
          <cell r="I420">
            <v>0.08</v>
          </cell>
          <cell r="J420">
            <v>0</v>
          </cell>
          <cell r="K420">
            <v>0.08</v>
          </cell>
          <cell r="M420">
            <v>0.02</v>
          </cell>
        </row>
        <row r="421">
          <cell r="F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M421">
            <v>0</v>
          </cell>
        </row>
        <row r="422">
          <cell r="F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M422">
            <v>0</v>
          </cell>
        </row>
        <row r="423">
          <cell r="F423">
            <v>-0.02</v>
          </cell>
          <cell r="H423">
            <v>0</v>
          </cell>
          <cell r="I423">
            <v>-0.02</v>
          </cell>
          <cell r="J423">
            <v>0</v>
          </cell>
          <cell r="K423">
            <v>-0.02</v>
          </cell>
          <cell r="M423">
            <v>-0.04</v>
          </cell>
        </row>
        <row r="424">
          <cell r="F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M424">
            <v>0</v>
          </cell>
        </row>
        <row r="425">
          <cell r="F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M425">
            <v>0.05</v>
          </cell>
        </row>
        <row r="426">
          <cell r="F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M426">
            <v>0</v>
          </cell>
        </row>
        <row r="427">
          <cell r="F427">
            <v>0.03</v>
          </cell>
          <cell r="H427">
            <v>0</v>
          </cell>
          <cell r="I427">
            <v>0.03</v>
          </cell>
          <cell r="J427">
            <v>0</v>
          </cell>
          <cell r="K427">
            <v>0.03</v>
          </cell>
          <cell r="M427">
            <v>-0.02</v>
          </cell>
        </row>
        <row r="428">
          <cell r="F428">
            <v>-0.03</v>
          </cell>
          <cell r="H428">
            <v>0</v>
          </cell>
          <cell r="I428">
            <v>-0.03</v>
          </cell>
          <cell r="J428">
            <v>0</v>
          </cell>
          <cell r="K428">
            <v>-0.03</v>
          </cell>
          <cell r="M428">
            <v>0.06</v>
          </cell>
        </row>
        <row r="429">
          <cell r="F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M429">
            <v>0</v>
          </cell>
        </row>
        <row r="430">
          <cell r="F430">
            <v>0.01</v>
          </cell>
          <cell r="H430">
            <v>0</v>
          </cell>
          <cell r="I430">
            <v>0.01</v>
          </cell>
          <cell r="J430">
            <v>0</v>
          </cell>
          <cell r="K430">
            <v>0.01</v>
          </cell>
          <cell r="M430">
            <v>0</v>
          </cell>
        </row>
        <row r="431">
          <cell r="F431">
            <v>7.0000000000000007E-2</v>
          </cell>
          <cell r="H431">
            <v>0</v>
          </cell>
          <cell r="I431">
            <v>7.0000000000000007E-2</v>
          </cell>
          <cell r="J431">
            <v>0</v>
          </cell>
          <cell r="K431">
            <v>7.0000000000000007E-2</v>
          </cell>
          <cell r="M431">
            <v>7.0000000000000007E-2</v>
          </cell>
        </row>
        <row r="433">
          <cell r="F433">
            <v>-1799999840</v>
          </cell>
          <cell r="H433">
            <v>0</v>
          </cell>
          <cell r="I433">
            <v>-1799999840</v>
          </cell>
          <cell r="J433">
            <v>-200000160</v>
          </cell>
          <cell r="K433">
            <v>-2000000000</v>
          </cell>
          <cell r="M433">
            <v>0</v>
          </cell>
        </row>
        <row r="434">
          <cell r="F434">
            <v>-1799999840</v>
          </cell>
          <cell r="H434">
            <v>0</v>
          </cell>
          <cell r="I434">
            <v>-1799999840</v>
          </cell>
          <cell r="J434">
            <v>-200000160</v>
          </cell>
          <cell r="K434">
            <v>-2000000000</v>
          </cell>
          <cell r="M434">
            <v>0</v>
          </cell>
        </row>
        <row r="436">
          <cell r="F436">
            <v>0</v>
          </cell>
          <cell r="H436">
            <v>0</v>
          </cell>
          <cell r="I436">
            <v>0</v>
          </cell>
          <cell r="J436">
            <v>-3155352.52</v>
          </cell>
          <cell r="K436">
            <v>-3155352.52</v>
          </cell>
          <cell r="M436">
            <v>0</v>
          </cell>
        </row>
        <row r="437">
          <cell r="F437">
            <v>0</v>
          </cell>
          <cell r="H437">
            <v>0</v>
          </cell>
          <cell r="I437">
            <v>0</v>
          </cell>
          <cell r="J437">
            <v>-3155352.52</v>
          </cell>
          <cell r="K437">
            <v>-3155352.52</v>
          </cell>
          <cell r="M437">
            <v>0</v>
          </cell>
        </row>
        <row r="439">
          <cell r="F439">
            <v>-611102243.38999999</v>
          </cell>
          <cell r="H439">
            <v>246213667.77000001</v>
          </cell>
          <cell r="I439">
            <v>-364888575.62</v>
          </cell>
          <cell r="J439">
            <v>0</v>
          </cell>
          <cell r="K439">
            <v>-364888575.62</v>
          </cell>
          <cell r="M439">
            <v>-611102243.38999999</v>
          </cell>
        </row>
        <row r="440">
          <cell r="F440">
            <v>-611102243.38999999</v>
          </cell>
          <cell r="H440">
            <v>246213667.77000001</v>
          </cell>
          <cell r="I440">
            <v>-364888575.62</v>
          </cell>
          <cell r="J440">
            <v>0</v>
          </cell>
          <cell r="K440">
            <v>-364888575.62</v>
          </cell>
          <cell r="M440">
            <v>-611102243.38999999</v>
          </cell>
        </row>
        <row r="442">
          <cell r="F442">
            <v>0</v>
          </cell>
          <cell r="H442">
            <v>-500000000</v>
          </cell>
          <cell r="I442">
            <v>-500000000</v>
          </cell>
          <cell r="J442">
            <v>0</v>
          </cell>
          <cell r="K442">
            <v>-500000000</v>
          </cell>
          <cell r="M442">
            <v>-500000000</v>
          </cell>
        </row>
        <row r="443">
          <cell r="F443">
            <v>0</v>
          </cell>
          <cell r="H443">
            <v>-500000000</v>
          </cell>
          <cell r="I443">
            <v>-500000000</v>
          </cell>
          <cell r="J443">
            <v>0</v>
          </cell>
          <cell r="K443">
            <v>-500000000</v>
          </cell>
          <cell r="M443">
            <v>-500000000</v>
          </cell>
        </row>
        <row r="445">
          <cell r="F445">
            <v>0</v>
          </cell>
          <cell r="H445">
            <v>-50000000</v>
          </cell>
          <cell r="I445">
            <v>-50000000</v>
          </cell>
          <cell r="J445">
            <v>0</v>
          </cell>
          <cell r="K445">
            <v>-50000000</v>
          </cell>
          <cell r="M445">
            <v>-50000000</v>
          </cell>
        </row>
        <row r="446">
          <cell r="F446">
            <v>0</v>
          </cell>
          <cell r="H446">
            <v>-50000000</v>
          </cell>
          <cell r="I446">
            <v>-50000000</v>
          </cell>
          <cell r="J446">
            <v>0</v>
          </cell>
          <cell r="K446">
            <v>-50000000</v>
          </cell>
          <cell r="M446">
            <v>-50000000</v>
          </cell>
        </row>
        <row r="448">
          <cell r="F448">
            <v>0</v>
          </cell>
          <cell r="H448">
            <v>-2826225200</v>
          </cell>
          <cell r="I448">
            <v>-2826225200</v>
          </cell>
          <cell r="J448">
            <v>0</v>
          </cell>
          <cell r="K448">
            <v>-2826225200</v>
          </cell>
          <cell r="M448">
            <v>-2826225200</v>
          </cell>
        </row>
        <row r="449">
          <cell r="F449">
            <v>0</v>
          </cell>
          <cell r="H449">
            <v>-2826225200</v>
          </cell>
          <cell r="I449">
            <v>-2826225200</v>
          </cell>
          <cell r="J449">
            <v>0</v>
          </cell>
          <cell r="K449">
            <v>-2826225200</v>
          </cell>
          <cell r="M449">
            <v>-2826225200</v>
          </cell>
        </row>
        <row r="451">
          <cell r="F451">
            <v>0</v>
          </cell>
          <cell r="H451">
            <v>-364199307.63999999</v>
          </cell>
          <cell r="I451">
            <v>-364199307.63999999</v>
          </cell>
          <cell r="J451">
            <v>0</v>
          </cell>
          <cell r="K451">
            <v>-364199307.63999999</v>
          </cell>
          <cell r="M451">
            <v>333606036.13</v>
          </cell>
        </row>
        <row r="452">
          <cell r="F452">
            <v>0</v>
          </cell>
          <cell r="H452">
            <v>-364199307.63999999</v>
          </cell>
          <cell r="I452">
            <v>-364199307.63999999</v>
          </cell>
          <cell r="J452">
            <v>0</v>
          </cell>
          <cell r="K452">
            <v>-364199307.63999999</v>
          </cell>
          <cell r="M452">
            <v>333606036.13</v>
          </cell>
        </row>
        <row r="454">
          <cell r="F454">
            <v>0</v>
          </cell>
          <cell r="H454">
            <v>-1307406829.2</v>
          </cell>
          <cell r="I454">
            <v>-1307406829.2</v>
          </cell>
          <cell r="J454">
            <v>102036340.15000001</v>
          </cell>
          <cell r="K454">
            <v>-1205370489.05</v>
          </cell>
          <cell r="M454">
            <v>-1365445986.21</v>
          </cell>
        </row>
        <row r="455">
          <cell r="F455">
            <v>0</v>
          </cell>
          <cell r="H455">
            <v>-1307406829.2</v>
          </cell>
          <cell r="I455">
            <v>-1307406829.2</v>
          </cell>
          <cell r="J455">
            <v>102036340.15000001</v>
          </cell>
          <cell r="K455">
            <v>-1205370489.05</v>
          </cell>
          <cell r="M455">
            <v>-1365445986.21</v>
          </cell>
        </row>
        <row r="457">
          <cell r="F457">
            <v>0</v>
          </cell>
          <cell r="H457">
            <v>0</v>
          </cell>
          <cell r="I457">
            <v>0</v>
          </cell>
          <cell r="J457">
            <v>-2166390978.2600002</v>
          </cell>
          <cell r="K457">
            <v>-2166390978.2600002</v>
          </cell>
          <cell r="M457">
            <v>-1506233555</v>
          </cell>
        </row>
        <row r="458">
          <cell r="F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M458">
            <v>0</v>
          </cell>
        </row>
        <row r="459">
          <cell r="F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M459">
            <v>0</v>
          </cell>
        </row>
        <row r="460">
          <cell r="F460">
            <v>0</v>
          </cell>
          <cell r="H460">
            <v>0</v>
          </cell>
          <cell r="I460">
            <v>0</v>
          </cell>
          <cell r="J460">
            <v>-2166390978.2600002</v>
          </cell>
          <cell r="K460">
            <v>-2166390978.2600002</v>
          </cell>
          <cell r="M460">
            <v>-1506233555</v>
          </cell>
        </row>
        <row r="462">
          <cell r="F462">
            <v>-71651727.319999993</v>
          </cell>
          <cell r="H462">
            <v>71651727.319999993</v>
          </cell>
          <cell r="I462">
            <v>0</v>
          </cell>
          <cell r="J462">
            <v>0</v>
          </cell>
          <cell r="K462">
            <v>0</v>
          </cell>
          <cell r="M462">
            <v>0</v>
          </cell>
        </row>
        <row r="463">
          <cell r="F463">
            <v>-71651727.319999993</v>
          </cell>
          <cell r="H463">
            <v>71651727.319999993</v>
          </cell>
          <cell r="I463">
            <v>0</v>
          </cell>
          <cell r="J463">
            <v>0</v>
          </cell>
          <cell r="K463">
            <v>0</v>
          </cell>
          <cell r="M463">
            <v>0</v>
          </cell>
        </row>
        <row r="465">
          <cell r="F465">
            <v>-53411467.920000002</v>
          </cell>
          <cell r="H465">
            <v>53411467.920000002</v>
          </cell>
          <cell r="I465">
            <v>0</v>
          </cell>
          <cell r="J465">
            <v>0</v>
          </cell>
          <cell r="K465">
            <v>0</v>
          </cell>
          <cell r="M465">
            <v>0</v>
          </cell>
        </row>
        <row r="466">
          <cell r="F466">
            <v>33059549.850000001</v>
          </cell>
          <cell r="H466">
            <v>-33059549.850000001</v>
          </cell>
          <cell r="I466">
            <v>0</v>
          </cell>
          <cell r="J466">
            <v>0</v>
          </cell>
          <cell r="K466">
            <v>0</v>
          </cell>
          <cell r="M466">
            <v>0</v>
          </cell>
        </row>
        <row r="467">
          <cell r="F467">
            <v>264773.40999999997</v>
          </cell>
          <cell r="H467">
            <v>-264773.40999999997</v>
          </cell>
          <cell r="I467">
            <v>0</v>
          </cell>
          <cell r="J467">
            <v>0</v>
          </cell>
          <cell r="K467">
            <v>0</v>
          </cell>
          <cell r="M467">
            <v>0</v>
          </cell>
        </row>
        <row r="468">
          <cell r="F468">
            <v>-11717453.6</v>
          </cell>
          <cell r="H468">
            <v>11717453.6</v>
          </cell>
          <cell r="I468">
            <v>0</v>
          </cell>
          <cell r="J468">
            <v>0</v>
          </cell>
          <cell r="K468">
            <v>0</v>
          </cell>
          <cell r="M468">
            <v>0</v>
          </cell>
        </row>
        <row r="469">
          <cell r="F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M469">
            <v>0</v>
          </cell>
        </row>
        <row r="470">
          <cell r="F470">
            <v>-31804598.259999998</v>
          </cell>
          <cell r="H470">
            <v>31804598.259999998</v>
          </cell>
          <cell r="I470">
            <v>0</v>
          </cell>
          <cell r="J470">
            <v>0</v>
          </cell>
          <cell r="K470">
            <v>0</v>
          </cell>
          <cell r="M470">
            <v>0</v>
          </cell>
        </row>
        <row r="472">
          <cell r="F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M472">
            <v>0</v>
          </cell>
        </row>
        <row r="473">
          <cell r="F473">
            <v>1198173.3799999999</v>
          </cell>
          <cell r="H473">
            <v>-1198173.3799999999</v>
          </cell>
          <cell r="I473">
            <v>0</v>
          </cell>
          <cell r="J473">
            <v>0</v>
          </cell>
          <cell r="K473">
            <v>0</v>
          </cell>
          <cell r="M473">
            <v>0</v>
          </cell>
        </row>
        <row r="474">
          <cell r="F474">
            <v>9041128.0399999991</v>
          </cell>
          <cell r="H474">
            <v>-9041128.0399999991</v>
          </cell>
          <cell r="I474">
            <v>0</v>
          </cell>
          <cell r="J474">
            <v>0</v>
          </cell>
          <cell r="K474">
            <v>0</v>
          </cell>
          <cell r="M474">
            <v>0</v>
          </cell>
        </row>
        <row r="475">
          <cell r="F475">
            <v>162.44</v>
          </cell>
          <cell r="H475">
            <v>-162.44</v>
          </cell>
          <cell r="I475">
            <v>0</v>
          </cell>
          <cell r="J475">
            <v>0</v>
          </cell>
          <cell r="K475">
            <v>0</v>
          </cell>
          <cell r="M475">
            <v>0</v>
          </cell>
        </row>
        <row r="476">
          <cell r="F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M476">
            <v>0</v>
          </cell>
        </row>
        <row r="477">
          <cell r="F477">
            <v>-821090.19</v>
          </cell>
          <cell r="H477">
            <v>821090.19</v>
          </cell>
          <cell r="I477">
            <v>0</v>
          </cell>
          <cell r="J477">
            <v>0</v>
          </cell>
          <cell r="K477">
            <v>0</v>
          </cell>
          <cell r="M477">
            <v>0</v>
          </cell>
        </row>
        <row r="478">
          <cell r="F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M478">
            <v>0</v>
          </cell>
        </row>
        <row r="479">
          <cell r="F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M479">
            <v>0</v>
          </cell>
        </row>
        <row r="480">
          <cell r="F480">
            <v>9418373.6699999981</v>
          </cell>
          <cell r="H480">
            <v>-9418373.6699999981</v>
          </cell>
          <cell r="I480">
            <v>0</v>
          </cell>
          <cell r="J480">
            <v>0</v>
          </cell>
          <cell r="K480">
            <v>0</v>
          </cell>
          <cell r="M480">
            <v>0</v>
          </cell>
        </row>
        <row r="482">
          <cell r="F482">
            <v>-4514298704.96</v>
          </cell>
          <cell r="H482">
            <v>4514298704.96</v>
          </cell>
          <cell r="I482">
            <v>0</v>
          </cell>
          <cell r="J482">
            <v>0</v>
          </cell>
          <cell r="K482">
            <v>0</v>
          </cell>
          <cell r="M482">
            <v>0</v>
          </cell>
        </row>
        <row r="483">
          <cell r="F483">
            <v>87824546.989999995</v>
          </cell>
          <cell r="H483">
            <v>-87824546.989999995</v>
          </cell>
          <cell r="I483">
            <v>0</v>
          </cell>
          <cell r="J483">
            <v>0</v>
          </cell>
          <cell r="K483">
            <v>0</v>
          </cell>
          <cell r="M483">
            <v>0</v>
          </cell>
        </row>
        <row r="484">
          <cell r="F484">
            <v>260.13</v>
          </cell>
          <cell r="H484">
            <v>-260.13</v>
          </cell>
          <cell r="I484">
            <v>0</v>
          </cell>
          <cell r="J484">
            <v>0</v>
          </cell>
          <cell r="K484">
            <v>0</v>
          </cell>
          <cell r="M484">
            <v>0</v>
          </cell>
        </row>
        <row r="485">
          <cell r="F485">
            <v>0.01</v>
          </cell>
          <cell r="H485">
            <v>-0.01</v>
          </cell>
          <cell r="I485">
            <v>0</v>
          </cell>
          <cell r="J485">
            <v>0</v>
          </cell>
          <cell r="K485">
            <v>0</v>
          </cell>
          <cell r="M485">
            <v>0</v>
          </cell>
        </row>
        <row r="486">
          <cell r="F486">
            <v>-0.01</v>
          </cell>
          <cell r="H486">
            <v>0.01</v>
          </cell>
          <cell r="I486">
            <v>0</v>
          </cell>
          <cell r="J486">
            <v>0</v>
          </cell>
          <cell r="K486">
            <v>0</v>
          </cell>
          <cell r="M486">
            <v>0</v>
          </cell>
        </row>
        <row r="487">
          <cell r="F487">
            <v>-0.01</v>
          </cell>
          <cell r="H487">
            <v>0.01</v>
          </cell>
          <cell r="I487">
            <v>0</v>
          </cell>
          <cell r="J487">
            <v>0</v>
          </cell>
          <cell r="K487">
            <v>0</v>
          </cell>
          <cell r="M487">
            <v>0</v>
          </cell>
        </row>
        <row r="488">
          <cell r="F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M488">
            <v>0</v>
          </cell>
        </row>
        <row r="489">
          <cell r="F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M489">
            <v>0</v>
          </cell>
        </row>
        <row r="490">
          <cell r="F490">
            <v>-3.01</v>
          </cell>
          <cell r="H490">
            <v>3.01</v>
          </cell>
          <cell r="I490">
            <v>0</v>
          </cell>
          <cell r="J490">
            <v>3</v>
          </cell>
          <cell r="K490">
            <v>3</v>
          </cell>
          <cell r="M490">
            <v>0</v>
          </cell>
        </row>
        <row r="491">
          <cell r="F491">
            <v>0.08</v>
          </cell>
          <cell r="H491">
            <v>-0.08</v>
          </cell>
          <cell r="I491">
            <v>0</v>
          </cell>
          <cell r="J491">
            <v>0</v>
          </cell>
          <cell r="K491">
            <v>0</v>
          </cell>
          <cell r="M491">
            <v>-0.02</v>
          </cell>
        </row>
        <row r="492">
          <cell r="F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M492">
            <v>0</v>
          </cell>
        </row>
        <row r="493">
          <cell r="F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M493">
            <v>0</v>
          </cell>
        </row>
        <row r="494">
          <cell r="F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M494">
            <v>0.02</v>
          </cell>
        </row>
        <row r="495">
          <cell r="F495">
            <v>915.78</v>
          </cell>
          <cell r="H495">
            <v>-915.78</v>
          </cell>
          <cell r="I495">
            <v>0</v>
          </cell>
          <cell r="J495">
            <v>0</v>
          </cell>
          <cell r="K495">
            <v>0</v>
          </cell>
          <cell r="M495">
            <v>0</v>
          </cell>
        </row>
        <row r="496">
          <cell r="F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M496">
            <v>0.01</v>
          </cell>
        </row>
        <row r="497">
          <cell r="F497">
            <v>-0.03</v>
          </cell>
          <cell r="H497">
            <v>0.03</v>
          </cell>
          <cell r="I497">
            <v>0</v>
          </cell>
          <cell r="J497">
            <v>0</v>
          </cell>
          <cell r="K497">
            <v>0</v>
          </cell>
          <cell r="M497">
            <v>0</v>
          </cell>
        </row>
        <row r="498">
          <cell r="F498">
            <v>-7.0000000000000007E-2</v>
          </cell>
          <cell r="H498">
            <v>7.0000000000000007E-2</v>
          </cell>
          <cell r="I498">
            <v>0</v>
          </cell>
          <cell r="J498">
            <v>0</v>
          </cell>
          <cell r="K498">
            <v>0</v>
          </cell>
          <cell r="M498">
            <v>0.01</v>
          </cell>
        </row>
        <row r="499">
          <cell r="F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M499">
            <v>0</v>
          </cell>
        </row>
        <row r="500">
          <cell r="F500">
            <v>-628969598.08000004</v>
          </cell>
          <cell r="H500">
            <v>628969598.08000004</v>
          </cell>
          <cell r="I500">
            <v>0</v>
          </cell>
          <cell r="J500">
            <v>0</v>
          </cell>
          <cell r="K500">
            <v>0</v>
          </cell>
          <cell r="M500">
            <v>0</v>
          </cell>
        </row>
        <row r="501">
          <cell r="F501">
            <v>120272168.81</v>
          </cell>
          <cell r="H501">
            <v>-120272168.81</v>
          </cell>
          <cell r="I501">
            <v>0</v>
          </cell>
          <cell r="J501">
            <v>0</v>
          </cell>
          <cell r="K501">
            <v>0</v>
          </cell>
          <cell r="M501">
            <v>0</v>
          </cell>
        </row>
        <row r="502">
          <cell r="F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M502">
            <v>0</v>
          </cell>
        </row>
        <row r="503">
          <cell r="F503">
            <v>84196187.269999996</v>
          </cell>
          <cell r="H503">
            <v>-84196187.269999996</v>
          </cell>
          <cell r="I503">
            <v>0</v>
          </cell>
          <cell r="J503">
            <v>0</v>
          </cell>
          <cell r="K503">
            <v>0</v>
          </cell>
          <cell r="M503">
            <v>0</v>
          </cell>
        </row>
        <row r="504">
          <cell r="F504">
            <v>-37804712.210000001</v>
          </cell>
          <cell r="H504">
            <v>37804712.210000001</v>
          </cell>
          <cell r="I504">
            <v>0</v>
          </cell>
          <cell r="J504">
            <v>0</v>
          </cell>
          <cell r="K504">
            <v>0</v>
          </cell>
          <cell r="M504">
            <v>0</v>
          </cell>
        </row>
        <row r="505">
          <cell r="F505">
            <v>-0.01</v>
          </cell>
          <cell r="H505">
            <v>0.01</v>
          </cell>
          <cell r="I505">
            <v>0</v>
          </cell>
          <cell r="J505">
            <v>0</v>
          </cell>
          <cell r="K505">
            <v>0</v>
          </cell>
          <cell r="M505">
            <v>-0.01</v>
          </cell>
        </row>
        <row r="506">
          <cell r="F506">
            <v>0</v>
          </cell>
          <cell r="H506">
            <v>-2754856337.3000002</v>
          </cell>
          <cell r="I506">
            <v>-2754856337.3000002</v>
          </cell>
          <cell r="J506">
            <v>2754856337.3000002</v>
          </cell>
          <cell r="K506">
            <v>0</v>
          </cell>
          <cell r="M506">
            <v>0.12</v>
          </cell>
        </row>
        <row r="507">
          <cell r="F507">
            <v>-4888778939.3199997</v>
          </cell>
          <cell r="H507">
            <v>2133922602.0199995</v>
          </cell>
          <cell r="I507">
            <v>-2754856337.3000002</v>
          </cell>
          <cell r="J507">
            <v>2754856340.3000002</v>
          </cell>
          <cell r="K507">
            <v>3</v>
          </cell>
          <cell r="M507">
            <v>0.13</v>
          </cell>
        </row>
        <row r="509">
          <cell r="F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M509">
            <v>0</v>
          </cell>
        </row>
        <row r="510">
          <cell r="F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M510">
            <v>0</v>
          </cell>
        </row>
        <row r="511">
          <cell r="F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M511">
            <v>0</v>
          </cell>
        </row>
        <row r="513">
          <cell r="F513">
            <v>-2060157448.55</v>
          </cell>
          <cell r="H513">
            <v>2060157448.55</v>
          </cell>
          <cell r="I513">
            <v>0</v>
          </cell>
          <cell r="J513">
            <v>0</v>
          </cell>
          <cell r="K513">
            <v>0</v>
          </cell>
          <cell r="M513">
            <v>0</v>
          </cell>
        </row>
        <row r="514">
          <cell r="F514">
            <v>-2060157448.55</v>
          </cell>
          <cell r="H514">
            <v>2060157448.55</v>
          </cell>
          <cell r="I514">
            <v>0</v>
          </cell>
          <cell r="J514">
            <v>0</v>
          </cell>
          <cell r="K514">
            <v>0</v>
          </cell>
          <cell r="M514">
            <v>0</v>
          </cell>
        </row>
        <row r="516">
          <cell r="F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M516">
            <v>0</v>
          </cell>
        </row>
        <row r="517">
          <cell r="F517">
            <v>25.21</v>
          </cell>
          <cell r="H517">
            <v>-25.21</v>
          </cell>
          <cell r="I517">
            <v>0</v>
          </cell>
          <cell r="J517">
            <v>0</v>
          </cell>
          <cell r="K517">
            <v>0</v>
          </cell>
          <cell r="M517">
            <v>0</v>
          </cell>
        </row>
        <row r="518">
          <cell r="F518">
            <v>25.21</v>
          </cell>
          <cell r="H518">
            <v>-25.21</v>
          </cell>
          <cell r="I518">
            <v>0</v>
          </cell>
          <cell r="J518">
            <v>0</v>
          </cell>
          <cell r="K518">
            <v>0</v>
          </cell>
          <cell r="M518">
            <v>0</v>
          </cell>
        </row>
        <row r="520">
          <cell r="F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M520">
            <v>0</v>
          </cell>
        </row>
        <row r="521">
          <cell r="F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M521">
            <v>0</v>
          </cell>
        </row>
        <row r="522">
          <cell r="F522">
            <v>72103004.280000001</v>
          </cell>
          <cell r="H522">
            <v>-72103004.280000001</v>
          </cell>
          <cell r="I522">
            <v>0</v>
          </cell>
          <cell r="J522">
            <v>0</v>
          </cell>
          <cell r="K522">
            <v>0</v>
          </cell>
          <cell r="M522">
            <v>0</v>
          </cell>
        </row>
        <row r="523">
          <cell r="F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M523">
            <v>0</v>
          </cell>
        </row>
        <row r="524">
          <cell r="F524">
            <v>72103004.280000001</v>
          </cell>
          <cell r="H524">
            <v>-72103004.280000001</v>
          </cell>
          <cell r="I524">
            <v>0</v>
          </cell>
          <cell r="J524">
            <v>0</v>
          </cell>
          <cell r="K524">
            <v>0</v>
          </cell>
          <cell r="M524">
            <v>0</v>
          </cell>
        </row>
        <row r="526">
          <cell r="F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M526">
            <v>0</v>
          </cell>
        </row>
        <row r="527">
          <cell r="F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M527">
            <v>0</v>
          </cell>
        </row>
        <row r="529">
          <cell r="F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M529">
            <v>0</v>
          </cell>
        </row>
        <row r="530">
          <cell r="F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M530">
            <v>0</v>
          </cell>
        </row>
        <row r="531">
          <cell r="F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M531">
            <v>0</v>
          </cell>
        </row>
        <row r="533">
          <cell r="F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M533">
            <v>0</v>
          </cell>
        </row>
        <row r="534">
          <cell r="F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M534">
            <v>0</v>
          </cell>
        </row>
        <row r="536">
          <cell r="F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M536">
            <v>0</v>
          </cell>
        </row>
        <row r="537">
          <cell r="F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M537">
            <v>0</v>
          </cell>
        </row>
        <row r="539">
          <cell r="F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M539">
            <v>0</v>
          </cell>
        </row>
        <row r="540">
          <cell r="F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M540">
            <v>0</v>
          </cell>
        </row>
        <row r="541">
          <cell r="F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M541">
            <v>0</v>
          </cell>
        </row>
        <row r="543">
          <cell r="F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M543">
            <v>0</v>
          </cell>
        </row>
        <row r="544">
          <cell r="F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M544">
            <v>0</v>
          </cell>
        </row>
        <row r="546">
          <cell r="F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M546">
            <v>0</v>
          </cell>
        </row>
        <row r="547">
          <cell r="F547">
            <v>-33053335.440000001</v>
          </cell>
          <cell r="H547">
            <v>33053335.440000001</v>
          </cell>
          <cell r="I547">
            <v>0</v>
          </cell>
          <cell r="J547">
            <v>0</v>
          </cell>
          <cell r="K547">
            <v>0</v>
          </cell>
          <cell r="M547">
            <v>0</v>
          </cell>
        </row>
        <row r="548">
          <cell r="F548">
            <v>-33053335.440000001</v>
          </cell>
          <cell r="H548">
            <v>33053335.440000001</v>
          </cell>
          <cell r="I548">
            <v>0</v>
          </cell>
          <cell r="J548">
            <v>0</v>
          </cell>
          <cell r="K548">
            <v>0</v>
          </cell>
          <cell r="M548">
            <v>0</v>
          </cell>
        </row>
        <row r="550">
          <cell r="F550">
            <v>11707597.380000001</v>
          </cell>
          <cell r="H550">
            <v>-11707597.380000001</v>
          </cell>
          <cell r="I550">
            <v>0</v>
          </cell>
          <cell r="J550">
            <v>0</v>
          </cell>
          <cell r="K550">
            <v>0</v>
          </cell>
          <cell r="M550">
            <v>0</v>
          </cell>
        </row>
        <row r="551">
          <cell r="F551">
            <v>-162.44</v>
          </cell>
          <cell r="H551">
            <v>162.44</v>
          </cell>
          <cell r="I551">
            <v>0</v>
          </cell>
          <cell r="J551">
            <v>0</v>
          </cell>
          <cell r="K551">
            <v>0</v>
          </cell>
          <cell r="M551">
            <v>0</v>
          </cell>
        </row>
        <row r="552">
          <cell r="F552">
            <v>11707434.940000001</v>
          </cell>
          <cell r="H552">
            <v>-11707434.940000001</v>
          </cell>
          <cell r="I552">
            <v>0</v>
          </cell>
          <cell r="J552">
            <v>0</v>
          </cell>
          <cell r="K552">
            <v>0</v>
          </cell>
          <cell r="M552">
            <v>0</v>
          </cell>
        </row>
        <row r="554">
          <cell r="F554">
            <v>821090.19</v>
          </cell>
          <cell r="H554">
            <v>-821090.19</v>
          </cell>
          <cell r="I554">
            <v>0</v>
          </cell>
          <cell r="J554">
            <v>0</v>
          </cell>
          <cell r="K554">
            <v>0</v>
          </cell>
          <cell r="M554">
            <v>0</v>
          </cell>
        </row>
        <row r="555">
          <cell r="F555">
            <v>-120272168.81</v>
          </cell>
          <cell r="H555">
            <v>120272168.81</v>
          </cell>
          <cell r="I555">
            <v>0</v>
          </cell>
          <cell r="J555">
            <v>0</v>
          </cell>
          <cell r="K555">
            <v>0</v>
          </cell>
          <cell r="M555">
            <v>0</v>
          </cell>
        </row>
        <row r="556">
          <cell r="F556">
            <v>37804712.210000001</v>
          </cell>
          <cell r="H556">
            <v>-37804712.210000001</v>
          </cell>
          <cell r="I556">
            <v>0</v>
          </cell>
          <cell r="J556">
            <v>0</v>
          </cell>
          <cell r="K556">
            <v>0</v>
          </cell>
          <cell r="M556">
            <v>0</v>
          </cell>
        </row>
        <row r="557">
          <cell r="F557">
            <v>-1198173.3799999999</v>
          </cell>
          <cell r="H557">
            <v>1198173.3799999999</v>
          </cell>
          <cell r="I557">
            <v>0</v>
          </cell>
          <cell r="J557">
            <v>0</v>
          </cell>
          <cell r="K557">
            <v>0</v>
          </cell>
          <cell r="M557">
            <v>0</v>
          </cell>
        </row>
        <row r="558">
          <cell r="F558">
            <v>-82844539.789999992</v>
          </cell>
          <cell r="H558">
            <v>82844539.789999992</v>
          </cell>
          <cell r="I558">
            <v>0</v>
          </cell>
          <cell r="J558">
            <v>0</v>
          </cell>
          <cell r="K558">
            <v>0</v>
          </cell>
          <cell r="M558">
            <v>0</v>
          </cell>
        </row>
        <row r="560">
          <cell r="F560">
            <v>-87824546.989999995</v>
          </cell>
          <cell r="H560">
            <v>87824546.989999995</v>
          </cell>
          <cell r="I560">
            <v>0</v>
          </cell>
          <cell r="J560">
            <v>0</v>
          </cell>
          <cell r="K560">
            <v>0</v>
          </cell>
          <cell r="M560">
            <v>0</v>
          </cell>
        </row>
        <row r="561">
          <cell r="F561">
            <v>-76571072.780000001</v>
          </cell>
          <cell r="H561">
            <v>76571072.780000001</v>
          </cell>
          <cell r="I561">
            <v>0</v>
          </cell>
          <cell r="J561">
            <v>0</v>
          </cell>
          <cell r="K561">
            <v>0</v>
          </cell>
          <cell r="M561">
            <v>0</v>
          </cell>
        </row>
        <row r="562">
          <cell r="F562">
            <v>-164395619.76999998</v>
          </cell>
          <cell r="H562">
            <v>164395619.76999998</v>
          </cell>
          <cell r="I562">
            <v>0</v>
          </cell>
          <cell r="J562">
            <v>0</v>
          </cell>
          <cell r="K562">
            <v>0</v>
          </cell>
          <cell r="M562">
            <v>0</v>
          </cell>
        </row>
        <row r="564">
          <cell r="F564">
            <v>80840652.329999998</v>
          </cell>
          <cell r="H564">
            <v>-80840652.329999998</v>
          </cell>
          <cell r="I564">
            <v>0</v>
          </cell>
          <cell r="J564">
            <v>0</v>
          </cell>
          <cell r="K564">
            <v>0</v>
          </cell>
          <cell r="M564">
            <v>0</v>
          </cell>
        </row>
        <row r="565">
          <cell r="F565">
            <v>-4304769.3600000003</v>
          </cell>
          <cell r="H565">
            <v>4304769.3600000003</v>
          </cell>
          <cell r="I565">
            <v>0</v>
          </cell>
          <cell r="J565">
            <v>0</v>
          </cell>
          <cell r="K565">
            <v>0</v>
          </cell>
          <cell r="M565">
            <v>0</v>
          </cell>
        </row>
        <row r="566">
          <cell r="F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M566">
            <v>0</v>
          </cell>
        </row>
        <row r="567">
          <cell r="F567">
            <v>76535882.969999999</v>
          </cell>
          <cell r="H567">
            <v>-76535882.969999999</v>
          </cell>
          <cell r="I567">
            <v>0</v>
          </cell>
          <cell r="J567">
            <v>0</v>
          </cell>
          <cell r="K567">
            <v>0</v>
          </cell>
          <cell r="M567">
            <v>0</v>
          </cell>
        </row>
        <row r="569">
          <cell r="F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M569">
            <v>1400000000</v>
          </cell>
        </row>
        <row r="570">
          <cell r="F570">
            <v>2000000000</v>
          </cell>
          <cell r="H570">
            <v>0</v>
          </cell>
          <cell r="I570">
            <v>2000000000</v>
          </cell>
          <cell r="J570">
            <v>0</v>
          </cell>
          <cell r="K570">
            <v>2000000000</v>
          </cell>
          <cell r="M570">
            <v>0</v>
          </cell>
        </row>
        <row r="571">
          <cell r="F571">
            <v>2000000000</v>
          </cell>
          <cell r="H571">
            <v>0</v>
          </cell>
          <cell r="I571">
            <v>2000000000</v>
          </cell>
          <cell r="J571">
            <v>0</v>
          </cell>
          <cell r="K571">
            <v>2000000000</v>
          </cell>
          <cell r="M571">
            <v>1400000000</v>
          </cell>
        </row>
        <row r="573">
          <cell r="F573">
            <v>-1307673548.04</v>
          </cell>
          <cell r="H573">
            <v>0</v>
          </cell>
          <cell r="I573">
            <v>-1307673548.04</v>
          </cell>
          <cell r="J573">
            <v>0</v>
          </cell>
          <cell r="K573">
            <v>-1307673548.04</v>
          </cell>
          <cell r="M573">
            <v>-1474304225.24</v>
          </cell>
        </row>
        <row r="574">
          <cell r="F574">
            <v>7873682.3099999996</v>
          </cell>
          <cell r="H574">
            <v>0</v>
          </cell>
          <cell r="I574">
            <v>7873682.3099999996</v>
          </cell>
          <cell r="J574">
            <v>0</v>
          </cell>
          <cell r="K574">
            <v>7873682.3099999996</v>
          </cell>
          <cell r="M574">
            <v>7882094.7999999998</v>
          </cell>
        </row>
        <row r="575">
          <cell r="F575">
            <v>-5881778201.3000002</v>
          </cell>
          <cell r="H575">
            <v>0</v>
          </cell>
          <cell r="I575">
            <v>-5881778201.3000002</v>
          </cell>
          <cell r="J575">
            <v>0</v>
          </cell>
          <cell r="K575">
            <v>-5881778201.3000002</v>
          </cell>
          <cell r="M575">
            <v>-5636269361.8999996</v>
          </cell>
        </row>
        <row r="576">
          <cell r="F576">
            <v>87692832.409999996</v>
          </cell>
          <cell r="H576">
            <v>0</v>
          </cell>
          <cell r="I576">
            <v>87692832.409999996</v>
          </cell>
          <cell r="J576">
            <v>0</v>
          </cell>
          <cell r="K576">
            <v>87692832.409999996</v>
          </cell>
          <cell r="M576">
            <v>78367281.689999998</v>
          </cell>
        </row>
        <row r="577">
          <cell r="F577">
            <v>-345441891.50999999</v>
          </cell>
          <cell r="H577">
            <v>0</v>
          </cell>
          <cell r="I577">
            <v>-345441891.50999999</v>
          </cell>
          <cell r="J577">
            <v>0</v>
          </cell>
          <cell r="K577">
            <v>-345441891.50999999</v>
          </cell>
          <cell r="M577">
            <v>-299412495.04000002</v>
          </cell>
        </row>
        <row r="578">
          <cell r="F578">
            <v>-3061048.22</v>
          </cell>
          <cell r="H578">
            <v>0</v>
          </cell>
          <cell r="I578">
            <v>-3061048.22</v>
          </cell>
          <cell r="J578">
            <v>0</v>
          </cell>
          <cell r="K578">
            <v>-3061048.22</v>
          </cell>
          <cell r="M578">
            <v>-3138071.14</v>
          </cell>
        </row>
        <row r="579">
          <cell r="F579">
            <v>-127103.71</v>
          </cell>
          <cell r="H579">
            <v>0</v>
          </cell>
          <cell r="I579">
            <v>-127103.71</v>
          </cell>
          <cell r="J579">
            <v>0</v>
          </cell>
          <cell r="K579">
            <v>-127103.71</v>
          </cell>
          <cell r="M579">
            <v>0</v>
          </cell>
        </row>
        <row r="580">
          <cell r="F580">
            <v>-48717720.469999999</v>
          </cell>
          <cell r="H580">
            <v>0</v>
          </cell>
          <cell r="I580">
            <v>-48717720.469999999</v>
          </cell>
          <cell r="J580">
            <v>0</v>
          </cell>
          <cell r="K580">
            <v>-48717720.469999999</v>
          </cell>
          <cell r="M580">
            <v>-42188253.170000002</v>
          </cell>
        </row>
        <row r="581">
          <cell r="F581">
            <v>-69936301.340000004</v>
          </cell>
          <cell r="H581">
            <v>0</v>
          </cell>
          <cell r="I581">
            <v>-69936301.340000004</v>
          </cell>
          <cell r="J581">
            <v>0</v>
          </cell>
          <cell r="K581">
            <v>-69936301.340000004</v>
          </cell>
          <cell r="M581">
            <v>-36378814.030000001</v>
          </cell>
        </row>
        <row r="582">
          <cell r="F582">
            <v>-551450.16</v>
          </cell>
          <cell r="H582">
            <v>0</v>
          </cell>
          <cell r="I582">
            <v>-551450.16</v>
          </cell>
          <cell r="J582">
            <v>0</v>
          </cell>
          <cell r="K582">
            <v>-551450.16</v>
          </cell>
          <cell r="M582">
            <v>-329200.64000000001</v>
          </cell>
        </row>
        <row r="583">
          <cell r="F583">
            <v>-2745828.25</v>
          </cell>
          <cell r="H583">
            <v>0</v>
          </cell>
          <cell r="I583">
            <v>-2745828.25</v>
          </cell>
          <cell r="J583">
            <v>0</v>
          </cell>
          <cell r="K583">
            <v>-2745828.25</v>
          </cell>
          <cell r="M583">
            <v>-2366596.21</v>
          </cell>
        </row>
        <row r="584">
          <cell r="F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M584">
            <v>0</v>
          </cell>
        </row>
        <row r="585">
          <cell r="F585">
            <v>-3851954.55</v>
          </cell>
          <cell r="H585">
            <v>0</v>
          </cell>
          <cell r="I585">
            <v>-3851954.55</v>
          </cell>
          <cell r="J585">
            <v>0</v>
          </cell>
          <cell r="K585">
            <v>-3851954.55</v>
          </cell>
          <cell r="M585">
            <v>-4144269.17</v>
          </cell>
        </row>
        <row r="586">
          <cell r="F586">
            <v>-3909588.28</v>
          </cell>
          <cell r="H586">
            <v>0</v>
          </cell>
          <cell r="I586">
            <v>-3909588.28</v>
          </cell>
          <cell r="J586">
            <v>0</v>
          </cell>
          <cell r="K586">
            <v>-3909588.28</v>
          </cell>
          <cell r="M586">
            <v>-3636636.99</v>
          </cell>
        </row>
        <row r="587">
          <cell r="F587">
            <v>-7572228121.1100016</v>
          </cell>
          <cell r="H587">
            <v>0</v>
          </cell>
          <cell r="I587">
            <v>-7572228121.1100016</v>
          </cell>
          <cell r="J587">
            <v>0</v>
          </cell>
          <cell r="K587">
            <v>-7572228121.1100016</v>
          </cell>
          <cell r="M587">
            <v>-7415918547.0400009</v>
          </cell>
        </row>
        <row r="589">
          <cell r="F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M589">
            <v>-7264966.46</v>
          </cell>
        </row>
        <row r="590">
          <cell r="F590">
            <v>-7042991.5499999998</v>
          </cell>
          <cell r="H590">
            <v>0</v>
          </cell>
          <cell r="I590">
            <v>-7042991.5499999998</v>
          </cell>
          <cell r="J590">
            <v>0</v>
          </cell>
          <cell r="K590">
            <v>-7042991.5499999998</v>
          </cell>
          <cell r="M590">
            <v>-7121674.2000000002</v>
          </cell>
        </row>
        <row r="591">
          <cell r="F591">
            <v>-3566117.66</v>
          </cell>
          <cell r="H591">
            <v>0</v>
          </cell>
          <cell r="I591">
            <v>-3566117.66</v>
          </cell>
          <cell r="J591">
            <v>0</v>
          </cell>
          <cell r="K591">
            <v>-3566117.66</v>
          </cell>
          <cell r="M591">
            <v>-3620551.74</v>
          </cell>
        </row>
        <row r="592">
          <cell r="F592">
            <v>-213774263.19999999</v>
          </cell>
          <cell r="H592">
            <v>0</v>
          </cell>
          <cell r="I592">
            <v>-213774263.19999999</v>
          </cell>
          <cell r="J592">
            <v>-73742054.920000002</v>
          </cell>
          <cell r="K592">
            <v>-287516318.12</v>
          </cell>
          <cell r="M592">
            <v>-181759112.15000001</v>
          </cell>
        </row>
        <row r="593">
          <cell r="F593">
            <v>-3652465.62</v>
          </cell>
          <cell r="H593">
            <v>0</v>
          </cell>
          <cell r="I593">
            <v>-3652465.62</v>
          </cell>
          <cell r="J593">
            <v>0</v>
          </cell>
          <cell r="K593">
            <v>-3652465.62</v>
          </cell>
          <cell r="M593">
            <v>-0.01</v>
          </cell>
        </row>
        <row r="594">
          <cell r="F594">
            <v>-35456374.469999999</v>
          </cell>
          <cell r="H594">
            <v>-16718819.699999999</v>
          </cell>
          <cell r="I594">
            <v>-52175194.170000002</v>
          </cell>
          <cell r="J594">
            <v>25375</v>
          </cell>
          <cell r="K594">
            <v>-52149819.170000002</v>
          </cell>
          <cell r="M594">
            <v>-17881383.780000001</v>
          </cell>
        </row>
        <row r="595">
          <cell r="F595">
            <v>-3797877647.9299998</v>
          </cell>
          <cell r="H595">
            <v>0</v>
          </cell>
          <cell r="I595">
            <v>-3797877647.9299998</v>
          </cell>
          <cell r="J595">
            <v>0</v>
          </cell>
          <cell r="K595">
            <v>-3797877647.9299998</v>
          </cell>
          <cell r="M595">
            <v>-3376874849.4299998</v>
          </cell>
        </row>
        <row r="596">
          <cell r="F596">
            <v>293829.71999999997</v>
          </cell>
          <cell r="H596">
            <v>0</v>
          </cell>
          <cell r="I596">
            <v>293829.71999999997</v>
          </cell>
          <cell r="J596">
            <v>0</v>
          </cell>
          <cell r="K596">
            <v>293829.71999999997</v>
          </cell>
          <cell r="M596">
            <v>-1400744.55</v>
          </cell>
        </row>
        <row r="597">
          <cell r="F597">
            <v>646977.77</v>
          </cell>
          <cell r="H597">
            <v>0</v>
          </cell>
          <cell r="I597">
            <v>646977.77</v>
          </cell>
          <cell r="J597">
            <v>0</v>
          </cell>
          <cell r="K597">
            <v>646977.77</v>
          </cell>
          <cell r="M597">
            <v>-29351134.68</v>
          </cell>
        </row>
        <row r="598">
          <cell r="F598">
            <v>22646812.670000002</v>
          </cell>
          <cell r="H598">
            <v>0</v>
          </cell>
          <cell r="I598">
            <v>22646812.670000002</v>
          </cell>
          <cell r="J598">
            <v>0</v>
          </cell>
          <cell r="K598">
            <v>22646812.670000002</v>
          </cell>
          <cell r="M598">
            <v>67445729.640000001</v>
          </cell>
        </row>
        <row r="599">
          <cell r="F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M599">
            <v>2902155.21</v>
          </cell>
        </row>
        <row r="600">
          <cell r="F600">
            <v>-110821233.7</v>
          </cell>
          <cell r="H600">
            <v>0</v>
          </cell>
          <cell r="I600">
            <v>-110821233.7</v>
          </cell>
          <cell r="J600">
            <v>0</v>
          </cell>
          <cell r="K600">
            <v>-110821233.7</v>
          </cell>
          <cell r="M600">
            <v>17202403.93</v>
          </cell>
        </row>
        <row r="601">
          <cell r="F601">
            <v>22348070.670000002</v>
          </cell>
          <cell r="H601">
            <v>0</v>
          </cell>
          <cell r="I601">
            <v>22348070.670000002</v>
          </cell>
          <cell r="J601">
            <v>0</v>
          </cell>
          <cell r="K601">
            <v>22348070.670000002</v>
          </cell>
          <cell r="M601">
            <v>-66971632.75</v>
          </cell>
        </row>
        <row r="602">
          <cell r="F602">
            <v>211268.87</v>
          </cell>
          <cell r="H602">
            <v>0</v>
          </cell>
          <cell r="I602">
            <v>211268.87</v>
          </cell>
          <cell r="J602">
            <v>0</v>
          </cell>
          <cell r="K602">
            <v>211268.87</v>
          </cell>
          <cell r="M602">
            <v>-23878560.309999999</v>
          </cell>
        </row>
        <row r="603">
          <cell r="F603">
            <v>8064432.5800000001</v>
          </cell>
          <cell r="H603">
            <v>0</v>
          </cell>
          <cell r="I603">
            <v>8064432.5800000001</v>
          </cell>
          <cell r="J603">
            <v>0</v>
          </cell>
          <cell r="K603">
            <v>8064432.5800000001</v>
          </cell>
          <cell r="M603">
            <v>15005010.710000001</v>
          </cell>
        </row>
        <row r="604">
          <cell r="F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M604">
            <v>-15652247.439999999</v>
          </cell>
        </row>
        <row r="605">
          <cell r="F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M605">
            <v>-12495.39</v>
          </cell>
        </row>
        <row r="606">
          <cell r="F606">
            <v>53357.68</v>
          </cell>
          <cell r="H606">
            <v>0</v>
          </cell>
          <cell r="I606">
            <v>53357.68</v>
          </cell>
          <cell r="J606">
            <v>0</v>
          </cell>
          <cell r="K606">
            <v>53357.68</v>
          </cell>
          <cell r="M606">
            <v>59838.85</v>
          </cell>
        </row>
        <row r="607">
          <cell r="F607">
            <v>-75560.179999999993</v>
          </cell>
          <cell r="H607">
            <v>0</v>
          </cell>
          <cell r="I607">
            <v>-75560.179999999993</v>
          </cell>
          <cell r="J607">
            <v>0</v>
          </cell>
          <cell r="K607">
            <v>-75560.179999999993</v>
          </cell>
          <cell r="M607">
            <v>-74616.820000000007</v>
          </cell>
        </row>
        <row r="608">
          <cell r="F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M608">
            <v>-50</v>
          </cell>
        </row>
        <row r="609">
          <cell r="F609">
            <v>-151798503.49000001</v>
          </cell>
          <cell r="H609">
            <v>0</v>
          </cell>
          <cell r="I609">
            <v>-151798503.49000001</v>
          </cell>
          <cell r="J609">
            <v>0</v>
          </cell>
          <cell r="K609">
            <v>-151798503.49000001</v>
          </cell>
          <cell r="M609">
            <v>-114061251.76000001</v>
          </cell>
        </row>
        <row r="610">
          <cell r="F610">
            <v>9726330.0299999993</v>
          </cell>
          <cell r="H610">
            <v>0</v>
          </cell>
          <cell r="I610">
            <v>9726330.0299999993</v>
          </cell>
          <cell r="J610">
            <v>0</v>
          </cell>
          <cell r="K610">
            <v>9726330.0299999993</v>
          </cell>
          <cell r="M610">
            <v>-3361537.72</v>
          </cell>
        </row>
        <row r="611">
          <cell r="F611">
            <v>0</v>
          </cell>
          <cell r="H611">
            <v>0</v>
          </cell>
          <cell r="I611">
            <v>0</v>
          </cell>
          <cell r="J611">
            <v>-544773410.80999994</v>
          </cell>
          <cell r="K611">
            <v>-544773410.80999994</v>
          </cell>
          <cell r="M611">
            <v>72081678.099999994</v>
          </cell>
        </row>
        <row r="612">
          <cell r="F612">
            <v>-3516689.04</v>
          </cell>
          <cell r="H612">
            <v>0</v>
          </cell>
          <cell r="I612">
            <v>-3516689.04</v>
          </cell>
          <cell r="J612">
            <v>0</v>
          </cell>
          <cell r="K612">
            <v>-3516689.04</v>
          </cell>
          <cell r="M612">
            <v>-3575197.77</v>
          </cell>
        </row>
        <row r="613">
          <cell r="F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M613">
            <v>0</v>
          </cell>
        </row>
        <row r="614">
          <cell r="F614">
            <v>334163.68</v>
          </cell>
          <cell r="H614">
            <v>0</v>
          </cell>
          <cell r="I614">
            <v>334163.68</v>
          </cell>
          <cell r="J614">
            <v>0</v>
          </cell>
          <cell r="K614">
            <v>334163.68</v>
          </cell>
          <cell r="M614">
            <v>85215.12</v>
          </cell>
        </row>
        <row r="615">
          <cell r="F615">
            <v>-590592973.14999998</v>
          </cell>
          <cell r="H615">
            <v>0</v>
          </cell>
          <cell r="I615">
            <v>-590592973.14999998</v>
          </cell>
          <cell r="J615">
            <v>0</v>
          </cell>
          <cell r="K615">
            <v>-590592973.14999998</v>
          </cell>
          <cell r="M615">
            <v>-527470564.93000001</v>
          </cell>
        </row>
        <row r="616">
          <cell r="F616">
            <v>-2145226.27</v>
          </cell>
          <cell r="H616">
            <v>0</v>
          </cell>
          <cell r="I616">
            <v>-2145226.27</v>
          </cell>
          <cell r="J616">
            <v>0</v>
          </cell>
          <cell r="K616">
            <v>-2145226.27</v>
          </cell>
          <cell r="M616">
            <v>-1237033.2</v>
          </cell>
        </row>
        <row r="617">
          <cell r="F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M617">
            <v>0</v>
          </cell>
        </row>
        <row r="618">
          <cell r="F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M618">
            <v>0</v>
          </cell>
        </row>
        <row r="619">
          <cell r="F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M619">
            <v>0</v>
          </cell>
        </row>
        <row r="620">
          <cell r="F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M620">
            <v>0</v>
          </cell>
        </row>
        <row r="621">
          <cell r="F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M621">
            <v>0</v>
          </cell>
        </row>
        <row r="622">
          <cell r="F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M622">
            <v>0</v>
          </cell>
        </row>
        <row r="623">
          <cell r="F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M623">
            <v>0</v>
          </cell>
        </row>
        <row r="624">
          <cell r="F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M624">
            <v>0</v>
          </cell>
        </row>
        <row r="625">
          <cell r="F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M625">
            <v>0</v>
          </cell>
        </row>
        <row r="626">
          <cell r="F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M626">
            <v>0</v>
          </cell>
        </row>
        <row r="627">
          <cell r="F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M627">
            <v>0</v>
          </cell>
        </row>
        <row r="628">
          <cell r="F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M628">
            <v>0</v>
          </cell>
        </row>
        <row r="629">
          <cell r="F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M629">
            <v>0</v>
          </cell>
        </row>
        <row r="630">
          <cell r="F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M630">
            <v>0</v>
          </cell>
        </row>
        <row r="631">
          <cell r="F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M631">
            <v>0</v>
          </cell>
        </row>
        <row r="632">
          <cell r="F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M632">
            <v>0</v>
          </cell>
        </row>
        <row r="633">
          <cell r="F633">
            <v>-3169231.26</v>
          </cell>
          <cell r="H633">
            <v>0</v>
          </cell>
          <cell r="I633">
            <v>-3169231.26</v>
          </cell>
          <cell r="J633">
            <v>0</v>
          </cell>
          <cell r="K633">
            <v>-3169231.26</v>
          </cell>
          <cell r="M633">
            <v>-2897081.66</v>
          </cell>
        </row>
        <row r="634">
          <cell r="F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M634">
            <v>50000000</v>
          </cell>
        </row>
        <row r="635">
          <cell r="F635">
            <v>-38492977.009999998</v>
          </cell>
          <cell r="H635">
            <v>-1640204.97</v>
          </cell>
          <cell r="I635">
            <v>-40133181.979999997</v>
          </cell>
          <cell r="J635">
            <v>-15519849.01</v>
          </cell>
          <cell r="K635">
            <v>-55653030.990000002</v>
          </cell>
          <cell r="M635">
            <v>11827877.380000001</v>
          </cell>
        </row>
        <row r="636">
          <cell r="F636">
            <v>0</v>
          </cell>
          <cell r="H636">
            <v>0</v>
          </cell>
          <cell r="I636">
            <v>0</v>
          </cell>
          <cell r="J636">
            <v>-102071529.95999999</v>
          </cell>
          <cell r="K636">
            <v>-102071529.95999999</v>
          </cell>
          <cell r="M636">
            <v>0</v>
          </cell>
        </row>
        <row r="637">
          <cell r="F637">
            <v>-5239.8599999999997</v>
          </cell>
          <cell r="H637">
            <v>0</v>
          </cell>
          <cell r="I637">
            <v>-5239.8599999999997</v>
          </cell>
          <cell r="J637">
            <v>0</v>
          </cell>
          <cell r="K637">
            <v>-5239.8599999999997</v>
          </cell>
          <cell r="M637">
            <v>0</v>
          </cell>
        </row>
        <row r="638">
          <cell r="F638">
            <v>0.06</v>
          </cell>
          <cell r="H638">
            <v>0</v>
          </cell>
          <cell r="I638">
            <v>0.06</v>
          </cell>
          <cell r="J638">
            <v>0</v>
          </cell>
          <cell r="K638">
            <v>0.06</v>
          </cell>
          <cell r="M638">
            <v>25.21</v>
          </cell>
        </row>
        <row r="639">
          <cell r="F639">
            <v>-2.9</v>
          </cell>
          <cell r="H639">
            <v>0</v>
          </cell>
          <cell r="I639">
            <v>-2.9</v>
          </cell>
          <cell r="J639">
            <v>0</v>
          </cell>
          <cell r="K639">
            <v>-2.9</v>
          </cell>
          <cell r="M639">
            <v>0</v>
          </cell>
        </row>
        <row r="640">
          <cell r="F640">
            <v>0</v>
          </cell>
          <cell r="H640">
            <v>-20432026</v>
          </cell>
          <cell r="I640">
            <v>-20432026</v>
          </cell>
          <cell r="J640">
            <v>-115415739.73</v>
          </cell>
          <cell r="K640">
            <v>-135847765.72999999</v>
          </cell>
          <cell r="M640">
            <v>-84520.47</v>
          </cell>
        </row>
        <row r="641">
          <cell r="F641">
            <v>-8582497.8399999999</v>
          </cell>
          <cell r="H641">
            <v>0</v>
          </cell>
          <cell r="I641">
            <v>-8582497.8399999999</v>
          </cell>
          <cell r="J641">
            <v>0</v>
          </cell>
          <cell r="K641">
            <v>-8582497.8399999999</v>
          </cell>
          <cell r="M641">
            <v>-8582499.1199999992</v>
          </cell>
        </row>
        <row r="642">
          <cell r="F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M642">
            <v>0</v>
          </cell>
        </row>
        <row r="643">
          <cell r="F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M643">
            <v>0</v>
          </cell>
        </row>
        <row r="644">
          <cell r="F644">
            <v>-1005698</v>
          </cell>
          <cell r="H644">
            <v>0</v>
          </cell>
          <cell r="I644">
            <v>-1005698</v>
          </cell>
          <cell r="J644">
            <v>0</v>
          </cell>
          <cell r="K644">
            <v>-1005698</v>
          </cell>
          <cell r="M644">
            <v>0</v>
          </cell>
        </row>
        <row r="645">
          <cell r="F645">
            <v>-64705.51</v>
          </cell>
          <cell r="H645">
            <v>0</v>
          </cell>
          <cell r="I645">
            <v>-64705.51</v>
          </cell>
          <cell r="J645">
            <v>0</v>
          </cell>
          <cell r="K645">
            <v>-64705.51</v>
          </cell>
          <cell r="M645">
            <v>0</v>
          </cell>
        </row>
        <row r="646">
          <cell r="F646">
            <v>249.02</v>
          </cell>
          <cell r="H646">
            <v>0</v>
          </cell>
          <cell r="I646">
            <v>249.02</v>
          </cell>
          <cell r="J646">
            <v>0</v>
          </cell>
          <cell r="K646">
            <v>249.02</v>
          </cell>
          <cell r="M646">
            <v>0</v>
          </cell>
        </row>
        <row r="647">
          <cell r="F647">
            <v>15962630.68</v>
          </cell>
          <cell r="H647">
            <v>0</v>
          </cell>
          <cell r="I647">
            <v>15962630.68</v>
          </cell>
          <cell r="J647">
            <v>0</v>
          </cell>
          <cell r="K647">
            <v>15962630.68</v>
          </cell>
          <cell r="M647">
            <v>0</v>
          </cell>
        </row>
        <row r="648">
          <cell r="F648">
            <v>-3572270.1</v>
          </cell>
          <cell r="H648">
            <v>2282357</v>
          </cell>
          <cell r="I648">
            <v>-1289913.1000000001</v>
          </cell>
          <cell r="J648">
            <v>0</v>
          </cell>
          <cell r="K648">
            <v>-1289913.1000000001</v>
          </cell>
          <cell r="M648">
            <v>42714313</v>
          </cell>
        </row>
        <row r="649">
          <cell r="F649">
            <v>-16945973.129999999</v>
          </cell>
          <cell r="H649">
            <v>-9386698</v>
          </cell>
          <cell r="I649">
            <v>-26332671.129999999</v>
          </cell>
          <cell r="J649">
            <v>0</v>
          </cell>
          <cell r="K649">
            <v>-26332671.129999999</v>
          </cell>
          <cell r="M649">
            <v>6454716.5199999996</v>
          </cell>
        </row>
        <row r="650">
          <cell r="F650">
            <v>-4911870518.4399996</v>
          </cell>
          <cell r="H650">
            <v>-45895391.670000002</v>
          </cell>
          <cell r="I650">
            <v>-4957765910.1099987</v>
          </cell>
          <cell r="J650">
            <v>-851497209.42999995</v>
          </cell>
          <cell r="K650">
            <v>-5809263119.5399981</v>
          </cell>
          <cell r="M650">
            <v>-4107354742.6699996</v>
          </cell>
        </row>
        <row r="652">
          <cell r="F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M652">
            <v>9961.64</v>
          </cell>
        </row>
        <row r="653">
          <cell r="F653">
            <v>9358241.6099999994</v>
          </cell>
          <cell r="H653">
            <v>0</v>
          </cell>
          <cell r="I653">
            <v>9358241.6099999994</v>
          </cell>
          <cell r="J653">
            <v>0</v>
          </cell>
          <cell r="K653">
            <v>9358241.6099999994</v>
          </cell>
          <cell r="M653">
            <v>0</v>
          </cell>
        </row>
        <row r="654">
          <cell r="F654">
            <v>714152252.47000003</v>
          </cell>
          <cell r="H654">
            <v>0</v>
          </cell>
          <cell r="I654">
            <v>714152252.47000003</v>
          </cell>
          <cell r="J654">
            <v>0</v>
          </cell>
          <cell r="K654">
            <v>714152252.47000003</v>
          </cell>
          <cell r="M654">
            <v>629753962.75</v>
          </cell>
        </row>
        <row r="655">
          <cell r="F655">
            <v>22230305.359999999</v>
          </cell>
          <cell r="H655">
            <v>0</v>
          </cell>
          <cell r="I655">
            <v>22230305.359999999</v>
          </cell>
          <cell r="J655">
            <v>0</v>
          </cell>
          <cell r="K655">
            <v>22230305.359999999</v>
          </cell>
          <cell r="M655">
            <v>19687307.300000001</v>
          </cell>
        </row>
        <row r="656">
          <cell r="F656">
            <v>-246026.09</v>
          </cell>
          <cell r="H656">
            <v>0</v>
          </cell>
          <cell r="I656">
            <v>-246026.09</v>
          </cell>
          <cell r="J656">
            <v>0</v>
          </cell>
          <cell r="K656">
            <v>-246026.09</v>
          </cell>
          <cell r="M656">
            <v>-85081.32</v>
          </cell>
        </row>
        <row r="657">
          <cell r="F657">
            <v>36093964.630000003</v>
          </cell>
          <cell r="H657">
            <v>0</v>
          </cell>
          <cell r="I657">
            <v>36093964.630000003</v>
          </cell>
          <cell r="J657">
            <v>-2458870859.23</v>
          </cell>
          <cell r="K657">
            <v>-2422776894.5999999</v>
          </cell>
          <cell r="M657">
            <v>-1998309470.2</v>
          </cell>
        </row>
        <row r="658">
          <cell r="F658">
            <v>2326405.7400000002</v>
          </cell>
          <cell r="H658">
            <v>0</v>
          </cell>
          <cell r="I658">
            <v>2326405.7400000002</v>
          </cell>
          <cell r="J658">
            <v>0</v>
          </cell>
          <cell r="K658">
            <v>2326405.7400000002</v>
          </cell>
          <cell r="M658">
            <v>517830.39</v>
          </cell>
        </row>
        <row r="659">
          <cell r="F659">
            <v>783915143.72000003</v>
          </cell>
          <cell r="H659">
            <v>0</v>
          </cell>
          <cell r="I659">
            <v>783915143.72000003</v>
          </cell>
          <cell r="J659">
            <v>-2458870859.23</v>
          </cell>
          <cell r="K659">
            <v>-1674955715.51</v>
          </cell>
          <cell r="M659">
            <v>-1348425489.4400001</v>
          </cell>
        </row>
        <row r="661">
          <cell r="F661">
            <v>5005243644.1599998</v>
          </cell>
          <cell r="H661">
            <v>0</v>
          </cell>
          <cell r="I661">
            <v>5005243644.1599998</v>
          </cell>
          <cell r="J661">
            <v>-654470061.17999995</v>
          </cell>
          <cell r="K661">
            <v>4350773582.9799995</v>
          </cell>
          <cell r="M661">
            <v>3000043153.9400001</v>
          </cell>
        </row>
        <row r="662">
          <cell r="F662">
            <v>-764420079.77999997</v>
          </cell>
          <cell r="H662">
            <v>0</v>
          </cell>
          <cell r="I662">
            <v>-764420079.77999997</v>
          </cell>
          <cell r="J662">
            <v>0</v>
          </cell>
          <cell r="K662">
            <v>-764420079.77999997</v>
          </cell>
          <cell r="M662">
            <v>116254347.88</v>
          </cell>
        </row>
        <row r="663">
          <cell r="F663">
            <v>-846445.2</v>
          </cell>
          <cell r="H663">
            <v>0</v>
          </cell>
          <cell r="I663">
            <v>-846445.2</v>
          </cell>
          <cell r="J663">
            <v>0</v>
          </cell>
          <cell r="K663">
            <v>-846445.2</v>
          </cell>
          <cell r="M663">
            <v>7737.39</v>
          </cell>
        </row>
        <row r="664">
          <cell r="F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M664">
            <v>0</v>
          </cell>
        </row>
        <row r="665">
          <cell r="F665">
            <v>-437431.89</v>
          </cell>
          <cell r="H665">
            <v>0</v>
          </cell>
          <cell r="I665">
            <v>-437431.89</v>
          </cell>
          <cell r="J665">
            <v>0</v>
          </cell>
          <cell r="K665">
            <v>-437431.89</v>
          </cell>
          <cell r="M665">
            <v>106182.79</v>
          </cell>
        </row>
        <row r="666">
          <cell r="F666">
            <v>-72103004.280000001</v>
          </cell>
          <cell r="H666">
            <v>0</v>
          </cell>
          <cell r="I666">
            <v>-72103004.280000001</v>
          </cell>
          <cell r="J666">
            <v>72103004.280000001</v>
          </cell>
          <cell r="K666">
            <v>0</v>
          </cell>
          <cell r="M666">
            <v>0</v>
          </cell>
        </row>
        <row r="667">
          <cell r="F667">
            <v>4167436683.0100002</v>
          </cell>
          <cell r="H667">
            <v>0</v>
          </cell>
          <cell r="I667">
            <v>4167436683.0100002</v>
          </cell>
          <cell r="J667">
            <v>-582367056.89999998</v>
          </cell>
          <cell r="K667">
            <v>3585069626.1100001</v>
          </cell>
          <cell r="M667">
            <v>3116411422</v>
          </cell>
        </row>
        <row r="669">
          <cell r="F669">
            <v>21423354.260000002</v>
          </cell>
          <cell r="H669">
            <v>0</v>
          </cell>
          <cell r="I669">
            <v>21423354.260000002</v>
          </cell>
          <cell r="J669">
            <v>0</v>
          </cell>
          <cell r="K669">
            <v>21423354.260000002</v>
          </cell>
          <cell r="M669">
            <v>12279561.85</v>
          </cell>
        </row>
        <row r="670">
          <cell r="F670">
            <v>13629685.34</v>
          </cell>
          <cell r="H670">
            <v>0</v>
          </cell>
          <cell r="I670">
            <v>13629685.34</v>
          </cell>
          <cell r="J670">
            <v>0</v>
          </cell>
          <cell r="K670">
            <v>13629685.34</v>
          </cell>
          <cell r="M670">
            <v>12087379.01</v>
          </cell>
        </row>
        <row r="671">
          <cell r="F671">
            <v>1383703924.6199999</v>
          </cell>
          <cell r="H671">
            <v>0</v>
          </cell>
          <cell r="I671">
            <v>1383703924.6199999</v>
          </cell>
          <cell r="J671">
            <v>0</v>
          </cell>
          <cell r="K671">
            <v>1383703924.6199999</v>
          </cell>
          <cell r="M671">
            <v>1220583970.51</v>
          </cell>
        </row>
        <row r="672">
          <cell r="F672">
            <v>15068855.560000001</v>
          </cell>
          <cell r="H672">
            <v>0</v>
          </cell>
          <cell r="I672">
            <v>15068855.560000001</v>
          </cell>
          <cell r="J672">
            <v>0</v>
          </cell>
          <cell r="K672">
            <v>15068855.560000001</v>
          </cell>
          <cell r="M672">
            <v>14450612.82</v>
          </cell>
        </row>
        <row r="673">
          <cell r="F673">
            <v>48717720.469999999</v>
          </cell>
          <cell r="H673">
            <v>0</v>
          </cell>
          <cell r="I673">
            <v>48717720.469999999</v>
          </cell>
          <cell r="J673">
            <v>1215856073.97</v>
          </cell>
          <cell r="K673">
            <v>1264573794.4400001</v>
          </cell>
          <cell r="M673">
            <v>1173285834.72</v>
          </cell>
        </row>
        <row r="674">
          <cell r="F674">
            <v>-659174046.75999999</v>
          </cell>
          <cell r="H674">
            <v>0</v>
          </cell>
          <cell r="I674">
            <v>-659174046.75999999</v>
          </cell>
          <cell r="J674">
            <v>973664858</v>
          </cell>
          <cell r="K674">
            <v>314490811.24000001</v>
          </cell>
          <cell r="M674">
            <v>169912210.88</v>
          </cell>
        </row>
        <row r="675">
          <cell r="F675">
            <v>823369493.48999977</v>
          </cell>
          <cell r="H675">
            <v>0</v>
          </cell>
          <cell r="I675">
            <v>823369493.48999977</v>
          </cell>
          <cell r="J675">
            <v>2189520931.9700003</v>
          </cell>
          <cell r="K675">
            <v>3012890425.46</v>
          </cell>
          <cell r="M675">
            <v>2602599569.79</v>
          </cell>
        </row>
        <row r="677">
          <cell r="F677">
            <v>303157757.32999998</v>
          </cell>
          <cell r="H677">
            <v>0</v>
          </cell>
          <cell r="I677">
            <v>303157757.32999998</v>
          </cell>
          <cell r="J677">
            <v>382295.86</v>
          </cell>
          <cell r="K677">
            <v>303540053.19</v>
          </cell>
          <cell r="M677">
            <v>284550212.99000001</v>
          </cell>
        </row>
        <row r="678">
          <cell r="F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M678">
            <v>1223653.8799999999</v>
          </cell>
        </row>
        <row r="679">
          <cell r="F679">
            <v>13336308.039999999</v>
          </cell>
          <cell r="H679">
            <v>0</v>
          </cell>
          <cell r="I679">
            <v>13336308.039999999</v>
          </cell>
          <cell r="J679">
            <v>0</v>
          </cell>
          <cell r="K679">
            <v>13336308.039999999</v>
          </cell>
          <cell r="M679">
            <v>12062655.369999999</v>
          </cell>
        </row>
        <row r="680">
          <cell r="F680">
            <v>2935125.23</v>
          </cell>
          <cell r="H680">
            <v>0</v>
          </cell>
          <cell r="I680">
            <v>2935125.23</v>
          </cell>
          <cell r="J680">
            <v>0</v>
          </cell>
          <cell r="K680">
            <v>2935125.23</v>
          </cell>
          <cell r="M680">
            <v>4313340.4400000004</v>
          </cell>
        </row>
        <row r="681">
          <cell r="F681">
            <v>11900251.289999999</v>
          </cell>
          <cell r="H681">
            <v>0</v>
          </cell>
          <cell r="I681">
            <v>11900251.289999999</v>
          </cell>
          <cell r="J681">
            <v>0</v>
          </cell>
          <cell r="K681">
            <v>11900251.289999999</v>
          </cell>
          <cell r="M681">
            <v>11115623.91</v>
          </cell>
        </row>
        <row r="682">
          <cell r="F682">
            <v>11437878.98</v>
          </cell>
          <cell r="H682">
            <v>0</v>
          </cell>
          <cell r="I682">
            <v>11437878.98</v>
          </cell>
          <cell r="J682">
            <v>0</v>
          </cell>
          <cell r="K682">
            <v>11437878.98</v>
          </cell>
          <cell r="M682">
            <v>10890529.880000001</v>
          </cell>
        </row>
        <row r="683">
          <cell r="F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M683">
            <v>-314035.68</v>
          </cell>
        </row>
        <row r="684">
          <cell r="F684">
            <v>7283693.9400000004</v>
          </cell>
          <cell r="H684">
            <v>0</v>
          </cell>
          <cell r="I684">
            <v>7283693.9400000004</v>
          </cell>
          <cell r="J684">
            <v>515505.99</v>
          </cell>
          <cell r="K684">
            <v>7799199.9299999997</v>
          </cell>
          <cell r="M684">
            <v>6952245.6500000004</v>
          </cell>
        </row>
        <row r="685">
          <cell r="F685">
            <v>16797799.050000001</v>
          </cell>
          <cell r="H685">
            <v>0</v>
          </cell>
          <cell r="I685">
            <v>16797799.050000001</v>
          </cell>
          <cell r="J685">
            <v>17355.34</v>
          </cell>
          <cell r="K685">
            <v>16815154.390000001</v>
          </cell>
          <cell r="M685">
            <v>27976022.02</v>
          </cell>
        </row>
        <row r="686">
          <cell r="F686">
            <v>15000000</v>
          </cell>
          <cell r="H686">
            <v>0</v>
          </cell>
          <cell r="I686">
            <v>15000000</v>
          </cell>
          <cell r="J686">
            <v>9151200</v>
          </cell>
          <cell r="K686">
            <v>24151200</v>
          </cell>
          <cell r="M686">
            <v>0</v>
          </cell>
        </row>
        <row r="687">
          <cell r="F687">
            <v>8450.66</v>
          </cell>
          <cell r="H687">
            <v>0</v>
          </cell>
          <cell r="I687">
            <v>8450.66</v>
          </cell>
          <cell r="J687">
            <v>0</v>
          </cell>
          <cell r="K687">
            <v>8450.66</v>
          </cell>
          <cell r="M687">
            <v>7433.22</v>
          </cell>
        </row>
        <row r="688">
          <cell r="F688">
            <v>8911655.8100000005</v>
          </cell>
          <cell r="H688">
            <v>0</v>
          </cell>
          <cell r="I688">
            <v>8911655.8100000005</v>
          </cell>
          <cell r="J688">
            <v>0</v>
          </cell>
          <cell r="K688">
            <v>8911655.8100000005</v>
          </cell>
          <cell r="M688">
            <v>0</v>
          </cell>
        </row>
        <row r="689">
          <cell r="F689">
            <v>14202934.76</v>
          </cell>
          <cell r="H689">
            <v>0</v>
          </cell>
          <cell r="I689">
            <v>14202934.76</v>
          </cell>
          <cell r="J689">
            <v>0</v>
          </cell>
          <cell r="K689">
            <v>14202934.76</v>
          </cell>
          <cell r="M689">
            <v>11104894.57</v>
          </cell>
        </row>
        <row r="690">
          <cell r="F690">
            <v>9726554.8200000003</v>
          </cell>
          <cell r="H690">
            <v>0</v>
          </cell>
          <cell r="I690">
            <v>9726554.8200000003</v>
          </cell>
          <cell r="J690">
            <v>940</v>
          </cell>
          <cell r="K690">
            <v>9727494.8200000003</v>
          </cell>
          <cell r="M690">
            <v>7746580</v>
          </cell>
        </row>
        <row r="691">
          <cell r="F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M691">
            <v>-23587.4</v>
          </cell>
        </row>
        <row r="692">
          <cell r="F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M692">
            <v>0</v>
          </cell>
        </row>
        <row r="693">
          <cell r="F693">
            <v>10556766.49</v>
          </cell>
          <cell r="H693">
            <v>0</v>
          </cell>
          <cell r="I693">
            <v>10556766.49</v>
          </cell>
          <cell r="J693">
            <v>0</v>
          </cell>
          <cell r="K693">
            <v>10556766.49</v>
          </cell>
          <cell r="M693">
            <v>8761460.1600000001</v>
          </cell>
        </row>
        <row r="694">
          <cell r="F694">
            <v>826263.99</v>
          </cell>
          <cell r="H694">
            <v>0</v>
          </cell>
          <cell r="I694">
            <v>826263.99</v>
          </cell>
          <cell r="J694">
            <v>0</v>
          </cell>
          <cell r="K694">
            <v>826263.99</v>
          </cell>
          <cell r="M694">
            <v>509919.66</v>
          </cell>
        </row>
        <row r="695">
          <cell r="F695">
            <v>1468914.72</v>
          </cell>
          <cell r="H695">
            <v>0</v>
          </cell>
          <cell r="I695">
            <v>1468914.72</v>
          </cell>
          <cell r="J695">
            <v>0</v>
          </cell>
          <cell r="K695">
            <v>1468914.72</v>
          </cell>
          <cell r="M695">
            <v>1312720.45</v>
          </cell>
        </row>
        <row r="696">
          <cell r="F696">
            <v>121446.93</v>
          </cell>
          <cell r="H696">
            <v>0</v>
          </cell>
          <cell r="I696">
            <v>121446.93</v>
          </cell>
          <cell r="J696">
            <v>0</v>
          </cell>
          <cell r="K696">
            <v>121446.93</v>
          </cell>
          <cell r="M696">
            <v>0</v>
          </cell>
        </row>
        <row r="697">
          <cell r="F697">
            <v>2941.67</v>
          </cell>
          <cell r="H697">
            <v>0</v>
          </cell>
          <cell r="I697">
            <v>2941.67</v>
          </cell>
          <cell r="J697">
            <v>0</v>
          </cell>
          <cell r="K697">
            <v>2941.67</v>
          </cell>
          <cell r="M697">
            <v>0</v>
          </cell>
        </row>
        <row r="698">
          <cell r="F698">
            <v>9584250.4000000004</v>
          </cell>
          <cell r="H698">
            <v>0</v>
          </cell>
          <cell r="I698">
            <v>9584250.4000000004</v>
          </cell>
          <cell r="J698">
            <v>-19200</v>
          </cell>
          <cell r="K698">
            <v>9565050.4000000004</v>
          </cell>
          <cell r="M698">
            <v>8496338.5800000001</v>
          </cell>
        </row>
        <row r="699">
          <cell r="F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M699">
            <v>0</v>
          </cell>
        </row>
        <row r="700">
          <cell r="F700">
            <v>1155976.33</v>
          </cell>
          <cell r="H700">
            <v>0</v>
          </cell>
          <cell r="I700">
            <v>1155976.33</v>
          </cell>
          <cell r="J700">
            <v>50</v>
          </cell>
          <cell r="K700">
            <v>1156026.33</v>
          </cell>
          <cell r="M700">
            <v>1594848.4</v>
          </cell>
        </row>
        <row r="701">
          <cell r="F701">
            <v>250</v>
          </cell>
          <cell r="H701">
            <v>0</v>
          </cell>
          <cell r="I701">
            <v>250</v>
          </cell>
          <cell r="J701">
            <v>0</v>
          </cell>
          <cell r="K701">
            <v>250</v>
          </cell>
          <cell r="M701">
            <v>0</v>
          </cell>
        </row>
        <row r="702">
          <cell r="F702">
            <v>438415220.44000012</v>
          </cell>
          <cell r="H702">
            <v>0</v>
          </cell>
          <cell r="I702">
            <v>438415220.44000012</v>
          </cell>
          <cell r="J702">
            <v>10048147.189999999</v>
          </cell>
          <cell r="K702">
            <v>448463367.63000011</v>
          </cell>
          <cell r="M702">
            <v>398280856.10000002</v>
          </cell>
        </row>
        <row r="704">
          <cell r="F704">
            <v>106361187.73999999</v>
          </cell>
          <cell r="H704">
            <v>0</v>
          </cell>
          <cell r="I704">
            <v>106361187.73999999</v>
          </cell>
          <cell r="J704">
            <v>3155352.52</v>
          </cell>
          <cell r="K704">
            <v>109516540.26000001</v>
          </cell>
          <cell r="M704">
            <v>114316197.37</v>
          </cell>
        </row>
        <row r="705">
          <cell r="F705">
            <v>57915017.799999997</v>
          </cell>
          <cell r="H705">
            <v>0</v>
          </cell>
          <cell r="I705">
            <v>57915017.799999997</v>
          </cell>
          <cell r="J705">
            <v>0</v>
          </cell>
          <cell r="K705">
            <v>57915017.799999997</v>
          </cell>
          <cell r="M705">
            <v>58946434.950000003</v>
          </cell>
        </row>
        <row r="706">
          <cell r="F706">
            <v>3601853.64</v>
          </cell>
          <cell r="H706">
            <v>0</v>
          </cell>
          <cell r="I706">
            <v>3601853.64</v>
          </cell>
          <cell r="J706">
            <v>0</v>
          </cell>
          <cell r="K706">
            <v>3601853.64</v>
          </cell>
          <cell r="M706">
            <v>3601853.64</v>
          </cell>
        </row>
        <row r="707">
          <cell r="F707">
            <v>2453934.2799999998</v>
          </cell>
          <cell r="H707">
            <v>0</v>
          </cell>
          <cell r="I707">
            <v>2453934.2799999998</v>
          </cell>
          <cell r="J707">
            <v>0</v>
          </cell>
          <cell r="K707">
            <v>2453934.2799999998</v>
          </cell>
          <cell r="M707">
            <v>2744146.17</v>
          </cell>
        </row>
        <row r="708">
          <cell r="F708">
            <v>170331993.45999998</v>
          </cell>
          <cell r="H708">
            <v>0</v>
          </cell>
          <cell r="I708">
            <v>170331993.45999998</v>
          </cell>
          <cell r="J708">
            <v>3155352.52</v>
          </cell>
          <cell r="K708">
            <v>173487345.97999999</v>
          </cell>
          <cell r="M708">
            <v>179608632.12999997</v>
          </cell>
        </row>
        <row r="710">
          <cell r="F710">
            <v>1101058.21</v>
          </cell>
          <cell r="H710">
            <v>0</v>
          </cell>
          <cell r="I710">
            <v>1101058.21</v>
          </cell>
          <cell r="J710">
            <v>0</v>
          </cell>
          <cell r="K710">
            <v>1101058.21</v>
          </cell>
          <cell r="M710">
            <v>296282.40999999997</v>
          </cell>
        </row>
        <row r="711">
          <cell r="F711">
            <v>18930850.5</v>
          </cell>
          <cell r="H711">
            <v>0</v>
          </cell>
          <cell r="I711">
            <v>18930850.5</v>
          </cell>
          <cell r="J711">
            <v>-3666.6</v>
          </cell>
          <cell r="K711">
            <v>18927183.899999999</v>
          </cell>
          <cell r="M711">
            <v>14055714.810000001</v>
          </cell>
        </row>
        <row r="712">
          <cell r="F712">
            <v>15520435.960000001</v>
          </cell>
          <cell r="H712">
            <v>0</v>
          </cell>
          <cell r="I712">
            <v>15520435.960000001</v>
          </cell>
          <cell r="J712">
            <v>0</v>
          </cell>
          <cell r="K712">
            <v>15520435.960000001</v>
          </cell>
          <cell r="M712">
            <v>16978628.25</v>
          </cell>
        </row>
        <row r="713">
          <cell r="F713">
            <v>3458524</v>
          </cell>
          <cell r="H713">
            <v>0</v>
          </cell>
          <cell r="I713">
            <v>3458524</v>
          </cell>
          <cell r="J713">
            <v>0</v>
          </cell>
          <cell r="K713">
            <v>3458524</v>
          </cell>
          <cell r="M713">
            <v>3237891.41</v>
          </cell>
        </row>
        <row r="714">
          <cell r="F714">
            <v>27449861.030000001</v>
          </cell>
          <cell r="H714">
            <v>0</v>
          </cell>
          <cell r="I714">
            <v>27449861.030000001</v>
          </cell>
          <cell r="J714">
            <v>0</v>
          </cell>
          <cell r="K714">
            <v>27449861.030000001</v>
          </cell>
          <cell r="M714">
            <v>17702479.960000001</v>
          </cell>
        </row>
        <row r="715">
          <cell r="F715">
            <v>17251189.18</v>
          </cell>
          <cell r="H715">
            <v>0</v>
          </cell>
          <cell r="I715">
            <v>17251189.18</v>
          </cell>
          <cell r="J715">
            <v>0</v>
          </cell>
          <cell r="K715">
            <v>17251189.18</v>
          </cell>
          <cell r="M715">
            <v>14548974.34</v>
          </cell>
        </row>
        <row r="716">
          <cell r="F716">
            <v>-539.95000000000005</v>
          </cell>
          <cell r="H716">
            <v>0</v>
          </cell>
          <cell r="I716">
            <v>-539.95000000000005</v>
          </cell>
          <cell r="J716">
            <v>-1.93</v>
          </cell>
          <cell r="K716">
            <v>-541.88</v>
          </cell>
          <cell r="M716">
            <v>-229068.49</v>
          </cell>
        </row>
        <row r="717">
          <cell r="F717">
            <v>-360.09</v>
          </cell>
          <cell r="H717">
            <v>0</v>
          </cell>
          <cell r="I717">
            <v>-360.09</v>
          </cell>
          <cell r="J717">
            <v>0</v>
          </cell>
          <cell r="K717">
            <v>-360.09</v>
          </cell>
          <cell r="M717">
            <v>0</v>
          </cell>
        </row>
        <row r="718">
          <cell r="F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M718">
            <v>609.67999999999995</v>
          </cell>
        </row>
        <row r="719">
          <cell r="F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M719">
            <v>25868.62</v>
          </cell>
        </row>
        <row r="720">
          <cell r="F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M720">
            <v>-29.22</v>
          </cell>
        </row>
        <row r="721">
          <cell r="F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M721">
            <v>-145.28</v>
          </cell>
        </row>
        <row r="722">
          <cell r="F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M722">
            <v>-133.02000000000001</v>
          </cell>
        </row>
        <row r="723">
          <cell r="F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M723">
            <v>-896.73</v>
          </cell>
        </row>
        <row r="724">
          <cell r="F724">
            <v>48750.21</v>
          </cell>
          <cell r="H724">
            <v>0</v>
          </cell>
          <cell r="I724">
            <v>48750.21</v>
          </cell>
          <cell r="J724">
            <v>0</v>
          </cell>
          <cell r="K724">
            <v>48750.21</v>
          </cell>
          <cell r="M724">
            <v>367196.23</v>
          </cell>
        </row>
        <row r="725">
          <cell r="F725">
            <v>543082.23999999999</v>
          </cell>
          <cell r="H725">
            <v>0</v>
          </cell>
          <cell r="I725">
            <v>543082.23999999999</v>
          </cell>
          <cell r="J725">
            <v>0</v>
          </cell>
          <cell r="K725">
            <v>543082.23999999999</v>
          </cell>
          <cell r="M725">
            <v>0</v>
          </cell>
        </row>
        <row r="726">
          <cell r="F726">
            <v>10679917.390000001</v>
          </cell>
          <cell r="H726">
            <v>0</v>
          </cell>
          <cell r="I726">
            <v>10679917.390000001</v>
          </cell>
          <cell r="J726">
            <v>0</v>
          </cell>
          <cell r="K726">
            <v>10679917.390000001</v>
          </cell>
          <cell r="M726">
            <v>7129163.9299999997</v>
          </cell>
        </row>
        <row r="727">
          <cell r="F727">
            <v>53566624.68</v>
          </cell>
          <cell r="H727">
            <v>0</v>
          </cell>
          <cell r="I727">
            <v>53566624.68</v>
          </cell>
          <cell r="J727">
            <v>0</v>
          </cell>
          <cell r="K727">
            <v>53566624.68</v>
          </cell>
          <cell r="M727">
            <v>47923950.630000003</v>
          </cell>
        </row>
        <row r="728">
          <cell r="F728">
            <v>69535.759999999995</v>
          </cell>
          <cell r="H728">
            <v>0</v>
          </cell>
          <cell r="I728">
            <v>69535.759999999995</v>
          </cell>
          <cell r="J728">
            <v>0</v>
          </cell>
          <cell r="K728">
            <v>69535.759999999995</v>
          </cell>
          <cell r="M728">
            <v>56656.9</v>
          </cell>
        </row>
        <row r="729">
          <cell r="F729">
            <v>10556162.300000001</v>
          </cell>
          <cell r="H729">
            <v>0</v>
          </cell>
          <cell r="I729">
            <v>10556162.300000001</v>
          </cell>
          <cell r="J729">
            <v>0</v>
          </cell>
          <cell r="K729">
            <v>10556162.300000001</v>
          </cell>
          <cell r="M729">
            <v>6445633.8600000003</v>
          </cell>
        </row>
        <row r="730">
          <cell r="F730">
            <v>13199.82</v>
          </cell>
          <cell r="H730">
            <v>0</v>
          </cell>
          <cell r="I730">
            <v>13199.82</v>
          </cell>
          <cell r="J730">
            <v>0</v>
          </cell>
          <cell r="K730">
            <v>13199.82</v>
          </cell>
          <cell r="M730">
            <v>2834.77</v>
          </cell>
        </row>
        <row r="731">
          <cell r="F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M731">
            <v>0</v>
          </cell>
        </row>
        <row r="732">
          <cell r="F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M732">
            <v>14.35</v>
          </cell>
        </row>
        <row r="733">
          <cell r="F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M733">
            <v>0</v>
          </cell>
        </row>
        <row r="734">
          <cell r="F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M734">
            <v>0</v>
          </cell>
        </row>
        <row r="735">
          <cell r="F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M735">
            <v>0</v>
          </cell>
        </row>
        <row r="736">
          <cell r="F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M736">
            <v>7685.74</v>
          </cell>
        </row>
        <row r="737">
          <cell r="F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M737">
            <v>-1162.73</v>
          </cell>
        </row>
        <row r="738">
          <cell r="F738">
            <v>136731.4</v>
          </cell>
          <cell r="H738">
            <v>0</v>
          </cell>
          <cell r="I738">
            <v>136731.4</v>
          </cell>
          <cell r="J738">
            <v>0</v>
          </cell>
          <cell r="K738">
            <v>136731.4</v>
          </cell>
          <cell r="M738">
            <v>99959.8</v>
          </cell>
        </row>
        <row r="739">
          <cell r="F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M739">
            <v>0</v>
          </cell>
        </row>
        <row r="740">
          <cell r="F740">
            <v>2419922.35</v>
          </cell>
          <cell r="H740">
            <v>0</v>
          </cell>
          <cell r="I740">
            <v>2419922.35</v>
          </cell>
          <cell r="J740">
            <v>0</v>
          </cell>
          <cell r="K740">
            <v>2419922.35</v>
          </cell>
          <cell r="M740">
            <v>2774072.22</v>
          </cell>
        </row>
        <row r="741">
          <cell r="F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M741">
            <v>0</v>
          </cell>
        </row>
        <row r="742">
          <cell r="F742">
            <v>3379725.72</v>
          </cell>
          <cell r="H742">
            <v>0</v>
          </cell>
          <cell r="I742">
            <v>3379725.72</v>
          </cell>
          <cell r="J742">
            <v>0</v>
          </cell>
          <cell r="K742">
            <v>3379725.72</v>
          </cell>
          <cell r="M742">
            <v>3692595.6</v>
          </cell>
        </row>
        <row r="743">
          <cell r="F743">
            <v>5427212.1600000001</v>
          </cell>
          <cell r="H743">
            <v>0</v>
          </cell>
          <cell r="I743">
            <v>5427212.1600000001</v>
          </cell>
          <cell r="J743">
            <v>0</v>
          </cell>
          <cell r="K743">
            <v>5427212.1600000001</v>
          </cell>
          <cell r="M743">
            <v>5463445.1299999999</v>
          </cell>
        </row>
        <row r="744">
          <cell r="F744">
            <v>430570.66</v>
          </cell>
          <cell r="H744">
            <v>0</v>
          </cell>
          <cell r="I744">
            <v>430570.66</v>
          </cell>
          <cell r="J744">
            <v>0</v>
          </cell>
          <cell r="K744">
            <v>430570.66</v>
          </cell>
          <cell r="M744">
            <v>377058.41</v>
          </cell>
        </row>
        <row r="745">
          <cell r="F745">
            <v>641952.93999999994</v>
          </cell>
          <cell r="H745">
            <v>0</v>
          </cell>
          <cell r="I745">
            <v>641952.93999999994</v>
          </cell>
          <cell r="J745">
            <v>0</v>
          </cell>
          <cell r="K745">
            <v>641952.93999999994</v>
          </cell>
          <cell r="M745">
            <v>0</v>
          </cell>
        </row>
        <row r="746">
          <cell r="F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M746">
            <v>0</v>
          </cell>
        </row>
        <row r="747">
          <cell r="F747">
            <v>7409289.5700000003</v>
          </cell>
          <cell r="H747">
            <v>0</v>
          </cell>
          <cell r="I747">
            <v>7409289.5700000003</v>
          </cell>
          <cell r="J747">
            <v>0</v>
          </cell>
          <cell r="K747">
            <v>7409289.5700000003</v>
          </cell>
          <cell r="M747">
            <v>11805895.51</v>
          </cell>
        </row>
        <row r="748">
          <cell r="F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M748">
            <v>1300524.98</v>
          </cell>
        </row>
        <row r="749">
          <cell r="F749">
            <v>-54315975.979999997</v>
          </cell>
          <cell r="H749">
            <v>0</v>
          </cell>
          <cell r="I749">
            <v>-54315975.979999997</v>
          </cell>
          <cell r="J749">
            <v>0</v>
          </cell>
          <cell r="K749">
            <v>-54315975.979999997</v>
          </cell>
          <cell r="M749">
            <v>-55386078.039999999</v>
          </cell>
        </row>
        <row r="750">
          <cell r="F750">
            <v>-50778176.799999997</v>
          </cell>
          <cell r="H750">
            <v>0</v>
          </cell>
          <cell r="I750">
            <v>-50778176.799999997</v>
          </cell>
          <cell r="J750">
            <v>0</v>
          </cell>
          <cell r="K750">
            <v>-50778176.799999997</v>
          </cell>
          <cell r="M750">
            <v>-39045240.299999997</v>
          </cell>
        </row>
        <row r="751">
          <cell r="F751">
            <v>-10515095.23</v>
          </cell>
          <cell r="H751">
            <v>0</v>
          </cell>
          <cell r="I751">
            <v>-10515095.23</v>
          </cell>
          <cell r="J751">
            <v>0</v>
          </cell>
          <cell r="K751">
            <v>-10515095.23</v>
          </cell>
          <cell r="M751">
            <v>-21446536.23</v>
          </cell>
        </row>
        <row r="752">
          <cell r="F752">
            <v>-11138238.800000001</v>
          </cell>
          <cell r="H752">
            <v>0</v>
          </cell>
          <cell r="I752">
            <v>-11138238.800000001</v>
          </cell>
          <cell r="J752">
            <v>0</v>
          </cell>
          <cell r="K752">
            <v>-11138238.800000001</v>
          </cell>
          <cell r="M752">
            <v>-19760726.420000002</v>
          </cell>
        </row>
        <row r="753">
          <cell r="F753">
            <v>-39747114.939999998</v>
          </cell>
          <cell r="H753">
            <v>0</v>
          </cell>
          <cell r="I753">
            <v>-39747114.939999998</v>
          </cell>
          <cell r="J753">
            <v>0</v>
          </cell>
          <cell r="K753">
            <v>-39747114.939999998</v>
          </cell>
          <cell r="M753">
            <v>-13607265.41</v>
          </cell>
        </row>
        <row r="754">
          <cell r="F754">
            <v>118358216.42</v>
          </cell>
          <cell r="H754">
            <v>0</v>
          </cell>
          <cell r="I754">
            <v>118358216.42</v>
          </cell>
          <cell r="J754">
            <v>0</v>
          </cell>
          <cell r="K754">
            <v>118358216.42</v>
          </cell>
          <cell r="M754">
            <v>108692936.94</v>
          </cell>
        </row>
        <row r="755">
          <cell r="F755">
            <v>-6536585.4199999999</v>
          </cell>
          <cell r="H755">
            <v>0</v>
          </cell>
          <cell r="I755">
            <v>-6536585.4199999999</v>
          </cell>
          <cell r="J755">
            <v>0</v>
          </cell>
          <cell r="K755">
            <v>-6536585.4199999999</v>
          </cell>
          <cell r="M755">
            <v>-1657323.54</v>
          </cell>
        </row>
        <row r="756">
          <cell r="F756">
            <v>-13520443.25</v>
          </cell>
          <cell r="H756">
            <v>0</v>
          </cell>
          <cell r="I756">
            <v>-13520443.25</v>
          </cell>
          <cell r="J756">
            <v>0</v>
          </cell>
          <cell r="K756">
            <v>-13520443.25</v>
          </cell>
          <cell r="M756">
            <v>-7555347.21</v>
          </cell>
        </row>
        <row r="757">
          <cell r="F757">
            <v>-36684.269999999997</v>
          </cell>
          <cell r="H757">
            <v>0</v>
          </cell>
          <cell r="I757">
            <v>-36684.269999999997</v>
          </cell>
          <cell r="J757">
            <v>0</v>
          </cell>
          <cell r="K757">
            <v>-36684.269999999997</v>
          </cell>
          <cell r="M757">
            <v>-29960.92</v>
          </cell>
        </row>
        <row r="758">
          <cell r="F758">
            <v>110803597.76999998</v>
          </cell>
          <cell r="H758">
            <v>0</v>
          </cell>
          <cell r="I758">
            <v>110803597.76999998</v>
          </cell>
          <cell r="J758">
            <v>-3668.53</v>
          </cell>
          <cell r="K758">
            <v>110799929.23999998</v>
          </cell>
          <cell r="M758">
            <v>104266160.93999994</v>
          </cell>
        </row>
        <row r="760">
          <cell r="F760">
            <v>3240235.8</v>
          </cell>
          <cell r="H760">
            <v>1268527.02</v>
          </cell>
          <cell r="I760">
            <v>4508762.82</v>
          </cell>
          <cell r="J760">
            <v>0</v>
          </cell>
          <cell r="K760">
            <v>4508762.82</v>
          </cell>
          <cell r="M760">
            <v>10022279.32</v>
          </cell>
        </row>
        <row r="761">
          <cell r="F761">
            <v>15135642.949999999</v>
          </cell>
          <cell r="H761">
            <v>0</v>
          </cell>
          <cell r="I761">
            <v>15135642.949999999</v>
          </cell>
          <cell r="J761">
            <v>1090793.29</v>
          </cell>
          <cell r="K761">
            <v>16226436.24</v>
          </cell>
          <cell r="M761">
            <v>14506626.359999999</v>
          </cell>
        </row>
        <row r="762">
          <cell r="F762">
            <v>3824776.08</v>
          </cell>
          <cell r="H762">
            <v>0</v>
          </cell>
          <cell r="I762">
            <v>3824776.08</v>
          </cell>
          <cell r="J762">
            <v>78235.399999999994</v>
          </cell>
          <cell r="K762">
            <v>3903011.48</v>
          </cell>
          <cell r="M762">
            <v>4083521.88</v>
          </cell>
        </row>
        <row r="763">
          <cell r="F763">
            <v>2002950.6</v>
          </cell>
          <cell r="H763">
            <v>0</v>
          </cell>
          <cell r="I763">
            <v>2002950.6</v>
          </cell>
          <cell r="J763">
            <v>-74568.800000000003</v>
          </cell>
          <cell r="K763">
            <v>1928381.8</v>
          </cell>
          <cell r="M763">
            <v>2299945.85</v>
          </cell>
        </row>
        <row r="764">
          <cell r="F764">
            <v>5872011.2000000002</v>
          </cell>
          <cell r="H764">
            <v>0</v>
          </cell>
          <cell r="I764">
            <v>5872011.2000000002</v>
          </cell>
          <cell r="J764">
            <v>0</v>
          </cell>
          <cell r="K764">
            <v>5872011.2000000002</v>
          </cell>
          <cell r="M764">
            <v>5784078.79</v>
          </cell>
        </row>
        <row r="765">
          <cell r="F765">
            <v>511844.66</v>
          </cell>
          <cell r="H765">
            <v>0</v>
          </cell>
          <cell r="I765">
            <v>511844.66</v>
          </cell>
          <cell r="J765">
            <v>0</v>
          </cell>
          <cell r="K765">
            <v>511844.66</v>
          </cell>
          <cell r="M765">
            <v>516143.64</v>
          </cell>
        </row>
        <row r="766">
          <cell r="F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M766">
            <v>0</v>
          </cell>
        </row>
        <row r="767">
          <cell r="F767">
            <v>20939391.66</v>
          </cell>
          <cell r="H767">
            <v>0</v>
          </cell>
          <cell r="I767">
            <v>20939391.66</v>
          </cell>
          <cell r="J767">
            <v>7643.51</v>
          </cell>
          <cell r="K767">
            <v>20947035.170000002</v>
          </cell>
          <cell r="M767">
            <v>16643152.35</v>
          </cell>
        </row>
        <row r="768">
          <cell r="F768">
            <v>1055218.29</v>
          </cell>
          <cell r="H768">
            <v>0</v>
          </cell>
          <cell r="I768">
            <v>1055218.29</v>
          </cell>
          <cell r="J768">
            <v>0</v>
          </cell>
          <cell r="K768">
            <v>1055218.29</v>
          </cell>
          <cell r="M768">
            <v>1055218.2</v>
          </cell>
        </row>
        <row r="769">
          <cell r="F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M769">
            <v>0</v>
          </cell>
        </row>
        <row r="770">
          <cell r="F770">
            <v>6468413.5899999999</v>
          </cell>
          <cell r="H770">
            <v>0</v>
          </cell>
          <cell r="I770">
            <v>6468413.5899999999</v>
          </cell>
          <cell r="J770">
            <v>237575</v>
          </cell>
          <cell r="K770">
            <v>6705988.5899999999</v>
          </cell>
          <cell r="M770">
            <v>7296999.9299999997</v>
          </cell>
        </row>
        <row r="771">
          <cell r="F771">
            <v>11570538.25</v>
          </cell>
          <cell r="H771">
            <v>0</v>
          </cell>
          <cell r="I771">
            <v>11570538.25</v>
          </cell>
          <cell r="J771">
            <v>-519607.85</v>
          </cell>
          <cell r="K771">
            <v>11050930.4</v>
          </cell>
          <cell r="M771">
            <v>10530500.199999999</v>
          </cell>
        </row>
        <row r="772">
          <cell r="F772">
            <v>0</v>
          </cell>
          <cell r="H772">
            <v>23873808.879999999</v>
          </cell>
          <cell r="I772">
            <v>23873808.879999999</v>
          </cell>
          <cell r="J772">
            <v>0</v>
          </cell>
          <cell r="K772">
            <v>23873808.879999999</v>
          </cell>
          <cell r="M772">
            <v>21288765.949999999</v>
          </cell>
        </row>
        <row r="773">
          <cell r="F773">
            <v>70621023.079999998</v>
          </cell>
          <cell r="H773">
            <v>25142335.899999999</v>
          </cell>
          <cell r="I773">
            <v>95763358.979999989</v>
          </cell>
          <cell r="J773">
            <v>820070.55</v>
          </cell>
          <cell r="K773">
            <v>96583429.530000001</v>
          </cell>
          <cell r="M773">
            <v>94027232.470000014</v>
          </cell>
        </row>
        <row r="775">
          <cell r="F775">
            <v>1791710.96</v>
          </cell>
          <cell r="H775">
            <v>0</v>
          </cell>
          <cell r="I775">
            <v>1791710.96</v>
          </cell>
          <cell r="J775">
            <v>0</v>
          </cell>
          <cell r="K775">
            <v>1791710.96</v>
          </cell>
          <cell r="M775">
            <v>1191429.8</v>
          </cell>
        </row>
        <row r="776">
          <cell r="F776">
            <v>4827549.6399999997</v>
          </cell>
          <cell r="H776">
            <v>0</v>
          </cell>
          <cell r="I776">
            <v>4827549.6399999997</v>
          </cell>
          <cell r="J776">
            <v>0</v>
          </cell>
          <cell r="K776">
            <v>4827549.6399999997</v>
          </cell>
          <cell r="M776">
            <v>13194045.800000001</v>
          </cell>
        </row>
        <row r="777">
          <cell r="F777">
            <v>12504693.01</v>
          </cell>
          <cell r="H777">
            <v>0</v>
          </cell>
          <cell r="I777">
            <v>12504693.01</v>
          </cell>
          <cell r="J777">
            <v>0</v>
          </cell>
          <cell r="K777">
            <v>12504693.01</v>
          </cell>
          <cell r="M777">
            <v>30152354.949999999</v>
          </cell>
        </row>
        <row r="778">
          <cell r="F778">
            <v>1977130.91</v>
          </cell>
          <cell r="H778">
            <v>0</v>
          </cell>
          <cell r="I778">
            <v>1977130.91</v>
          </cell>
          <cell r="J778">
            <v>0</v>
          </cell>
          <cell r="K778">
            <v>1977130.91</v>
          </cell>
          <cell r="M778">
            <v>2419575.09</v>
          </cell>
        </row>
        <row r="779">
          <cell r="F779">
            <v>3419612</v>
          </cell>
          <cell r="H779">
            <v>-1904921</v>
          </cell>
          <cell r="I779">
            <v>1514691</v>
          </cell>
          <cell r="J779">
            <v>0</v>
          </cell>
          <cell r="K779">
            <v>1514691</v>
          </cell>
          <cell r="M779">
            <v>2034576.99</v>
          </cell>
        </row>
        <row r="780">
          <cell r="F780">
            <v>5279021.93</v>
          </cell>
          <cell r="H780">
            <v>0</v>
          </cell>
          <cell r="I780">
            <v>5279021.93</v>
          </cell>
          <cell r="J780">
            <v>0</v>
          </cell>
          <cell r="K780">
            <v>5279021.93</v>
          </cell>
          <cell r="M780">
            <v>5071179.99</v>
          </cell>
        </row>
        <row r="781">
          <cell r="F781">
            <v>3688116.28</v>
          </cell>
          <cell r="H781">
            <v>0</v>
          </cell>
          <cell r="I781">
            <v>3688116.28</v>
          </cell>
          <cell r="J781">
            <v>0</v>
          </cell>
          <cell r="K781">
            <v>3688116.28</v>
          </cell>
          <cell r="M781">
            <v>2348271.98</v>
          </cell>
        </row>
        <row r="782">
          <cell r="F782">
            <v>275000</v>
          </cell>
          <cell r="H782">
            <v>0</v>
          </cell>
          <cell r="I782">
            <v>275000</v>
          </cell>
          <cell r="J782">
            <v>0</v>
          </cell>
          <cell r="K782">
            <v>275000</v>
          </cell>
          <cell r="M782">
            <v>275000</v>
          </cell>
        </row>
        <row r="783">
          <cell r="F783">
            <v>7177533.5700000003</v>
          </cell>
          <cell r="H783">
            <v>0</v>
          </cell>
          <cell r="I783">
            <v>7177533.5700000003</v>
          </cell>
          <cell r="J783">
            <v>0</v>
          </cell>
          <cell r="K783">
            <v>7177533.5700000003</v>
          </cell>
          <cell r="M783">
            <v>7481244.9500000002</v>
          </cell>
        </row>
        <row r="784">
          <cell r="F784">
            <v>40940368.300000004</v>
          </cell>
          <cell r="H784">
            <v>-1904921</v>
          </cell>
          <cell r="I784">
            <v>39035447.299999997</v>
          </cell>
          <cell r="J784">
            <v>0</v>
          </cell>
          <cell r="K784">
            <v>39035447.299999997</v>
          </cell>
          <cell r="M784">
            <v>64167679.550000004</v>
          </cell>
        </row>
        <row r="786">
          <cell r="F786">
            <v>63984926.159999996</v>
          </cell>
          <cell r="H786">
            <v>0</v>
          </cell>
          <cell r="I786">
            <v>63984926.159999996</v>
          </cell>
          <cell r="J786">
            <v>0</v>
          </cell>
          <cell r="K786">
            <v>63984926.159999996</v>
          </cell>
          <cell r="M786">
            <v>65159129.890000001</v>
          </cell>
        </row>
        <row r="787">
          <cell r="F787">
            <v>953.8</v>
          </cell>
          <cell r="H787">
            <v>0</v>
          </cell>
          <cell r="I787">
            <v>953.8</v>
          </cell>
          <cell r="J787">
            <v>0</v>
          </cell>
          <cell r="K787">
            <v>953.8</v>
          </cell>
          <cell r="M787">
            <v>0</v>
          </cell>
        </row>
        <row r="788">
          <cell r="F788">
            <v>-1071863.79</v>
          </cell>
          <cell r="H788">
            <v>0</v>
          </cell>
          <cell r="I788">
            <v>-1071863.79</v>
          </cell>
          <cell r="J788">
            <v>0</v>
          </cell>
          <cell r="K788">
            <v>-1071863.79</v>
          </cell>
          <cell r="M788">
            <v>-1609350.85</v>
          </cell>
        </row>
        <row r="789">
          <cell r="F789">
            <v>6029.02</v>
          </cell>
          <cell r="H789">
            <v>0</v>
          </cell>
          <cell r="I789">
            <v>6029.02</v>
          </cell>
          <cell r="J789">
            <v>0</v>
          </cell>
          <cell r="K789">
            <v>6029.02</v>
          </cell>
          <cell r="M789">
            <v>-197732.16</v>
          </cell>
        </row>
        <row r="790">
          <cell r="F790">
            <v>-17017.580000000002</v>
          </cell>
          <cell r="H790">
            <v>0</v>
          </cell>
          <cell r="I790">
            <v>-17017.580000000002</v>
          </cell>
          <cell r="J790">
            <v>0</v>
          </cell>
          <cell r="K790">
            <v>-17017.580000000002</v>
          </cell>
          <cell r="M790">
            <v>-16563.240000000002</v>
          </cell>
        </row>
        <row r="791">
          <cell r="F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M791">
            <v>-2542295.27</v>
          </cell>
        </row>
        <row r="792">
          <cell r="F792">
            <v>4223032.05</v>
          </cell>
          <cell r="H792">
            <v>0</v>
          </cell>
          <cell r="I792">
            <v>4223032.05</v>
          </cell>
          <cell r="J792">
            <v>0</v>
          </cell>
          <cell r="K792">
            <v>4223032.05</v>
          </cell>
          <cell r="M792">
            <v>0</v>
          </cell>
        </row>
        <row r="793">
          <cell r="F793">
            <v>-8828149.4399999995</v>
          </cell>
          <cell r="H793">
            <v>0</v>
          </cell>
          <cell r="I793">
            <v>-8828149.4399999995</v>
          </cell>
          <cell r="J793">
            <v>0</v>
          </cell>
          <cell r="K793">
            <v>-8828149.4399999995</v>
          </cell>
          <cell r="M793">
            <v>-6201809.7999999998</v>
          </cell>
        </row>
        <row r="794">
          <cell r="F794">
            <v>-19077.349999999999</v>
          </cell>
          <cell r="H794">
            <v>0</v>
          </cell>
          <cell r="I794">
            <v>-19077.349999999999</v>
          </cell>
          <cell r="J794">
            <v>0</v>
          </cell>
          <cell r="K794">
            <v>-19077.349999999999</v>
          </cell>
          <cell r="M794">
            <v>0</v>
          </cell>
        </row>
        <row r="795">
          <cell r="F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M795">
            <v>3718.56</v>
          </cell>
        </row>
        <row r="796">
          <cell r="F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M796">
            <v>280048.03000000003</v>
          </cell>
        </row>
        <row r="797">
          <cell r="F797">
            <v>64262.25</v>
          </cell>
          <cell r="H797">
            <v>0</v>
          </cell>
          <cell r="I797">
            <v>64262.25</v>
          </cell>
          <cell r="J797">
            <v>0</v>
          </cell>
          <cell r="K797">
            <v>64262.25</v>
          </cell>
          <cell r="M797">
            <v>1030257.22</v>
          </cell>
        </row>
        <row r="798">
          <cell r="F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M798">
            <v>0</v>
          </cell>
        </row>
        <row r="799">
          <cell r="F799">
            <v>925837.31</v>
          </cell>
          <cell r="H799">
            <v>0</v>
          </cell>
          <cell r="I799">
            <v>925837.31</v>
          </cell>
          <cell r="J799">
            <v>0</v>
          </cell>
          <cell r="K799">
            <v>925837.31</v>
          </cell>
          <cell r="M799">
            <v>4093223.76</v>
          </cell>
        </row>
        <row r="800">
          <cell r="F800">
            <v>6000</v>
          </cell>
          <cell r="H800">
            <v>0</v>
          </cell>
          <cell r="I800">
            <v>6000</v>
          </cell>
          <cell r="J800">
            <v>0</v>
          </cell>
          <cell r="K800">
            <v>6000</v>
          </cell>
          <cell r="M800">
            <v>0</v>
          </cell>
        </row>
        <row r="801">
          <cell r="F801">
            <v>9041956.7899999991</v>
          </cell>
          <cell r="H801">
            <v>0</v>
          </cell>
          <cell r="I801">
            <v>9041956.7899999991</v>
          </cell>
          <cell r="J801">
            <v>0</v>
          </cell>
          <cell r="K801">
            <v>9041956.7899999991</v>
          </cell>
          <cell r="M801">
            <v>15439592.439999999</v>
          </cell>
        </row>
        <row r="802">
          <cell r="F802">
            <v>133333.32999999999</v>
          </cell>
          <cell r="H802">
            <v>0</v>
          </cell>
          <cell r="I802">
            <v>133333.32999999999</v>
          </cell>
          <cell r="J802">
            <v>0</v>
          </cell>
          <cell r="K802">
            <v>133333.32999999999</v>
          </cell>
          <cell r="M802">
            <v>0</v>
          </cell>
        </row>
        <row r="803">
          <cell r="F803">
            <v>3024031.01</v>
          </cell>
          <cell r="H803">
            <v>0</v>
          </cell>
          <cell r="I803">
            <v>3024031.01</v>
          </cell>
          <cell r="J803">
            <v>0</v>
          </cell>
          <cell r="K803">
            <v>3024031.01</v>
          </cell>
          <cell r="M803">
            <v>0</v>
          </cell>
        </row>
        <row r="804">
          <cell r="F804">
            <v>3786911.26</v>
          </cell>
          <cell r="H804">
            <v>0</v>
          </cell>
          <cell r="I804">
            <v>3786911.26</v>
          </cell>
          <cell r="J804">
            <v>0</v>
          </cell>
          <cell r="K804">
            <v>3786911.26</v>
          </cell>
          <cell r="M804">
            <v>6854937.6699999999</v>
          </cell>
        </row>
        <row r="805">
          <cell r="F805">
            <v>13764041.199999999</v>
          </cell>
          <cell r="H805">
            <v>0</v>
          </cell>
          <cell r="I805">
            <v>13764041.199999999</v>
          </cell>
          <cell r="J805">
            <v>0</v>
          </cell>
          <cell r="K805">
            <v>13764041.199999999</v>
          </cell>
          <cell r="M805">
            <v>14779857.83</v>
          </cell>
        </row>
        <row r="806">
          <cell r="F806">
            <v>1482668.56</v>
          </cell>
          <cell r="H806">
            <v>0</v>
          </cell>
          <cell r="I806">
            <v>1482668.56</v>
          </cell>
          <cell r="J806">
            <v>0</v>
          </cell>
          <cell r="K806">
            <v>1482668.56</v>
          </cell>
          <cell r="M806">
            <v>1569853.23</v>
          </cell>
        </row>
        <row r="807">
          <cell r="F807">
            <v>14254605.720000001</v>
          </cell>
          <cell r="H807">
            <v>0</v>
          </cell>
          <cell r="I807">
            <v>14254605.720000001</v>
          </cell>
          <cell r="J807">
            <v>0</v>
          </cell>
          <cell r="K807">
            <v>14254605.720000001</v>
          </cell>
          <cell r="M807">
            <v>16498474.890000001</v>
          </cell>
        </row>
        <row r="808">
          <cell r="F808">
            <v>69023.8</v>
          </cell>
          <cell r="H808">
            <v>0</v>
          </cell>
          <cell r="I808">
            <v>69023.8</v>
          </cell>
          <cell r="J808">
            <v>0</v>
          </cell>
          <cell r="K808">
            <v>69023.8</v>
          </cell>
          <cell r="M808">
            <v>351416.8</v>
          </cell>
        </row>
        <row r="809">
          <cell r="F809">
            <v>6270518.9000000004</v>
          </cell>
          <cell r="H809">
            <v>0</v>
          </cell>
          <cell r="I809">
            <v>6270518.9000000004</v>
          </cell>
          <cell r="J809">
            <v>0</v>
          </cell>
          <cell r="K809">
            <v>6270518.9000000004</v>
          </cell>
          <cell r="M809">
            <v>0</v>
          </cell>
        </row>
        <row r="810">
          <cell r="F810">
            <v>874528.98</v>
          </cell>
          <cell r="H810">
            <v>0</v>
          </cell>
          <cell r="I810">
            <v>874528.98</v>
          </cell>
          <cell r="J810">
            <v>-0.28999999999999998</v>
          </cell>
          <cell r="K810">
            <v>874528.69</v>
          </cell>
          <cell r="M810">
            <v>2810636.7</v>
          </cell>
        </row>
        <row r="811">
          <cell r="F811">
            <v>1405737.88</v>
          </cell>
          <cell r="H811">
            <v>0</v>
          </cell>
          <cell r="I811">
            <v>1405737.88</v>
          </cell>
          <cell r="J811">
            <v>0</v>
          </cell>
          <cell r="K811">
            <v>1405737.88</v>
          </cell>
          <cell r="M811">
            <v>9371750.3100000005</v>
          </cell>
        </row>
        <row r="812">
          <cell r="F812">
            <v>2756666.48</v>
          </cell>
          <cell r="H812">
            <v>0</v>
          </cell>
          <cell r="I812">
            <v>2756666.48</v>
          </cell>
          <cell r="J812">
            <v>0</v>
          </cell>
          <cell r="K812">
            <v>2756666.48</v>
          </cell>
          <cell r="M812">
            <v>0</v>
          </cell>
        </row>
        <row r="813">
          <cell r="F813">
            <v>500</v>
          </cell>
          <cell r="H813">
            <v>0</v>
          </cell>
          <cell r="I813">
            <v>500</v>
          </cell>
          <cell r="J813">
            <v>0</v>
          </cell>
          <cell r="K813">
            <v>500</v>
          </cell>
          <cell r="M813">
            <v>0</v>
          </cell>
        </row>
        <row r="814">
          <cell r="F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M814">
            <v>311424.36</v>
          </cell>
        </row>
        <row r="815">
          <cell r="F815">
            <v>-321679.2</v>
          </cell>
          <cell r="H815">
            <v>0</v>
          </cell>
          <cell r="I815">
            <v>-321679.2</v>
          </cell>
          <cell r="J815">
            <v>0</v>
          </cell>
          <cell r="K815">
            <v>-321679.2</v>
          </cell>
          <cell r="M815">
            <v>-8233696.6699999999</v>
          </cell>
        </row>
        <row r="816">
          <cell r="F816">
            <v>-562324.93999999994</v>
          </cell>
          <cell r="H816">
            <v>-52755.47</v>
          </cell>
          <cell r="I816">
            <v>-615080.41</v>
          </cell>
          <cell r="J816">
            <v>-577656.05000000005</v>
          </cell>
          <cell r="K816">
            <v>-1192736.46</v>
          </cell>
          <cell r="M816">
            <v>-1701093.28</v>
          </cell>
        </row>
        <row r="817">
          <cell r="F817">
            <v>141811.37</v>
          </cell>
          <cell r="H817">
            <v>0</v>
          </cell>
          <cell r="I817">
            <v>141811.37</v>
          </cell>
          <cell r="J817">
            <v>0</v>
          </cell>
          <cell r="K817">
            <v>141811.37</v>
          </cell>
          <cell r="M817">
            <v>0</v>
          </cell>
        </row>
        <row r="818">
          <cell r="F818">
            <v>12990873.15</v>
          </cell>
          <cell r="H818">
            <v>0</v>
          </cell>
          <cell r="I818">
            <v>12990873.15</v>
          </cell>
          <cell r="J818">
            <v>0</v>
          </cell>
          <cell r="K818">
            <v>12990873.15</v>
          </cell>
          <cell r="M818">
            <v>8128732.9299999997</v>
          </cell>
        </row>
        <row r="819">
          <cell r="F819">
            <v>4782823.45</v>
          </cell>
          <cell r="H819">
            <v>0</v>
          </cell>
          <cell r="I819">
            <v>4782823.45</v>
          </cell>
          <cell r="J819">
            <v>0</v>
          </cell>
          <cell r="K819">
            <v>4782823.45</v>
          </cell>
          <cell r="M819">
            <v>2395799.83</v>
          </cell>
        </row>
        <row r="820">
          <cell r="F820">
            <v>521517.36</v>
          </cell>
          <cell r="H820">
            <v>0</v>
          </cell>
          <cell r="I820">
            <v>521517.36</v>
          </cell>
          <cell r="J820">
            <v>-233496.92</v>
          </cell>
          <cell r="K820">
            <v>288020.44</v>
          </cell>
          <cell r="M820">
            <v>-6416855.1799999997</v>
          </cell>
        </row>
        <row r="821">
          <cell r="F821">
            <v>-63985880.049999997</v>
          </cell>
          <cell r="H821">
            <v>0</v>
          </cell>
          <cell r="I821">
            <v>-63985880.049999997</v>
          </cell>
          <cell r="J821">
            <v>0</v>
          </cell>
          <cell r="K821">
            <v>-63985880.049999997</v>
          </cell>
          <cell r="M821">
            <v>-65159129.890000001</v>
          </cell>
        </row>
        <row r="822">
          <cell r="F822">
            <v>69706597.480000034</v>
          </cell>
          <cell r="H822">
            <v>-52755.47</v>
          </cell>
          <cell r="I822">
            <v>69653842.010000035</v>
          </cell>
          <cell r="J822">
            <v>-811153.26</v>
          </cell>
          <cell r="K822">
            <v>68842688.75000003</v>
          </cell>
          <cell r="M822">
            <v>57000328.109999999</v>
          </cell>
        </row>
        <row r="824">
          <cell r="F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M824">
            <v>0</v>
          </cell>
        </row>
        <row r="826">
          <cell r="F826">
            <v>10329</v>
          </cell>
          <cell r="H826">
            <v>0</v>
          </cell>
          <cell r="I826">
            <v>10329</v>
          </cell>
          <cell r="J826">
            <v>0</v>
          </cell>
          <cell r="K826">
            <v>10329</v>
          </cell>
          <cell r="M826">
            <v>0</v>
          </cell>
        </row>
        <row r="827">
          <cell r="F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M827">
            <v>3338.41</v>
          </cell>
        </row>
        <row r="828">
          <cell r="F828">
            <v>7708266</v>
          </cell>
          <cell r="H828">
            <v>0</v>
          </cell>
          <cell r="I828">
            <v>7708266</v>
          </cell>
          <cell r="J828">
            <v>0</v>
          </cell>
          <cell r="K828">
            <v>7708266</v>
          </cell>
          <cell r="M828">
            <v>7552187.1900000004</v>
          </cell>
        </row>
        <row r="829">
          <cell r="F829">
            <v>7002007.1900000004</v>
          </cell>
          <cell r="H829">
            <v>0</v>
          </cell>
          <cell r="I829">
            <v>7002007.1900000004</v>
          </cell>
          <cell r="J829">
            <v>0</v>
          </cell>
          <cell r="K829">
            <v>7002007.1900000004</v>
          </cell>
          <cell r="M829">
            <v>6325759.6799999997</v>
          </cell>
        </row>
        <row r="830">
          <cell r="F830">
            <v>533777632.55000001</v>
          </cell>
          <cell r="H830">
            <v>0</v>
          </cell>
          <cell r="I830">
            <v>533777632.55000001</v>
          </cell>
          <cell r="J830">
            <v>1245704947.3299999</v>
          </cell>
          <cell r="K830">
            <v>1779482579.8800001</v>
          </cell>
          <cell r="M830">
            <v>1343790068.24</v>
          </cell>
        </row>
        <row r="831">
          <cell r="F831">
            <v>-34111070.289999999</v>
          </cell>
          <cell r="H831">
            <v>0</v>
          </cell>
          <cell r="I831">
            <v>-34111070.289999999</v>
          </cell>
          <cell r="J831">
            <v>0</v>
          </cell>
          <cell r="K831">
            <v>-34111070.289999999</v>
          </cell>
          <cell r="M831">
            <v>-3562381.17</v>
          </cell>
        </row>
        <row r="832">
          <cell r="F832">
            <v>50000</v>
          </cell>
          <cell r="H832">
            <v>0</v>
          </cell>
          <cell r="I832">
            <v>50000</v>
          </cell>
          <cell r="J832">
            <v>0</v>
          </cell>
          <cell r="K832">
            <v>50000</v>
          </cell>
          <cell r="M832">
            <v>450000</v>
          </cell>
        </row>
        <row r="833">
          <cell r="F833">
            <v>3629191.44</v>
          </cell>
          <cell r="H833">
            <v>0</v>
          </cell>
          <cell r="I833">
            <v>3629191.44</v>
          </cell>
          <cell r="J833">
            <v>0</v>
          </cell>
          <cell r="K833">
            <v>3629191.44</v>
          </cell>
          <cell r="M833">
            <v>5161105.76</v>
          </cell>
        </row>
        <row r="834">
          <cell r="F834">
            <v>23680405.440000001</v>
          </cell>
          <cell r="H834">
            <v>0</v>
          </cell>
          <cell r="I834">
            <v>23680405.440000001</v>
          </cell>
          <cell r="J834">
            <v>0</v>
          </cell>
          <cell r="K834">
            <v>23680405.440000001</v>
          </cell>
          <cell r="M834">
            <v>12774388.16</v>
          </cell>
        </row>
        <row r="835">
          <cell r="F835">
            <v>3023885.15</v>
          </cell>
          <cell r="H835">
            <v>0</v>
          </cell>
          <cell r="I835">
            <v>3023885.15</v>
          </cell>
          <cell r="J835">
            <v>0</v>
          </cell>
          <cell r="K835">
            <v>3023885.15</v>
          </cell>
          <cell r="M835">
            <v>2945468.7</v>
          </cell>
        </row>
        <row r="836">
          <cell r="F836">
            <v>-206285.95</v>
          </cell>
          <cell r="H836">
            <v>0</v>
          </cell>
          <cell r="I836">
            <v>-206285.95</v>
          </cell>
          <cell r="J836">
            <v>0</v>
          </cell>
          <cell r="K836">
            <v>-206285.95</v>
          </cell>
          <cell r="M836">
            <v>-756668.67</v>
          </cell>
        </row>
        <row r="837">
          <cell r="F837">
            <v>1823076.76</v>
          </cell>
          <cell r="H837">
            <v>0</v>
          </cell>
          <cell r="I837">
            <v>1823076.76</v>
          </cell>
          <cell r="J837">
            <v>0</v>
          </cell>
          <cell r="K837">
            <v>1823076.76</v>
          </cell>
          <cell r="M837">
            <v>1081586.8400000001</v>
          </cell>
        </row>
        <row r="838">
          <cell r="F838">
            <v>7557648.0099999998</v>
          </cell>
          <cell r="H838">
            <v>0</v>
          </cell>
          <cell r="I838">
            <v>7557648.0099999998</v>
          </cell>
          <cell r="J838">
            <v>0</v>
          </cell>
          <cell r="K838">
            <v>7557648.0099999998</v>
          </cell>
          <cell r="M838">
            <v>3008037.62</v>
          </cell>
        </row>
        <row r="839">
          <cell r="F839">
            <v>725000</v>
          </cell>
          <cell r="H839">
            <v>0</v>
          </cell>
          <cell r="I839">
            <v>725000</v>
          </cell>
          <cell r="J839">
            <v>0</v>
          </cell>
          <cell r="K839">
            <v>725000</v>
          </cell>
          <cell r="M839">
            <v>107000</v>
          </cell>
        </row>
        <row r="840">
          <cell r="F840">
            <v>4000092.08</v>
          </cell>
          <cell r="H840">
            <v>0</v>
          </cell>
          <cell r="I840">
            <v>4000092.08</v>
          </cell>
          <cell r="J840">
            <v>0</v>
          </cell>
          <cell r="K840">
            <v>4000092.08</v>
          </cell>
          <cell r="M840">
            <v>1000000</v>
          </cell>
        </row>
        <row r="841">
          <cell r="F841">
            <v>-248464.8</v>
          </cell>
          <cell r="H841">
            <v>0</v>
          </cell>
          <cell r="I841">
            <v>-248464.8</v>
          </cell>
          <cell r="J841">
            <v>0</v>
          </cell>
          <cell r="K841">
            <v>-248464.8</v>
          </cell>
          <cell r="M841">
            <v>-2553922.38</v>
          </cell>
        </row>
        <row r="842">
          <cell r="F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M842">
            <v>2500000</v>
          </cell>
        </row>
        <row r="843">
          <cell r="F843">
            <v>8063845.54</v>
          </cell>
          <cell r="H843">
            <v>0</v>
          </cell>
          <cell r="I843">
            <v>8063845.54</v>
          </cell>
          <cell r="J843">
            <v>0</v>
          </cell>
          <cell r="K843">
            <v>8063845.54</v>
          </cell>
          <cell r="M843">
            <v>6170449.9900000002</v>
          </cell>
        </row>
        <row r="844">
          <cell r="F844">
            <v>5358.97</v>
          </cell>
          <cell r="H844">
            <v>0</v>
          </cell>
          <cell r="I844">
            <v>5358.97</v>
          </cell>
          <cell r="J844">
            <v>0</v>
          </cell>
          <cell r="K844">
            <v>5358.97</v>
          </cell>
          <cell r="M844">
            <v>145103.12</v>
          </cell>
        </row>
        <row r="845">
          <cell r="F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M845">
            <v>9685</v>
          </cell>
        </row>
        <row r="846">
          <cell r="F846">
            <v>1774055.89</v>
          </cell>
          <cell r="H846">
            <v>0</v>
          </cell>
          <cell r="I846">
            <v>1774055.89</v>
          </cell>
          <cell r="J846">
            <v>0</v>
          </cell>
          <cell r="K846">
            <v>1774055.89</v>
          </cell>
          <cell r="M846">
            <v>1124046.17</v>
          </cell>
        </row>
        <row r="847">
          <cell r="F847">
            <v>568264972.98000002</v>
          </cell>
          <cell r="H847">
            <v>0</v>
          </cell>
          <cell r="I847">
            <v>568264972.98000002</v>
          </cell>
          <cell r="J847">
            <v>1245704947.3299999</v>
          </cell>
          <cell r="K847">
            <v>1813969920.3100004</v>
          </cell>
          <cell r="M847">
            <v>1387275252.6599996</v>
          </cell>
        </row>
        <row r="849">
          <cell r="F849">
            <v>430837284.27999997</v>
          </cell>
          <cell r="H849">
            <v>0</v>
          </cell>
          <cell r="I849">
            <v>430837284.27999997</v>
          </cell>
          <cell r="J849">
            <v>0</v>
          </cell>
          <cell r="K849">
            <v>430837284.27999997</v>
          </cell>
          <cell r="M849">
            <v>431669718.66000003</v>
          </cell>
        </row>
        <row r="850">
          <cell r="F850">
            <v>1074816.4099999999</v>
          </cell>
          <cell r="H850">
            <v>0</v>
          </cell>
          <cell r="I850">
            <v>1074816.4099999999</v>
          </cell>
          <cell r="J850">
            <v>0</v>
          </cell>
          <cell r="K850">
            <v>1074816.4099999999</v>
          </cell>
          <cell r="M850">
            <v>856914.09</v>
          </cell>
        </row>
        <row r="851">
          <cell r="F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M851">
            <v>4435.6000000000004</v>
          </cell>
        </row>
        <row r="852">
          <cell r="F852">
            <v>129923</v>
          </cell>
          <cell r="H852">
            <v>0</v>
          </cell>
          <cell r="I852">
            <v>129923</v>
          </cell>
          <cell r="J852">
            <v>0</v>
          </cell>
          <cell r="K852">
            <v>129923</v>
          </cell>
          <cell r="M852">
            <v>-1590139.13</v>
          </cell>
        </row>
        <row r="853">
          <cell r="F853">
            <v>10664.57</v>
          </cell>
          <cell r="H853">
            <v>0</v>
          </cell>
          <cell r="I853">
            <v>10664.57</v>
          </cell>
          <cell r="J853">
            <v>0</v>
          </cell>
          <cell r="K853">
            <v>10664.57</v>
          </cell>
          <cell r="M853">
            <v>0</v>
          </cell>
        </row>
        <row r="854">
          <cell r="F854">
            <v>291826238.75</v>
          </cell>
          <cell r="H854">
            <v>0</v>
          </cell>
          <cell r="I854">
            <v>291826238.75</v>
          </cell>
          <cell r="J854">
            <v>-2366.9699999999998</v>
          </cell>
          <cell r="K854">
            <v>291823871.77999997</v>
          </cell>
          <cell r="M854">
            <v>307222561.24000001</v>
          </cell>
        </row>
        <row r="855">
          <cell r="F855">
            <v>2401560.7599999998</v>
          </cell>
          <cell r="H855">
            <v>0</v>
          </cell>
          <cell r="I855">
            <v>2401560.7599999998</v>
          </cell>
          <cell r="J855">
            <v>459</v>
          </cell>
          <cell r="K855">
            <v>2402019.7599999998</v>
          </cell>
          <cell r="M855">
            <v>734440.99</v>
          </cell>
        </row>
        <row r="856">
          <cell r="F856">
            <v>342140.03</v>
          </cell>
          <cell r="H856">
            <v>0</v>
          </cell>
          <cell r="I856">
            <v>342140.03</v>
          </cell>
          <cell r="J856">
            <v>0</v>
          </cell>
          <cell r="K856">
            <v>342140.03</v>
          </cell>
          <cell r="M856">
            <v>441926.57</v>
          </cell>
        </row>
        <row r="857">
          <cell r="F857">
            <v>-389685.09</v>
          </cell>
          <cell r="H857">
            <v>0</v>
          </cell>
          <cell r="I857">
            <v>-389685.09</v>
          </cell>
          <cell r="J857">
            <v>0</v>
          </cell>
          <cell r="K857">
            <v>-389685.09</v>
          </cell>
          <cell r="M857">
            <v>-2290762.23</v>
          </cell>
        </row>
        <row r="858">
          <cell r="F858">
            <v>156031566.11000001</v>
          </cell>
          <cell r="H858">
            <v>0</v>
          </cell>
          <cell r="I858">
            <v>156031566.11000001</v>
          </cell>
          <cell r="J858">
            <v>0</v>
          </cell>
          <cell r="K858">
            <v>156031566.11000001</v>
          </cell>
          <cell r="M858">
            <v>118809891.48999999</v>
          </cell>
        </row>
        <row r="859">
          <cell r="F859">
            <v>408904.18</v>
          </cell>
          <cell r="H859">
            <v>0</v>
          </cell>
          <cell r="I859">
            <v>408904.18</v>
          </cell>
          <cell r="J859">
            <v>0</v>
          </cell>
          <cell r="K859">
            <v>408904.18</v>
          </cell>
          <cell r="M859">
            <v>155644.19</v>
          </cell>
        </row>
        <row r="860">
          <cell r="F860">
            <v>3255795.66</v>
          </cell>
          <cell r="H860">
            <v>0</v>
          </cell>
          <cell r="I860">
            <v>3255795.66</v>
          </cell>
          <cell r="J860">
            <v>0</v>
          </cell>
          <cell r="K860">
            <v>3255795.66</v>
          </cell>
          <cell r="M860">
            <v>3361246.6</v>
          </cell>
        </row>
        <row r="861">
          <cell r="F861">
            <v>31526.13</v>
          </cell>
          <cell r="H861">
            <v>0</v>
          </cell>
          <cell r="I861">
            <v>31526.13</v>
          </cell>
          <cell r="J861">
            <v>0</v>
          </cell>
          <cell r="K861">
            <v>31526.13</v>
          </cell>
          <cell r="M861">
            <v>171509.13</v>
          </cell>
        </row>
        <row r="862">
          <cell r="F862">
            <v>304324.90999999997</v>
          </cell>
          <cell r="H862">
            <v>0</v>
          </cell>
          <cell r="I862">
            <v>304324.90999999997</v>
          </cell>
          <cell r="J862">
            <v>0</v>
          </cell>
          <cell r="K862">
            <v>304324.90999999997</v>
          </cell>
          <cell r="M862">
            <v>129833.18</v>
          </cell>
        </row>
        <row r="863">
          <cell r="F863">
            <v>83039564.629999995</v>
          </cell>
          <cell r="H863">
            <v>0</v>
          </cell>
          <cell r="I863">
            <v>83039564.629999995</v>
          </cell>
          <cell r="J863">
            <v>0</v>
          </cell>
          <cell r="K863">
            <v>83039564.629999995</v>
          </cell>
          <cell r="M863">
            <v>79208236.890000001</v>
          </cell>
        </row>
        <row r="864">
          <cell r="F864">
            <v>29473165.489999998</v>
          </cell>
          <cell r="H864">
            <v>0</v>
          </cell>
          <cell r="I864">
            <v>29473165.489999998</v>
          </cell>
          <cell r="J864">
            <v>0</v>
          </cell>
          <cell r="K864">
            <v>29473165.489999998</v>
          </cell>
          <cell r="M864">
            <v>26340325.440000001</v>
          </cell>
        </row>
        <row r="865">
          <cell r="F865">
            <v>11378778.529999999</v>
          </cell>
          <cell r="H865">
            <v>0</v>
          </cell>
          <cell r="I865">
            <v>11378778.529999999</v>
          </cell>
          <cell r="J865">
            <v>0</v>
          </cell>
          <cell r="K865">
            <v>11378778.529999999</v>
          </cell>
          <cell r="M865">
            <v>9623968.7400000002</v>
          </cell>
        </row>
        <row r="866">
          <cell r="F866">
            <v>4638380.9800000004</v>
          </cell>
          <cell r="H866">
            <v>0</v>
          </cell>
          <cell r="I866">
            <v>4638380.9800000004</v>
          </cell>
          <cell r="J866">
            <v>0</v>
          </cell>
          <cell r="K866">
            <v>4638380.9800000004</v>
          </cell>
          <cell r="M866">
            <v>3344123.82</v>
          </cell>
        </row>
        <row r="867">
          <cell r="F867">
            <v>18868946.690000001</v>
          </cell>
          <cell r="H867">
            <v>0</v>
          </cell>
          <cell r="I867">
            <v>18868946.690000001</v>
          </cell>
          <cell r="J867">
            <v>0</v>
          </cell>
          <cell r="K867">
            <v>18868946.690000001</v>
          </cell>
          <cell r="M867">
            <v>25828620.23</v>
          </cell>
        </row>
        <row r="868">
          <cell r="F868">
            <v>6480731.0499999998</v>
          </cell>
          <cell r="H868">
            <v>0</v>
          </cell>
          <cell r="I868">
            <v>6480731.0499999998</v>
          </cell>
          <cell r="J868">
            <v>0</v>
          </cell>
          <cell r="K868">
            <v>6480731.0499999998</v>
          </cell>
          <cell r="M868">
            <v>4916338.38</v>
          </cell>
        </row>
        <row r="869">
          <cell r="F869">
            <v>1363525.35</v>
          </cell>
          <cell r="H869">
            <v>0</v>
          </cell>
          <cell r="I869">
            <v>1363525.35</v>
          </cell>
          <cell r="J869">
            <v>0</v>
          </cell>
          <cell r="K869">
            <v>1363525.35</v>
          </cell>
          <cell r="M869">
            <v>1621762.03</v>
          </cell>
        </row>
        <row r="870">
          <cell r="F870">
            <v>1041508152.4199998</v>
          </cell>
          <cell r="H870">
            <v>0</v>
          </cell>
          <cell r="I870">
            <v>1041508152.4199998</v>
          </cell>
          <cell r="J870">
            <v>-1907.97</v>
          </cell>
          <cell r="K870">
            <v>1041506244.4499998</v>
          </cell>
          <cell r="M870">
            <v>1010560595.9100002</v>
          </cell>
        </row>
        <row r="872">
          <cell r="F872">
            <v>421229624</v>
          </cell>
          <cell r="H872">
            <v>0</v>
          </cell>
          <cell r="I872">
            <v>421229624</v>
          </cell>
          <cell r="J872">
            <v>0</v>
          </cell>
          <cell r="K872">
            <v>421229624</v>
          </cell>
          <cell r="M872">
            <v>52798050.329999998</v>
          </cell>
        </row>
        <row r="873">
          <cell r="F873">
            <v>310785.71000000002</v>
          </cell>
          <cell r="H873">
            <v>0</v>
          </cell>
          <cell r="I873">
            <v>310785.71000000002</v>
          </cell>
          <cell r="J873">
            <v>0</v>
          </cell>
          <cell r="K873">
            <v>310785.71000000002</v>
          </cell>
          <cell r="M873">
            <v>0</v>
          </cell>
        </row>
        <row r="874">
          <cell r="F874">
            <v>574220762.75</v>
          </cell>
          <cell r="H874">
            <v>0</v>
          </cell>
          <cell r="I874">
            <v>574220762.75</v>
          </cell>
          <cell r="J874">
            <v>0</v>
          </cell>
          <cell r="K874">
            <v>574220762.75</v>
          </cell>
          <cell r="M874">
            <v>413724809.14999998</v>
          </cell>
        </row>
        <row r="875">
          <cell r="F875">
            <v>14379684.539999999</v>
          </cell>
          <cell r="H875">
            <v>0</v>
          </cell>
          <cell r="I875">
            <v>14379684.539999999</v>
          </cell>
          <cell r="J875">
            <v>0</v>
          </cell>
          <cell r="K875">
            <v>14379684.539999999</v>
          </cell>
          <cell r="M875">
            <v>14924179.560000001</v>
          </cell>
        </row>
        <row r="876">
          <cell r="F876">
            <v>325755325.20999998</v>
          </cell>
          <cell r="H876">
            <v>0</v>
          </cell>
          <cell r="I876">
            <v>325755325.20999998</v>
          </cell>
          <cell r="J876">
            <v>0</v>
          </cell>
          <cell r="K876">
            <v>325755325.20999998</v>
          </cell>
          <cell r="M876">
            <v>426349822.99000001</v>
          </cell>
        </row>
        <row r="877">
          <cell r="F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M877">
            <v>0</v>
          </cell>
        </row>
        <row r="878">
          <cell r="F878">
            <v>1335896182.21</v>
          </cell>
          <cell r="H878">
            <v>0</v>
          </cell>
          <cell r="I878">
            <v>1335896182.21</v>
          </cell>
          <cell r="J878">
            <v>0</v>
          </cell>
          <cell r="K878">
            <v>1335896182.21</v>
          </cell>
          <cell r="M878">
            <v>907796862.02999997</v>
          </cell>
        </row>
        <row r="880">
          <cell r="F880">
            <v>50923289.619999997</v>
          </cell>
          <cell r="H880">
            <v>0</v>
          </cell>
          <cell r="I880">
            <v>50923289.619999997</v>
          </cell>
          <cell r="J880">
            <v>-32457868.329999998</v>
          </cell>
          <cell r="K880">
            <v>18465421.289999999</v>
          </cell>
          <cell r="M880">
            <v>71085072.980000004</v>
          </cell>
        </row>
        <row r="881">
          <cell r="F881">
            <v>4731294.55</v>
          </cell>
          <cell r="H881">
            <v>0</v>
          </cell>
          <cell r="I881">
            <v>4731294.55</v>
          </cell>
          <cell r="J881">
            <v>0</v>
          </cell>
          <cell r="K881">
            <v>4731294.55</v>
          </cell>
          <cell r="M881">
            <v>3863734.03</v>
          </cell>
        </row>
        <row r="882">
          <cell r="F882">
            <v>30876448.390000001</v>
          </cell>
          <cell r="H882">
            <v>0</v>
          </cell>
          <cell r="I882">
            <v>30876448.390000001</v>
          </cell>
          <cell r="J882">
            <v>0</v>
          </cell>
          <cell r="K882">
            <v>30876448.390000001</v>
          </cell>
          <cell r="M882">
            <v>26547054</v>
          </cell>
        </row>
        <row r="883">
          <cell r="F883">
            <v>308173240.25999999</v>
          </cell>
          <cell r="H883">
            <v>0</v>
          </cell>
          <cell r="I883">
            <v>308173240.25999999</v>
          </cell>
          <cell r="J883">
            <v>1431.62</v>
          </cell>
          <cell r="K883">
            <v>308174671.88</v>
          </cell>
          <cell r="M883">
            <v>309186203.89999998</v>
          </cell>
        </row>
        <row r="884">
          <cell r="F884">
            <v>394704272.81999999</v>
          </cell>
          <cell r="H884">
            <v>0</v>
          </cell>
          <cell r="I884">
            <v>394704272.81999999</v>
          </cell>
          <cell r="J884">
            <v>-32456436.709999997</v>
          </cell>
          <cell r="K884">
            <v>362247836.11000001</v>
          </cell>
          <cell r="M884">
            <v>410682064.90999997</v>
          </cell>
        </row>
        <row r="886">
          <cell r="F886">
            <v>457831.39</v>
          </cell>
          <cell r="H886">
            <v>0</v>
          </cell>
          <cell r="I886">
            <v>457831.39</v>
          </cell>
          <cell r="J886">
            <v>0</v>
          </cell>
          <cell r="K886">
            <v>457831.39</v>
          </cell>
          <cell r="M886">
            <v>256362.75</v>
          </cell>
        </row>
        <row r="887">
          <cell r="F887">
            <v>576840963.15999997</v>
          </cell>
          <cell r="H887">
            <v>0</v>
          </cell>
          <cell r="I887">
            <v>576840963.15999997</v>
          </cell>
          <cell r="J887">
            <v>14748410.98</v>
          </cell>
          <cell r="K887">
            <v>591589374.13999999</v>
          </cell>
          <cell r="M887">
            <v>497930568.45999998</v>
          </cell>
        </row>
        <row r="888">
          <cell r="F888">
            <v>577298794.54999995</v>
          </cell>
          <cell r="H888">
            <v>0</v>
          </cell>
          <cell r="I888">
            <v>577298794.54999995</v>
          </cell>
          <cell r="J888">
            <v>14748410.98</v>
          </cell>
          <cell r="K888">
            <v>592047205.52999997</v>
          </cell>
          <cell r="M888">
            <v>498186931.20999998</v>
          </cell>
        </row>
        <row r="890">
          <cell r="F890">
            <v>0</v>
          </cell>
          <cell r="H890">
            <v>54756455.229999997</v>
          </cell>
          <cell r="I890">
            <v>54756455.229999997</v>
          </cell>
          <cell r="J890">
            <v>0</v>
          </cell>
          <cell r="K890">
            <v>54756455.229999997</v>
          </cell>
          <cell r="M890">
            <v>-19322232</v>
          </cell>
        </row>
        <row r="891">
          <cell r="F891">
            <v>0</v>
          </cell>
          <cell r="H891">
            <v>54756455.229999997</v>
          </cell>
          <cell r="I891">
            <v>54756455.229999997</v>
          </cell>
          <cell r="J891">
            <v>0</v>
          </cell>
          <cell r="K891">
            <v>54756455.229999997</v>
          </cell>
          <cell r="M891">
            <v>-19322232</v>
          </cell>
        </row>
        <row r="893">
          <cell r="F893">
            <v>67377526.219999999</v>
          </cell>
          <cell r="H893">
            <v>0</v>
          </cell>
          <cell r="I893">
            <v>67377526.219999999</v>
          </cell>
          <cell r="J893">
            <v>0</v>
          </cell>
          <cell r="K893">
            <v>67377526.219999999</v>
          </cell>
          <cell r="M893">
            <v>0</v>
          </cell>
        </row>
        <row r="894">
          <cell r="F894">
            <v>19191.53</v>
          </cell>
          <cell r="H894">
            <v>0</v>
          </cell>
          <cell r="I894">
            <v>19191.53</v>
          </cell>
          <cell r="J894">
            <v>0</v>
          </cell>
          <cell r="K894">
            <v>19191.53</v>
          </cell>
          <cell r="M894">
            <v>0</v>
          </cell>
        </row>
        <row r="895">
          <cell r="F895">
            <v>-1259863.8799999999</v>
          </cell>
          <cell r="H895">
            <v>0</v>
          </cell>
          <cell r="I895">
            <v>-1259863.8799999999</v>
          </cell>
          <cell r="J895">
            <v>0</v>
          </cell>
          <cell r="K895">
            <v>-1259863.8799999999</v>
          </cell>
          <cell r="M895">
            <v>0</v>
          </cell>
        </row>
        <row r="896">
          <cell r="F896">
            <v>14735623.08</v>
          </cell>
          <cell r="H896">
            <v>0</v>
          </cell>
          <cell r="I896">
            <v>14735623.08</v>
          </cell>
          <cell r="J896">
            <v>0</v>
          </cell>
          <cell r="K896">
            <v>14735623.08</v>
          </cell>
          <cell r="M896">
            <v>0</v>
          </cell>
        </row>
        <row r="897">
          <cell r="F897">
            <v>553776.92000000004</v>
          </cell>
          <cell r="H897">
            <v>0</v>
          </cell>
          <cell r="I897">
            <v>553776.92000000004</v>
          </cell>
          <cell r="J897">
            <v>0</v>
          </cell>
          <cell r="K897">
            <v>553776.92000000004</v>
          </cell>
          <cell r="M897">
            <v>0</v>
          </cell>
        </row>
        <row r="898">
          <cell r="F898">
            <v>-149975.54999999999</v>
          </cell>
          <cell r="H898">
            <v>0</v>
          </cell>
          <cell r="I898">
            <v>-149975.54999999999</v>
          </cell>
          <cell r="J898">
            <v>0</v>
          </cell>
          <cell r="K898">
            <v>-149975.54999999999</v>
          </cell>
          <cell r="M898">
            <v>0</v>
          </cell>
        </row>
        <row r="899">
          <cell r="F899">
            <v>-1840489.77</v>
          </cell>
          <cell r="H899">
            <v>0</v>
          </cell>
          <cell r="I899">
            <v>-1840489.77</v>
          </cell>
          <cell r="J899">
            <v>0</v>
          </cell>
          <cell r="K899">
            <v>-1840489.77</v>
          </cell>
          <cell r="M899">
            <v>0</v>
          </cell>
        </row>
        <row r="900">
          <cell r="F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M900">
            <v>0</v>
          </cell>
        </row>
        <row r="901">
          <cell r="F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M901">
            <v>0</v>
          </cell>
        </row>
        <row r="902">
          <cell r="F902">
            <v>18295036.100000001</v>
          </cell>
          <cell r="H902">
            <v>0</v>
          </cell>
          <cell r="I902">
            <v>18295036.100000001</v>
          </cell>
          <cell r="J902">
            <v>0</v>
          </cell>
          <cell r="K902">
            <v>18295036.100000001</v>
          </cell>
          <cell r="M902">
            <v>0</v>
          </cell>
        </row>
        <row r="903">
          <cell r="F903">
            <v>11551487.289999999</v>
          </cell>
          <cell r="H903">
            <v>0</v>
          </cell>
          <cell r="I903">
            <v>11551487.289999999</v>
          </cell>
          <cell r="J903">
            <v>0</v>
          </cell>
          <cell r="K903">
            <v>11551487.289999999</v>
          </cell>
          <cell r="M903">
            <v>0</v>
          </cell>
        </row>
        <row r="904">
          <cell r="F904">
            <v>41220491.530000001</v>
          </cell>
          <cell r="H904">
            <v>0</v>
          </cell>
          <cell r="I904">
            <v>41220491.530000001</v>
          </cell>
          <cell r="J904">
            <v>0</v>
          </cell>
          <cell r="K904">
            <v>41220491.530000001</v>
          </cell>
          <cell r="M904">
            <v>0</v>
          </cell>
        </row>
        <row r="905">
          <cell r="F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M905">
            <v>0</v>
          </cell>
        </row>
        <row r="906">
          <cell r="F906">
            <v>14797.99</v>
          </cell>
          <cell r="H906">
            <v>0</v>
          </cell>
          <cell r="I906">
            <v>14797.99</v>
          </cell>
          <cell r="J906">
            <v>0</v>
          </cell>
          <cell r="K906">
            <v>14797.99</v>
          </cell>
          <cell r="M906">
            <v>0</v>
          </cell>
        </row>
        <row r="907">
          <cell r="F907">
            <v>17910000</v>
          </cell>
          <cell r="H907">
            <v>0</v>
          </cell>
          <cell r="I907">
            <v>17910000</v>
          </cell>
          <cell r="J907">
            <v>0</v>
          </cell>
          <cell r="K907">
            <v>17910000</v>
          </cell>
          <cell r="M907">
            <v>0</v>
          </cell>
        </row>
        <row r="908">
          <cell r="F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M908">
            <v>0</v>
          </cell>
        </row>
        <row r="909">
          <cell r="F909">
            <v>34363.75</v>
          </cell>
          <cell r="H909">
            <v>0</v>
          </cell>
          <cell r="I909">
            <v>34363.75</v>
          </cell>
          <cell r="J909">
            <v>0</v>
          </cell>
          <cell r="K909">
            <v>34363.75</v>
          </cell>
          <cell r="M909">
            <v>0</v>
          </cell>
        </row>
        <row r="910">
          <cell r="F910">
            <v>0.04</v>
          </cell>
          <cell r="H910">
            <v>0</v>
          </cell>
          <cell r="I910">
            <v>0.04</v>
          </cell>
          <cell r="J910">
            <v>0</v>
          </cell>
          <cell r="K910">
            <v>0.04</v>
          </cell>
          <cell r="M910">
            <v>0</v>
          </cell>
        </row>
        <row r="911">
          <cell r="F911">
            <v>455550.79</v>
          </cell>
          <cell r="H911">
            <v>0</v>
          </cell>
          <cell r="I911">
            <v>455550.79</v>
          </cell>
          <cell r="J911">
            <v>0</v>
          </cell>
          <cell r="K911">
            <v>455550.79</v>
          </cell>
          <cell r="M911">
            <v>0</v>
          </cell>
        </row>
        <row r="912">
          <cell r="F912">
            <v>3534.53</v>
          </cell>
          <cell r="H912">
            <v>0</v>
          </cell>
          <cell r="I912">
            <v>3534.53</v>
          </cell>
          <cell r="J912">
            <v>0</v>
          </cell>
          <cell r="K912">
            <v>3534.53</v>
          </cell>
          <cell r="M912">
            <v>0</v>
          </cell>
        </row>
        <row r="913">
          <cell r="F913">
            <v>25040000.010000002</v>
          </cell>
          <cell r="H913">
            <v>0</v>
          </cell>
          <cell r="I913">
            <v>25040000.010000002</v>
          </cell>
          <cell r="J913">
            <v>0</v>
          </cell>
          <cell r="K913">
            <v>25040000.010000002</v>
          </cell>
          <cell r="M913">
            <v>0</v>
          </cell>
        </row>
        <row r="914">
          <cell r="F914">
            <v>25185000</v>
          </cell>
          <cell r="H914">
            <v>0</v>
          </cell>
          <cell r="I914">
            <v>25185000</v>
          </cell>
          <cell r="J914">
            <v>0</v>
          </cell>
          <cell r="K914">
            <v>25185000</v>
          </cell>
          <cell r="M914">
            <v>0</v>
          </cell>
        </row>
        <row r="915">
          <cell r="F915">
            <v>263482.27</v>
          </cell>
          <cell r="H915">
            <v>0</v>
          </cell>
          <cell r="I915">
            <v>263482.27</v>
          </cell>
          <cell r="J915">
            <v>0</v>
          </cell>
          <cell r="K915">
            <v>263482.27</v>
          </cell>
          <cell r="M915">
            <v>0</v>
          </cell>
        </row>
        <row r="916">
          <cell r="F916">
            <v>3016141.6</v>
          </cell>
          <cell r="H916">
            <v>0</v>
          </cell>
          <cell r="I916">
            <v>3016141.6</v>
          </cell>
          <cell r="J916">
            <v>0</v>
          </cell>
          <cell r="K916">
            <v>3016141.6</v>
          </cell>
          <cell r="M916">
            <v>0</v>
          </cell>
        </row>
        <row r="917">
          <cell r="F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M917">
            <v>0</v>
          </cell>
        </row>
        <row r="918">
          <cell r="F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M918">
            <v>0</v>
          </cell>
        </row>
        <row r="919">
          <cell r="F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M919">
            <v>0</v>
          </cell>
        </row>
        <row r="920">
          <cell r="F920">
            <v>222425674.44999999</v>
          </cell>
          <cell r="H920">
            <v>0</v>
          </cell>
          <cell r="I920">
            <v>222425674.44999999</v>
          </cell>
          <cell r="J920">
            <v>0</v>
          </cell>
          <cell r="K920">
            <v>222425674.44999999</v>
          </cell>
          <cell r="M920">
            <v>0</v>
          </cell>
        </row>
        <row r="922">
          <cell r="F922">
            <v>-15534.54</v>
          </cell>
          <cell r="H922">
            <v>0</v>
          </cell>
          <cell r="I922">
            <v>-15534.54</v>
          </cell>
          <cell r="J922">
            <v>0</v>
          </cell>
          <cell r="K922">
            <v>-15534.54</v>
          </cell>
          <cell r="M922">
            <v>0</v>
          </cell>
        </row>
        <row r="923">
          <cell r="F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M923">
            <v>0</v>
          </cell>
        </row>
        <row r="924">
          <cell r="F924">
            <v>1233176.18</v>
          </cell>
          <cell r="H924">
            <v>0</v>
          </cell>
          <cell r="I924">
            <v>1233176.18</v>
          </cell>
          <cell r="J924">
            <v>0</v>
          </cell>
          <cell r="K924">
            <v>1233176.18</v>
          </cell>
          <cell r="M924">
            <v>0</v>
          </cell>
        </row>
        <row r="925">
          <cell r="F925">
            <v>-205532190</v>
          </cell>
          <cell r="H925">
            <v>0</v>
          </cell>
          <cell r="I925">
            <v>-205532190</v>
          </cell>
          <cell r="J925">
            <v>0</v>
          </cell>
          <cell r="K925">
            <v>-205532190</v>
          </cell>
          <cell r="M925">
            <v>0</v>
          </cell>
        </row>
        <row r="926">
          <cell r="F926">
            <v>-204314548.36000001</v>
          </cell>
          <cell r="H926">
            <v>0</v>
          </cell>
          <cell r="I926">
            <v>-204314548.36000001</v>
          </cell>
          <cell r="J926">
            <v>0</v>
          </cell>
          <cell r="K926">
            <v>-204314548.36000001</v>
          </cell>
          <cell r="M926">
            <v>0</v>
          </cell>
        </row>
        <row r="928">
          <cell r="F928">
            <v>-1962334.76</v>
          </cell>
          <cell r="H928">
            <v>0</v>
          </cell>
          <cell r="I928">
            <v>-1962334.76</v>
          </cell>
          <cell r="J928">
            <v>0</v>
          </cell>
          <cell r="K928">
            <v>-1962334.76</v>
          </cell>
          <cell r="M928">
            <v>0</v>
          </cell>
        </row>
        <row r="929">
          <cell r="F929">
            <v>1207010.1000000001</v>
          </cell>
          <cell r="H929">
            <v>0</v>
          </cell>
          <cell r="I929">
            <v>1207010.1000000001</v>
          </cell>
          <cell r="J929">
            <v>0</v>
          </cell>
          <cell r="K929">
            <v>1207010.1000000001</v>
          </cell>
          <cell r="M929">
            <v>0</v>
          </cell>
        </row>
        <row r="930">
          <cell r="F930">
            <v>-2385000</v>
          </cell>
          <cell r="H930">
            <v>0</v>
          </cell>
          <cell r="I930">
            <v>-2385000</v>
          </cell>
          <cell r="J930">
            <v>0</v>
          </cell>
          <cell r="K930">
            <v>-2385000</v>
          </cell>
          <cell r="M930">
            <v>0</v>
          </cell>
        </row>
        <row r="931">
          <cell r="F931">
            <v>-633868.29</v>
          </cell>
          <cell r="H931">
            <v>0</v>
          </cell>
          <cell r="I931">
            <v>-633868.29</v>
          </cell>
          <cell r="J931">
            <v>0</v>
          </cell>
          <cell r="K931">
            <v>-633868.29</v>
          </cell>
          <cell r="M931">
            <v>0</v>
          </cell>
        </row>
        <row r="932">
          <cell r="F932">
            <v>-19099.59</v>
          </cell>
          <cell r="H932">
            <v>0</v>
          </cell>
          <cell r="I932">
            <v>-19099.59</v>
          </cell>
          <cell r="J932">
            <v>0</v>
          </cell>
          <cell r="K932">
            <v>-19099.59</v>
          </cell>
          <cell r="M932">
            <v>0</v>
          </cell>
        </row>
        <row r="933">
          <cell r="F933">
            <v>-120000</v>
          </cell>
          <cell r="H933">
            <v>0</v>
          </cell>
          <cell r="I933">
            <v>-120000</v>
          </cell>
          <cell r="J933">
            <v>0</v>
          </cell>
          <cell r="K933">
            <v>-120000</v>
          </cell>
          <cell r="M933">
            <v>0</v>
          </cell>
        </row>
        <row r="934">
          <cell r="F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M934">
            <v>0</v>
          </cell>
        </row>
        <row r="935">
          <cell r="F935">
            <v>-435351.31</v>
          </cell>
          <cell r="H935">
            <v>0</v>
          </cell>
          <cell r="I935">
            <v>-435351.31</v>
          </cell>
          <cell r="J935">
            <v>0</v>
          </cell>
          <cell r="K935">
            <v>-435351.31</v>
          </cell>
          <cell r="M935">
            <v>0</v>
          </cell>
        </row>
        <row r="936">
          <cell r="F936">
            <v>711503.12</v>
          </cell>
          <cell r="H936">
            <v>0</v>
          </cell>
          <cell r="I936">
            <v>711503.12</v>
          </cell>
          <cell r="J936">
            <v>0</v>
          </cell>
          <cell r="K936">
            <v>711503.12</v>
          </cell>
          <cell r="M936">
            <v>0</v>
          </cell>
        </row>
        <row r="937">
          <cell r="F937">
            <v>-15962879.699999999</v>
          </cell>
          <cell r="H937">
            <v>0</v>
          </cell>
          <cell r="I937">
            <v>-15962879.699999999</v>
          </cell>
          <cell r="J937">
            <v>0</v>
          </cell>
          <cell r="K937">
            <v>-15962879.699999999</v>
          </cell>
          <cell r="M937">
            <v>0</v>
          </cell>
        </row>
        <row r="938">
          <cell r="F938">
            <v>-19600020.43</v>
          </cell>
          <cell r="H938">
            <v>0</v>
          </cell>
          <cell r="I938">
            <v>-19600020.43</v>
          </cell>
          <cell r="J938">
            <v>0</v>
          </cell>
          <cell r="K938">
            <v>-19600020.43</v>
          </cell>
          <cell r="M938">
            <v>0</v>
          </cell>
        </row>
        <row r="940">
          <cell r="F940">
            <v>28097.22</v>
          </cell>
          <cell r="H940">
            <v>0</v>
          </cell>
          <cell r="I940">
            <v>28097.22</v>
          </cell>
          <cell r="J940">
            <v>0</v>
          </cell>
          <cell r="K940">
            <v>28097.22</v>
          </cell>
          <cell r="M940">
            <v>0</v>
          </cell>
        </row>
        <row r="941">
          <cell r="F941">
            <v>5623.55</v>
          </cell>
          <cell r="H941">
            <v>0</v>
          </cell>
          <cell r="I941">
            <v>5623.55</v>
          </cell>
          <cell r="J941">
            <v>0</v>
          </cell>
          <cell r="K941">
            <v>5623.55</v>
          </cell>
          <cell r="M941">
            <v>0</v>
          </cell>
        </row>
        <row r="942">
          <cell r="F942">
            <v>17254.099999999999</v>
          </cell>
          <cell r="H942">
            <v>0</v>
          </cell>
          <cell r="I942">
            <v>17254.099999999999</v>
          </cell>
          <cell r="J942">
            <v>0</v>
          </cell>
          <cell r="K942">
            <v>17254.099999999999</v>
          </cell>
          <cell r="M942">
            <v>0</v>
          </cell>
        </row>
        <row r="943">
          <cell r="F943">
            <v>-0.03</v>
          </cell>
          <cell r="H943">
            <v>0</v>
          </cell>
          <cell r="I943">
            <v>-0.03</v>
          </cell>
          <cell r="J943">
            <v>0</v>
          </cell>
          <cell r="K943">
            <v>-0.03</v>
          </cell>
          <cell r="M943">
            <v>0</v>
          </cell>
        </row>
        <row r="944">
          <cell r="F944">
            <v>1005698</v>
          </cell>
          <cell r="H944">
            <v>0</v>
          </cell>
          <cell r="I944">
            <v>1005698</v>
          </cell>
          <cell r="J944">
            <v>0</v>
          </cell>
          <cell r="K944">
            <v>1005698</v>
          </cell>
          <cell r="M944">
            <v>0</v>
          </cell>
        </row>
        <row r="945">
          <cell r="F945">
            <v>64705.5</v>
          </cell>
          <cell r="H945">
            <v>0</v>
          </cell>
          <cell r="I945">
            <v>64705.5</v>
          </cell>
          <cell r="J945">
            <v>0</v>
          </cell>
          <cell r="K945">
            <v>64705.5</v>
          </cell>
          <cell r="M945">
            <v>0</v>
          </cell>
        </row>
        <row r="946">
          <cell r="F946">
            <v>367515.94</v>
          </cell>
          <cell r="H946">
            <v>0</v>
          </cell>
          <cell r="I946">
            <v>367515.94</v>
          </cell>
          <cell r="J946">
            <v>0</v>
          </cell>
          <cell r="K946">
            <v>367515.94</v>
          </cell>
          <cell r="M946">
            <v>0</v>
          </cell>
        </row>
        <row r="947">
          <cell r="F947">
            <v>1488894.28</v>
          </cell>
          <cell r="H947">
            <v>0</v>
          </cell>
          <cell r="I947">
            <v>1488894.28</v>
          </cell>
          <cell r="J947">
            <v>0</v>
          </cell>
          <cell r="K947">
            <v>1488894.28</v>
          </cell>
          <cell r="M947">
            <v>0</v>
          </cell>
        </row>
        <row r="948">
          <cell r="F948">
            <v>3.2848503906279802E-5</v>
          </cell>
          <cell r="H948">
            <v>5.2154064178466797E-8</v>
          </cell>
          <cell r="I948">
            <v>2.5666144210845232E-5</v>
          </cell>
          <cell r="J948">
            <v>5.2712857723236084E-7</v>
          </cell>
          <cell r="K948">
            <v>2.2805121261626482E-5</v>
          </cell>
          <cell r="M948">
            <v>2.9861927032470703E-5</v>
          </cell>
        </row>
      </sheetData>
      <sheetData sheetId="1" refreshError="1">
        <row r="1">
          <cell r="F1" t="str">
            <v>Preliminary</v>
          </cell>
          <cell r="G1" t="str">
            <v>PAJE</v>
          </cell>
          <cell r="H1" t="str">
            <v>Adjusted</v>
          </cell>
          <cell r="I1" t="str">
            <v>CAJE</v>
          </cell>
          <cell r="J1" t="str">
            <v>12.31.04</v>
          </cell>
          <cell r="K1" t="str">
            <v>12.31.03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650.13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>
            <v>126499.99</v>
          </cell>
          <cell r="G10">
            <v>0</v>
          </cell>
          <cell r="H10">
            <v>126499.99</v>
          </cell>
          <cell r="I10">
            <v>0</v>
          </cell>
          <cell r="J10">
            <v>126499.99</v>
          </cell>
          <cell r="K10">
            <v>112999.99</v>
          </cell>
        </row>
        <row r="11">
          <cell r="F11">
            <v>126499.99</v>
          </cell>
          <cell r="G11">
            <v>0</v>
          </cell>
          <cell r="H11">
            <v>126499.99</v>
          </cell>
          <cell r="I11">
            <v>0</v>
          </cell>
          <cell r="J11">
            <v>126499.99</v>
          </cell>
          <cell r="K11">
            <v>113650.12</v>
          </cell>
        </row>
        <row r="13">
          <cell r="F13">
            <v>3070246.96</v>
          </cell>
          <cell r="G13">
            <v>0</v>
          </cell>
          <cell r="H13">
            <v>3070246.96</v>
          </cell>
          <cell r="I13">
            <v>0</v>
          </cell>
          <cell r="J13">
            <v>3070246.96</v>
          </cell>
          <cell r="K13">
            <v>1668213.35</v>
          </cell>
        </row>
        <row r="14">
          <cell r="F14">
            <v>36624119.189999998</v>
          </cell>
          <cell r="G14">
            <v>-77475887.689999998</v>
          </cell>
          <cell r="H14">
            <v>-40851768.5</v>
          </cell>
          <cell r="I14">
            <v>-1199268.1599999999</v>
          </cell>
          <cell r="J14">
            <v>-42051036.659999996</v>
          </cell>
          <cell r="K14">
            <v>39915730.759999998</v>
          </cell>
        </row>
        <row r="15">
          <cell r="F15">
            <v>2900901.59</v>
          </cell>
          <cell r="G15">
            <v>0</v>
          </cell>
          <cell r="H15">
            <v>2900901.59</v>
          </cell>
          <cell r="I15">
            <v>0</v>
          </cell>
          <cell r="J15">
            <v>2900901.59</v>
          </cell>
          <cell r="K15">
            <v>3282731.65</v>
          </cell>
        </row>
        <row r="16">
          <cell r="F16">
            <v>33215978.170000002</v>
          </cell>
          <cell r="G16">
            <v>-18755.919999999998</v>
          </cell>
          <cell r="H16">
            <v>33197222.25</v>
          </cell>
          <cell r="I16">
            <v>0</v>
          </cell>
          <cell r="J16">
            <v>33197222.25</v>
          </cell>
          <cell r="K16">
            <v>12079272.48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F18">
            <v>411205.57</v>
          </cell>
          <cell r="G18">
            <v>-7207.06</v>
          </cell>
          <cell r="H18">
            <v>403998.51</v>
          </cell>
          <cell r="I18">
            <v>0</v>
          </cell>
          <cell r="J18">
            <v>403998.51</v>
          </cell>
          <cell r="K18">
            <v>400855.87</v>
          </cell>
        </row>
        <row r="19">
          <cell r="F19">
            <v>29831258.199999999</v>
          </cell>
          <cell r="G19">
            <v>0</v>
          </cell>
          <cell r="H19">
            <v>29831258.199999999</v>
          </cell>
          <cell r="I19">
            <v>0</v>
          </cell>
          <cell r="J19">
            <v>29831258.199999999</v>
          </cell>
          <cell r="K19">
            <v>28864059.93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F21">
            <v>73180371.459999993</v>
          </cell>
          <cell r="G21">
            <v>29927672.109999999</v>
          </cell>
          <cell r="H21">
            <v>103108043.56999999</v>
          </cell>
          <cell r="I21">
            <v>0</v>
          </cell>
          <cell r="J21">
            <v>103108043.56999999</v>
          </cell>
          <cell r="K21">
            <v>25485737.870000001</v>
          </cell>
        </row>
        <row r="22">
          <cell r="F22">
            <v>4672629.41</v>
          </cell>
          <cell r="G22">
            <v>0</v>
          </cell>
          <cell r="H22">
            <v>4672629.41</v>
          </cell>
          <cell r="I22">
            <v>0</v>
          </cell>
          <cell r="J22">
            <v>4672629.41</v>
          </cell>
          <cell r="K22">
            <v>7398807.8899999997</v>
          </cell>
        </row>
        <row r="23">
          <cell r="F23">
            <v>0.01</v>
          </cell>
          <cell r="G23">
            <v>0</v>
          </cell>
          <cell r="H23">
            <v>0.01</v>
          </cell>
          <cell r="I23">
            <v>0</v>
          </cell>
          <cell r="J23">
            <v>0.01</v>
          </cell>
          <cell r="K23">
            <v>0.01</v>
          </cell>
        </row>
        <row r="24">
          <cell r="F24">
            <v>31980124.5</v>
          </cell>
          <cell r="G24">
            <v>0</v>
          </cell>
          <cell r="H24">
            <v>31980124.5</v>
          </cell>
          <cell r="I24">
            <v>0</v>
          </cell>
          <cell r="J24">
            <v>31980124.5</v>
          </cell>
          <cell r="K24">
            <v>26754752.649999999</v>
          </cell>
        </row>
        <row r="25">
          <cell r="F25">
            <v>48075335.280000001</v>
          </cell>
          <cell r="G25">
            <v>0</v>
          </cell>
          <cell r="H25">
            <v>48075335.280000001</v>
          </cell>
          <cell r="I25">
            <v>0</v>
          </cell>
          <cell r="J25">
            <v>48075335.280000001</v>
          </cell>
          <cell r="K25">
            <v>36360015.579999998</v>
          </cell>
        </row>
        <row r="26">
          <cell r="F26">
            <v>782310.67</v>
          </cell>
          <cell r="G26">
            <v>0</v>
          </cell>
          <cell r="H26">
            <v>782310.67</v>
          </cell>
          <cell r="I26">
            <v>0</v>
          </cell>
          <cell r="J26">
            <v>782310.67</v>
          </cell>
          <cell r="K26">
            <v>1799302.74</v>
          </cell>
        </row>
        <row r="27">
          <cell r="F27">
            <v>16859623.550000001</v>
          </cell>
          <cell r="G27">
            <v>1109785.95</v>
          </cell>
          <cell r="H27">
            <v>17969409.5</v>
          </cell>
          <cell r="I27">
            <v>0</v>
          </cell>
          <cell r="J27">
            <v>17969409.5</v>
          </cell>
          <cell r="K27">
            <v>2344601.15</v>
          </cell>
        </row>
        <row r="28">
          <cell r="F28">
            <v>54413690.640000001</v>
          </cell>
          <cell r="G28">
            <v>-11463.61</v>
          </cell>
          <cell r="H28">
            <v>54402227.030000001</v>
          </cell>
          <cell r="I28">
            <v>0</v>
          </cell>
          <cell r="J28">
            <v>54402227.030000001</v>
          </cell>
          <cell r="K28">
            <v>4981451.8899999997</v>
          </cell>
        </row>
        <row r="29">
          <cell r="F29">
            <v>763314.02</v>
          </cell>
          <cell r="G29">
            <v>0</v>
          </cell>
          <cell r="H29">
            <v>763314.02</v>
          </cell>
          <cell r="I29">
            <v>0</v>
          </cell>
          <cell r="J29">
            <v>763314.02</v>
          </cell>
          <cell r="K29">
            <v>588010.32999999996</v>
          </cell>
        </row>
        <row r="30">
          <cell r="F30">
            <v>4668830.1100000003</v>
          </cell>
          <cell r="G30">
            <v>-7873.92</v>
          </cell>
          <cell r="H30">
            <v>4660956.1900000004</v>
          </cell>
          <cell r="I30">
            <v>0</v>
          </cell>
          <cell r="J30">
            <v>4660956.1900000004</v>
          </cell>
          <cell r="K30">
            <v>11886609.75</v>
          </cell>
        </row>
        <row r="31">
          <cell r="F31">
            <v>5183791.1500000004</v>
          </cell>
          <cell r="G31">
            <v>74197.009999999995</v>
          </cell>
          <cell r="H31">
            <v>5257988.16</v>
          </cell>
          <cell r="I31">
            <v>0</v>
          </cell>
          <cell r="J31">
            <v>5257988.16</v>
          </cell>
          <cell r="K31">
            <v>2800843.86</v>
          </cell>
        </row>
        <row r="32">
          <cell r="F32">
            <v>427355.23</v>
          </cell>
          <cell r="G32">
            <v>-7486.69</v>
          </cell>
          <cell r="H32">
            <v>419868.54</v>
          </cell>
          <cell r="I32">
            <v>0</v>
          </cell>
          <cell r="J32">
            <v>419868.54</v>
          </cell>
          <cell r="K32">
            <v>3422634.19</v>
          </cell>
        </row>
        <row r="33">
          <cell r="F33">
            <v>541797.65</v>
          </cell>
          <cell r="G33">
            <v>0</v>
          </cell>
          <cell r="H33">
            <v>541797.65</v>
          </cell>
          <cell r="I33">
            <v>0</v>
          </cell>
          <cell r="J33">
            <v>541797.65</v>
          </cell>
          <cell r="K33">
            <v>2177371.73</v>
          </cell>
        </row>
        <row r="34">
          <cell r="F34">
            <v>14532486.550000001</v>
          </cell>
          <cell r="G34">
            <v>0</v>
          </cell>
          <cell r="H34">
            <v>14532486.550000001</v>
          </cell>
          <cell r="I34">
            <v>0</v>
          </cell>
          <cell r="J34">
            <v>14532486.550000001</v>
          </cell>
          <cell r="K34">
            <v>8375624.8799999999</v>
          </cell>
        </row>
        <row r="35">
          <cell r="F35">
            <v>1000000</v>
          </cell>
          <cell r="G35">
            <v>0</v>
          </cell>
          <cell r="H35">
            <v>1000000</v>
          </cell>
          <cell r="I35">
            <v>0</v>
          </cell>
          <cell r="J35">
            <v>1000000</v>
          </cell>
          <cell r="K35">
            <v>2157016.61</v>
          </cell>
        </row>
        <row r="36">
          <cell r="F36">
            <v>627146.5</v>
          </cell>
          <cell r="G36">
            <v>0</v>
          </cell>
          <cell r="H36">
            <v>627146.5</v>
          </cell>
          <cell r="I36">
            <v>0</v>
          </cell>
          <cell r="J36">
            <v>627146.5</v>
          </cell>
          <cell r="K36">
            <v>377837.99</v>
          </cell>
        </row>
        <row r="37">
          <cell r="F37">
            <v>3383413.31</v>
          </cell>
          <cell r="G37">
            <v>0</v>
          </cell>
          <cell r="H37">
            <v>3383413.31</v>
          </cell>
          <cell r="I37">
            <v>0</v>
          </cell>
          <cell r="J37">
            <v>3383413.31</v>
          </cell>
          <cell r="K37">
            <v>0</v>
          </cell>
        </row>
        <row r="38">
          <cell r="F38">
            <v>3000592</v>
          </cell>
          <cell r="G38">
            <v>0</v>
          </cell>
          <cell r="H38">
            <v>3000592</v>
          </cell>
          <cell r="I38">
            <v>0</v>
          </cell>
          <cell r="J38">
            <v>3000592</v>
          </cell>
          <cell r="K38">
            <v>0</v>
          </cell>
        </row>
        <row r="39">
          <cell r="F39">
            <v>4859380.1100000003</v>
          </cell>
          <cell r="G39">
            <v>0</v>
          </cell>
          <cell r="H39">
            <v>4859380.1100000003</v>
          </cell>
          <cell r="I39">
            <v>0</v>
          </cell>
          <cell r="J39">
            <v>4859380.1100000003</v>
          </cell>
          <cell r="K39">
            <v>0</v>
          </cell>
        </row>
        <row r="40">
          <cell r="F40">
            <v>912359.4</v>
          </cell>
          <cell r="G40">
            <v>0</v>
          </cell>
          <cell r="H40">
            <v>912359.4</v>
          </cell>
          <cell r="I40">
            <v>0</v>
          </cell>
          <cell r="J40">
            <v>912359.4</v>
          </cell>
          <cell r="K40">
            <v>0</v>
          </cell>
        </row>
        <row r="41">
          <cell r="F41">
            <v>6256918.9000000004</v>
          </cell>
          <cell r="G41">
            <v>0</v>
          </cell>
          <cell r="H41">
            <v>6256918.9000000004</v>
          </cell>
          <cell r="I41">
            <v>0</v>
          </cell>
          <cell r="J41">
            <v>6256918.9000000004</v>
          </cell>
          <cell r="K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-56743.77</v>
          </cell>
        </row>
        <row r="43">
          <cell r="F43">
            <v>382175180.12999988</v>
          </cell>
          <cell r="G43">
            <v>-46417019.82</v>
          </cell>
          <cell r="H43">
            <v>335758160.30999994</v>
          </cell>
          <cell r="I43">
            <v>-1199268.1599999999</v>
          </cell>
          <cell r="J43">
            <v>334558892.14999992</v>
          </cell>
          <cell r="K43">
            <v>223064739.39000005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F46">
            <v>283522.02</v>
          </cell>
          <cell r="G46">
            <v>0</v>
          </cell>
          <cell r="H46">
            <v>283522.02</v>
          </cell>
          <cell r="I46">
            <v>0</v>
          </cell>
          <cell r="J46">
            <v>283522.02</v>
          </cell>
          <cell r="K46">
            <v>279107.71999999997</v>
          </cell>
        </row>
        <row r="47">
          <cell r="F47">
            <v>617831567.5</v>
          </cell>
          <cell r="G47">
            <v>0</v>
          </cell>
          <cell r="H47">
            <v>617831567.5</v>
          </cell>
          <cell r="I47">
            <v>0</v>
          </cell>
          <cell r="J47">
            <v>617831567.5</v>
          </cell>
          <cell r="K47">
            <v>280407.56</v>
          </cell>
        </row>
        <row r="48">
          <cell r="F48">
            <v>628702149.80999994</v>
          </cell>
          <cell r="G48">
            <v>0</v>
          </cell>
          <cell r="H48">
            <v>628702149.80999994</v>
          </cell>
          <cell r="I48">
            <v>0</v>
          </cell>
          <cell r="J48">
            <v>628702149.80999994</v>
          </cell>
          <cell r="K48">
            <v>367254.57</v>
          </cell>
        </row>
        <row r="49">
          <cell r="F49">
            <v>158662.01</v>
          </cell>
          <cell r="G49">
            <v>0</v>
          </cell>
          <cell r="H49">
            <v>158662.01</v>
          </cell>
          <cell r="I49">
            <v>0</v>
          </cell>
          <cell r="J49">
            <v>158662.01</v>
          </cell>
          <cell r="K49">
            <v>151037.65</v>
          </cell>
        </row>
        <row r="50">
          <cell r="F50">
            <v>150994.07</v>
          </cell>
          <cell r="G50">
            <v>0</v>
          </cell>
          <cell r="H50">
            <v>150994.07</v>
          </cell>
          <cell r="I50">
            <v>0</v>
          </cell>
          <cell r="J50">
            <v>150994.07</v>
          </cell>
          <cell r="K50">
            <v>159327.57999999999</v>
          </cell>
        </row>
        <row r="51">
          <cell r="F51">
            <v>1275380001.27</v>
          </cell>
          <cell r="G51">
            <v>0</v>
          </cell>
          <cell r="H51">
            <v>1275380001.27</v>
          </cell>
          <cell r="I51">
            <v>0</v>
          </cell>
          <cell r="J51">
            <v>1275380001.27</v>
          </cell>
          <cell r="K51">
            <v>615990000</v>
          </cell>
        </row>
        <row r="52">
          <cell r="F52">
            <v>168960.59</v>
          </cell>
          <cell r="G52">
            <v>0</v>
          </cell>
          <cell r="H52">
            <v>168960.59</v>
          </cell>
          <cell r="I52">
            <v>0</v>
          </cell>
          <cell r="J52">
            <v>168960.59</v>
          </cell>
          <cell r="K52">
            <v>155500.57</v>
          </cell>
        </row>
        <row r="53">
          <cell r="F53">
            <v>289636.39</v>
          </cell>
          <cell r="G53">
            <v>0</v>
          </cell>
          <cell r="H53">
            <v>289636.39</v>
          </cell>
          <cell r="I53">
            <v>0</v>
          </cell>
          <cell r="J53">
            <v>289636.39</v>
          </cell>
          <cell r="K53">
            <v>277690.88</v>
          </cell>
        </row>
        <row r="54">
          <cell r="F54">
            <v>1437820000</v>
          </cell>
          <cell r="G54">
            <v>0</v>
          </cell>
          <cell r="H54">
            <v>1437820000</v>
          </cell>
          <cell r="I54">
            <v>0</v>
          </cell>
          <cell r="J54">
            <v>1437820000</v>
          </cell>
          <cell r="K54">
            <v>637320000</v>
          </cell>
        </row>
        <row r="55">
          <cell r="F55">
            <v>156132.98000000001</v>
          </cell>
          <cell r="G55">
            <v>0</v>
          </cell>
          <cell r="H55">
            <v>156132.98000000001</v>
          </cell>
          <cell r="I55">
            <v>0</v>
          </cell>
          <cell r="J55">
            <v>156132.98000000001</v>
          </cell>
          <cell r="K55">
            <v>153651.65</v>
          </cell>
        </row>
        <row r="56">
          <cell r="F56">
            <v>372484042.19999999</v>
          </cell>
          <cell r="G56">
            <v>0</v>
          </cell>
          <cell r="H56">
            <v>372484042.19999999</v>
          </cell>
          <cell r="I56">
            <v>0</v>
          </cell>
          <cell r="J56">
            <v>372484042.19999999</v>
          </cell>
          <cell r="K56">
            <v>1874236727.49</v>
          </cell>
        </row>
        <row r="57">
          <cell r="F57">
            <v>47988675.369999997</v>
          </cell>
          <cell r="G57">
            <v>0</v>
          </cell>
          <cell r="H57">
            <v>47988675.369999997</v>
          </cell>
          <cell r="I57">
            <v>0</v>
          </cell>
          <cell r="J57">
            <v>47988675.369999997</v>
          </cell>
          <cell r="K57">
            <v>57739215.32</v>
          </cell>
        </row>
        <row r="58">
          <cell r="F58">
            <v>203647986.00999999</v>
          </cell>
          <cell r="G58">
            <v>0</v>
          </cell>
          <cell r="H58">
            <v>203647986.00999999</v>
          </cell>
          <cell r="I58">
            <v>0</v>
          </cell>
          <cell r="J58">
            <v>203647986.00999999</v>
          </cell>
          <cell r="K58">
            <v>1075636374.54</v>
          </cell>
        </row>
        <row r="59">
          <cell r="F59">
            <v>153018.23999999999</v>
          </cell>
          <cell r="G59">
            <v>0</v>
          </cell>
          <cell r="H59">
            <v>153018.23999999999</v>
          </cell>
          <cell r="I59">
            <v>0</v>
          </cell>
          <cell r="J59">
            <v>153018.23999999999</v>
          </cell>
          <cell r="K59">
            <v>147385.64000000001</v>
          </cell>
        </row>
        <row r="60">
          <cell r="F60">
            <v>793860252.09000003</v>
          </cell>
          <cell r="G60">
            <v>0</v>
          </cell>
          <cell r="H60">
            <v>793860252.09000003</v>
          </cell>
          <cell r="I60">
            <v>0</v>
          </cell>
          <cell r="J60">
            <v>793860252.09000003</v>
          </cell>
          <cell r="K60">
            <v>32972799.649999999</v>
          </cell>
        </row>
        <row r="61">
          <cell r="F61">
            <v>156199.78</v>
          </cell>
          <cell r="G61">
            <v>0</v>
          </cell>
          <cell r="H61">
            <v>156199.78</v>
          </cell>
          <cell r="I61">
            <v>0</v>
          </cell>
          <cell r="J61">
            <v>156199.78</v>
          </cell>
          <cell r="K61">
            <v>155869.75</v>
          </cell>
        </row>
        <row r="62">
          <cell r="F62">
            <v>156350.24</v>
          </cell>
          <cell r="G62">
            <v>0</v>
          </cell>
          <cell r="H62">
            <v>156350.24</v>
          </cell>
          <cell r="I62">
            <v>0</v>
          </cell>
          <cell r="J62">
            <v>156350.24</v>
          </cell>
          <cell r="K62">
            <v>154621.25</v>
          </cell>
        </row>
        <row r="63">
          <cell r="F63">
            <v>284677.57</v>
          </cell>
          <cell r="G63">
            <v>0</v>
          </cell>
          <cell r="H63">
            <v>284677.57</v>
          </cell>
          <cell r="I63">
            <v>0</v>
          </cell>
          <cell r="J63">
            <v>284677.57</v>
          </cell>
          <cell r="K63">
            <v>13120784.67</v>
          </cell>
        </row>
        <row r="64">
          <cell r="F64">
            <v>284332.34999999998</v>
          </cell>
          <cell r="G64">
            <v>0</v>
          </cell>
          <cell r="H64">
            <v>284332.34999999998</v>
          </cell>
          <cell r="I64">
            <v>0</v>
          </cell>
          <cell r="J64">
            <v>284332.34999999998</v>
          </cell>
          <cell r="K64">
            <v>294027.5</v>
          </cell>
        </row>
        <row r="65">
          <cell r="F65">
            <v>154121.98000000001</v>
          </cell>
          <cell r="G65">
            <v>0</v>
          </cell>
          <cell r="H65">
            <v>154121.98000000001</v>
          </cell>
          <cell r="I65">
            <v>0</v>
          </cell>
          <cell r="J65">
            <v>154121.98000000001</v>
          </cell>
          <cell r="K65">
            <v>151869.14000000001</v>
          </cell>
        </row>
        <row r="66">
          <cell r="F66">
            <v>303401573.91000003</v>
          </cell>
          <cell r="G66">
            <v>-303123452.58999997</v>
          </cell>
          <cell r="H66">
            <v>278121.32</v>
          </cell>
          <cell r="I66">
            <v>0</v>
          </cell>
          <cell r="J66">
            <v>278121.32</v>
          </cell>
          <cell r="K66">
            <v>303434719.94999999</v>
          </cell>
        </row>
        <row r="67">
          <cell r="F67">
            <v>549990.85</v>
          </cell>
          <cell r="G67">
            <v>0</v>
          </cell>
          <cell r="H67">
            <v>549990.85</v>
          </cell>
          <cell r="I67">
            <v>0</v>
          </cell>
          <cell r="J67">
            <v>549990.85</v>
          </cell>
          <cell r="K67">
            <v>8607965.3399999999</v>
          </cell>
        </row>
        <row r="68">
          <cell r="F68">
            <v>555501.35</v>
          </cell>
          <cell r="G68">
            <v>0</v>
          </cell>
          <cell r="H68">
            <v>555501.35</v>
          </cell>
          <cell r="I68">
            <v>0</v>
          </cell>
          <cell r="J68">
            <v>555501.35</v>
          </cell>
          <cell r="K68">
            <v>9775198.3200000003</v>
          </cell>
        </row>
        <row r="69">
          <cell r="F69">
            <v>10000</v>
          </cell>
          <cell r="G69">
            <v>0</v>
          </cell>
          <cell r="H69">
            <v>10000</v>
          </cell>
          <cell r="I69">
            <v>0</v>
          </cell>
          <cell r="J69">
            <v>10000</v>
          </cell>
          <cell r="K69">
            <v>0</v>
          </cell>
        </row>
        <row r="70">
          <cell r="F70">
            <v>312531.71000000002</v>
          </cell>
          <cell r="G70">
            <v>0</v>
          </cell>
          <cell r="H70">
            <v>312531.71000000002</v>
          </cell>
          <cell r="I70">
            <v>0</v>
          </cell>
          <cell r="J70">
            <v>312531.71000000002</v>
          </cell>
          <cell r="K70">
            <v>0</v>
          </cell>
        </row>
        <row r="71">
          <cell r="F71">
            <v>51266343.539999999</v>
          </cell>
          <cell r="G71">
            <v>0</v>
          </cell>
          <cell r="H71">
            <v>51266343.539999999</v>
          </cell>
          <cell r="I71">
            <v>0</v>
          </cell>
          <cell r="J71">
            <v>51266343.539999999</v>
          </cell>
          <cell r="K71">
            <v>0</v>
          </cell>
        </row>
        <row r="72">
          <cell r="F72">
            <v>2000000000</v>
          </cell>
          <cell r="G72">
            <v>0</v>
          </cell>
          <cell r="H72">
            <v>2000000000</v>
          </cell>
          <cell r="I72">
            <v>51596498.770000003</v>
          </cell>
          <cell r="J72">
            <v>2051596498.77</v>
          </cell>
          <cell r="K72">
            <v>0</v>
          </cell>
        </row>
        <row r="73">
          <cell r="F73">
            <v>-0.1</v>
          </cell>
          <cell r="G73">
            <v>0</v>
          </cell>
          <cell r="H73">
            <v>-0.1</v>
          </cell>
          <cell r="I73">
            <v>0</v>
          </cell>
          <cell r="J73">
            <v>-0.1</v>
          </cell>
          <cell r="K73">
            <v>-0.1</v>
          </cell>
        </row>
        <row r="74">
          <cell r="F74">
            <v>7736207223.7299995</v>
          </cell>
          <cell r="G74">
            <v>-303123452.58999997</v>
          </cell>
          <cell r="H74">
            <v>7433083771.1399994</v>
          </cell>
          <cell r="I74">
            <v>51596498.770000003</v>
          </cell>
          <cell r="J74">
            <v>7484680269.9099998</v>
          </cell>
          <cell r="K74">
            <v>4631561536.6399994</v>
          </cell>
        </row>
        <row r="76">
          <cell r="F76">
            <v>23956995111.5</v>
          </cell>
          <cell r="G76">
            <v>43867155.030000001</v>
          </cell>
          <cell r="H76">
            <v>24000862266.529999</v>
          </cell>
          <cell r="I76">
            <v>0</v>
          </cell>
          <cell r="J76">
            <v>24000862266.529999</v>
          </cell>
          <cell r="K76">
            <v>19419254284.349998</v>
          </cell>
        </row>
        <row r="77">
          <cell r="F77">
            <v>5837275760.9300003</v>
          </cell>
          <cell r="G77">
            <v>0</v>
          </cell>
          <cell r="H77">
            <v>5837275760.9300003</v>
          </cell>
          <cell r="I77">
            <v>0</v>
          </cell>
          <cell r="J77">
            <v>5837275760.9300003</v>
          </cell>
          <cell r="K77">
            <v>5624978675.7799997</v>
          </cell>
        </row>
        <row r="78">
          <cell r="F78">
            <v>-2528795974.6500001</v>
          </cell>
          <cell r="G78">
            <v>20432026</v>
          </cell>
          <cell r="H78">
            <v>-2508363948.6500001</v>
          </cell>
          <cell r="I78">
            <v>0</v>
          </cell>
          <cell r="J78">
            <v>-2508363948.6500001</v>
          </cell>
          <cell r="K78">
            <v>-1133425121.9100001</v>
          </cell>
        </row>
        <row r="79">
          <cell r="F79">
            <v>-17390549.34</v>
          </cell>
          <cell r="G79">
            <v>0</v>
          </cell>
          <cell r="H79">
            <v>-17390549.34</v>
          </cell>
          <cell r="I79">
            <v>0</v>
          </cell>
          <cell r="J79">
            <v>-17390549.34</v>
          </cell>
          <cell r="K79">
            <v>-7545399.1900000004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F81">
            <v>95360590.620000005</v>
          </cell>
          <cell r="G81">
            <v>0</v>
          </cell>
          <cell r="H81">
            <v>95360590.620000005</v>
          </cell>
          <cell r="I81">
            <v>0</v>
          </cell>
          <cell r="J81">
            <v>95360590.620000005</v>
          </cell>
          <cell r="K81">
            <v>95361101.890000001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684483830.77999997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-691748797.24000001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7264966.46</v>
          </cell>
        </row>
        <row r="86">
          <cell r="F86">
            <v>231915830.30000001</v>
          </cell>
          <cell r="G86">
            <v>0</v>
          </cell>
          <cell r="H86">
            <v>231915830.30000001</v>
          </cell>
          <cell r="I86">
            <v>0</v>
          </cell>
          <cell r="J86">
            <v>231915830.30000001</v>
          </cell>
          <cell r="K86">
            <v>195947190</v>
          </cell>
        </row>
        <row r="87">
          <cell r="F87">
            <v>136004650</v>
          </cell>
          <cell r="G87">
            <v>0</v>
          </cell>
          <cell r="H87">
            <v>136004650</v>
          </cell>
          <cell r="I87">
            <v>0</v>
          </cell>
          <cell r="J87">
            <v>136004650</v>
          </cell>
          <cell r="K87">
            <v>32215000</v>
          </cell>
        </row>
        <row r="88">
          <cell r="F88">
            <v>31147148.969999999</v>
          </cell>
          <cell r="G88">
            <v>17264560.170000002</v>
          </cell>
          <cell r="H88">
            <v>48411709.140000001</v>
          </cell>
          <cell r="I88">
            <v>0</v>
          </cell>
          <cell r="J88">
            <v>48411709.140000001</v>
          </cell>
          <cell r="K88">
            <v>3281180.3</v>
          </cell>
        </row>
        <row r="89">
          <cell r="F89">
            <v>27742512568.329998</v>
          </cell>
          <cell r="G89">
            <v>81563741.200000003</v>
          </cell>
          <cell r="H89">
            <v>27824076309.529995</v>
          </cell>
          <cell r="I89">
            <v>0</v>
          </cell>
          <cell r="J89">
            <v>27824076309.529995</v>
          </cell>
          <cell r="K89">
            <v>24230066911.219994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3">
          <cell r="F93">
            <v>-82356992</v>
          </cell>
          <cell r="G93">
            <v>0</v>
          </cell>
          <cell r="H93">
            <v>-82356992</v>
          </cell>
          <cell r="I93">
            <v>0</v>
          </cell>
          <cell r="J93">
            <v>-82356992</v>
          </cell>
          <cell r="K93">
            <v>-75902275.480000004</v>
          </cell>
        </row>
        <row r="94">
          <cell r="F94">
            <v>16945973.129999999</v>
          </cell>
          <cell r="G94">
            <v>9386698</v>
          </cell>
          <cell r="H94">
            <v>26332671.129999999</v>
          </cell>
          <cell r="I94">
            <v>0</v>
          </cell>
          <cell r="J94">
            <v>26332671.129999999</v>
          </cell>
          <cell r="K94">
            <v>-6454716.5199999996</v>
          </cell>
        </row>
        <row r="95">
          <cell r="F95">
            <v>206228038</v>
          </cell>
          <cell r="G95">
            <v>0</v>
          </cell>
          <cell r="H95">
            <v>206228038</v>
          </cell>
          <cell r="I95">
            <v>0</v>
          </cell>
          <cell r="J95">
            <v>206228038</v>
          </cell>
          <cell r="K95">
            <v>239907873</v>
          </cell>
        </row>
        <row r="96">
          <cell r="F96">
            <v>3572270.1</v>
          </cell>
          <cell r="G96">
            <v>7373761</v>
          </cell>
          <cell r="H96">
            <v>10946031.1</v>
          </cell>
          <cell r="I96">
            <v>0</v>
          </cell>
          <cell r="J96">
            <v>10946031.1</v>
          </cell>
          <cell r="K96">
            <v>-33679835</v>
          </cell>
        </row>
        <row r="97">
          <cell r="F97">
            <v>144389289.22999999</v>
          </cell>
          <cell r="G97">
            <v>16760459</v>
          </cell>
          <cell r="H97">
            <v>161149748.22999999</v>
          </cell>
          <cell r="I97">
            <v>0</v>
          </cell>
          <cell r="J97">
            <v>161149748.22999999</v>
          </cell>
          <cell r="K97">
            <v>123871046</v>
          </cell>
        </row>
        <row r="99">
          <cell r="F99">
            <v>4658422443.3000002</v>
          </cell>
          <cell r="G99">
            <v>696999978.16999996</v>
          </cell>
          <cell r="H99">
            <v>5355422421.4700003</v>
          </cell>
          <cell r="I99">
            <v>0</v>
          </cell>
          <cell r="J99">
            <v>5355422421.4700003</v>
          </cell>
          <cell r="K99">
            <v>4972786299.9399996</v>
          </cell>
        </row>
        <row r="100">
          <cell r="F100">
            <v>386986579.12</v>
          </cell>
          <cell r="G100">
            <v>0</v>
          </cell>
          <cell r="H100">
            <v>386986579.12</v>
          </cell>
          <cell r="I100">
            <v>0</v>
          </cell>
          <cell r="J100">
            <v>386986579.12</v>
          </cell>
          <cell r="K100">
            <v>66976598.93</v>
          </cell>
        </row>
        <row r="101">
          <cell r="F101">
            <v>-1245059676.99</v>
          </cell>
          <cell r="G101">
            <v>0</v>
          </cell>
          <cell r="H101">
            <v>-1245059676.99</v>
          </cell>
          <cell r="I101">
            <v>0</v>
          </cell>
          <cell r="J101">
            <v>-1245059676.99</v>
          </cell>
          <cell r="K101">
            <v>-381340455.56999999</v>
          </cell>
        </row>
        <row r="102">
          <cell r="F102">
            <v>753800</v>
          </cell>
          <cell r="G102">
            <v>0</v>
          </cell>
          <cell r="H102">
            <v>753800</v>
          </cell>
          <cell r="I102">
            <v>0</v>
          </cell>
          <cell r="J102">
            <v>753800</v>
          </cell>
          <cell r="K102">
            <v>753800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>
            <v>22711000</v>
          </cell>
          <cell r="G105">
            <v>0</v>
          </cell>
          <cell r="H105">
            <v>22711000</v>
          </cell>
          <cell r="I105">
            <v>0</v>
          </cell>
          <cell r="J105">
            <v>22711000</v>
          </cell>
          <cell r="K105">
            <v>22711000</v>
          </cell>
        </row>
        <row r="106">
          <cell r="F106">
            <v>3823814145.4300003</v>
          </cell>
          <cell r="G106">
            <v>696999978.16999996</v>
          </cell>
          <cell r="H106">
            <v>4520814123.6000004</v>
          </cell>
          <cell r="I106">
            <v>0</v>
          </cell>
          <cell r="J106">
            <v>4520814123.6000004</v>
          </cell>
          <cell r="K106">
            <v>4681887243.3000002</v>
          </cell>
        </row>
        <row r="108">
          <cell r="F108">
            <v>88501936.680000007</v>
          </cell>
          <cell r="G108">
            <v>0</v>
          </cell>
          <cell r="H108">
            <v>88501936.680000007</v>
          </cell>
          <cell r="I108">
            <v>0</v>
          </cell>
          <cell r="J108">
            <v>88501936.680000007</v>
          </cell>
          <cell r="K108">
            <v>88501936.680000007</v>
          </cell>
        </row>
        <row r="109">
          <cell r="F109">
            <v>-23939820.57</v>
          </cell>
          <cell r="G109">
            <v>0</v>
          </cell>
          <cell r="H109">
            <v>-23939820.57</v>
          </cell>
          <cell r="I109">
            <v>0</v>
          </cell>
          <cell r="J109">
            <v>-23939820.57</v>
          </cell>
          <cell r="K109">
            <v>-19431057.75</v>
          </cell>
        </row>
        <row r="110">
          <cell r="F110">
            <v>-3240235.8</v>
          </cell>
          <cell r="G110">
            <v>-1268527.02</v>
          </cell>
          <cell r="H110">
            <v>-4508762.82</v>
          </cell>
          <cell r="I110">
            <v>0</v>
          </cell>
          <cell r="J110">
            <v>-4508762.82</v>
          </cell>
          <cell r="K110">
            <v>-4508762.82</v>
          </cell>
        </row>
        <row r="111">
          <cell r="F111">
            <v>61321880.31000001</v>
          </cell>
          <cell r="G111">
            <v>-1268527.02</v>
          </cell>
          <cell r="H111">
            <v>60053353.290000007</v>
          </cell>
          <cell r="I111">
            <v>0</v>
          </cell>
          <cell r="J111">
            <v>60053353.290000007</v>
          </cell>
          <cell r="K111">
            <v>64562116.110000007</v>
          </cell>
        </row>
        <row r="113">
          <cell r="F113">
            <v>207287663.94999999</v>
          </cell>
          <cell r="G113">
            <v>0</v>
          </cell>
          <cell r="H113">
            <v>207287663.94999999</v>
          </cell>
          <cell r="I113">
            <v>0</v>
          </cell>
          <cell r="J113">
            <v>207287663.94999999</v>
          </cell>
          <cell r="K113">
            <v>0</v>
          </cell>
        </row>
        <row r="114">
          <cell r="F114">
            <v>207287663.94999999</v>
          </cell>
          <cell r="G114">
            <v>0</v>
          </cell>
          <cell r="H114">
            <v>207287663.94999999</v>
          </cell>
          <cell r="I114">
            <v>0</v>
          </cell>
          <cell r="J114">
            <v>207287663.94999999</v>
          </cell>
          <cell r="K114">
            <v>0</v>
          </cell>
        </row>
        <row r="116">
          <cell r="F116">
            <v>2248783025.6399999</v>
          </cell>
          <cell r="G116">
            <v>-108603734.84999999</v>
          </cell>
          <cell r="H116">
            <v>2140179290.79</v>
          </cell>
          <cell r="I116">
            <v>0</v>
          </cell>
          <cell r="J116">
            <v>2140179290.79</v>
          </cell>
          <cell r="K116">
            <v>2785256654.7399998</v>
          </cell>
        </row>
        <row r="117">
          <cell r="F117">
            <v>1017794395.47</v>
          </cell>
          <cell r="G117">
            <v>0</v>
          </cell>
          <cell r="H117">
            <v>1017794395.47</v>
          </cell>
          <cell r="I117">
            <v>0</v>
          </cell>
          <cell r="J117">
            <v>1017794395.47</v>
          </cell>
          <cell r="K117">
            <v>0</v>
          </cell>
        </row>
        <row r="118">
          <cell r="F118">
            <v>-288514179.92000002</v>
          </cell>
          <cell r="G118">
            <v>0</v>
          </cell>
          <cell r="H118">
            <v>-288514179.92000002</v>
          </cell>
          <cell r="I118">
            <v>0</v>
          </cell>
          <cell r="J118">
            <v>-288514179.92000002</v>
          </cell>
          <cell r="K118">
            <v>-552307318.70000005</v>
          </cell>
        </row>
        <row r="119">
          <cell r="F119">
            <v>9288139.0299999993</v>
          </cell>
          <cell r="G119">
            <v>0</v>
          </cell>
          <cell r="H119">
            <v>9288139.0299999993</v>
          </cell>
          <cell r="I119">
            <v>0</v>
          </cell>
          <cell r="J119">
            <v>9288139.0299999993</v>
          </cell>
          <cell r="K119">
            <v>8582259.4100000001</v>
          </cell>
        </row>
        <row r="120">
          <cell r="F120">
            <v>-150000000</v>
          </cell>
          <cell r="G120">
            <v>0</v>
          </cell>
          <cell r="H120">
            <v>-150000000</v>
          </cell>
          <cell r="I120">
            <v>0</v>
          </cell>
          <cell r="J120">
            <v>-150000000</v>
          </cell>
          <cell r="K120">
            <v>-100000000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-50000000</v>
          </cell>
        </row>
        <row r="122">
          <cell r="F122">
            <v>2837351380.2199998</v>
          </cell>
          <cell r="G122">
            <v>-108603734.84999999</v>
          </cell>
          <cell r="H122">
            <v>2728747645.3700004</v>
          </cell>
          <cell r="I122">
            <v>0</v>
          </cell>
          <cell r="J122">
            <v>2728747645.3700004</v>
          </cell>
          <cell r="K122">
            <v>2091531595.4499998</v>
          </cell>
        </row>
        <row r="124">
          <cell r="F124">
            <v>4374929062.1000004</v>
          </cell>
          <cell r="G124">
            <v>0</v>
          </cell>
          <cell r="H124">
            <v>4374929062.1000004</v>
          </cell>
          <cell r="I124">
            <v>0</v>
          </cell>
          <cell r="J124">
            <v>4374929062.1000004</v>
          </cell>
          <cell r="K124">
            <v>3812444694.3099999</v>
          </cell>
        </row>
        <row r="125">
          <cell r="F125">
            <v>848731002.98000002</v>
          </cell>
          <cell r="G125">
            <v>0</v>
          </cell>
          <cell r="H125">
            <v>848731002.98000002</v>
          </cell>
          <cell r="I125">
            <v>0</v>
          </cell>
          <cell r="J125">
            <v>848731002.98000002</v>
          </cell>
          <cell r="K125">
            <v>697537014.89999998</v>
          </cell>
        </row>
        <row r="126">
          <cell r="F126">
            <v>864289212.13999999</v>
          </cell>
          <cell r="G126">
            <v>0</v>
          </cell>
          <cell r="H126">
            <v>864289212.13999999</v>
          </cell>
          <cell r="I126">
            <v>0</v>
          </cell>
          <cell r="J126">
            <v>864289212.13999999</v>
          </cell>
          <cell r="K126">
            <v>797826444.89999998</v>
          </cell>
        </row>
        <row r="127">
          <cell r="F127">
            <v>564498349.28999996</v>
          </cell>
          <cell r="G127">
            <v>0</v>
          </cell>
          <cell r="H127">
            <v>564498349.28999996</v>
          </cell>
          <cell r="I127">
            <v>0</v>
          </cell>
          <cell r="J127">
            <v>564498349.28999996</v>
          </cell>
          <cell r="K127">
            <v>496463583.44999999</v>
          </cell>
        </row>
        <row r="128">
          <cell r="F128">
            <v>-907940073.39999998</v>
          </cell>
          <cell r="G128">
            <v>0</v>
          </cell>
          <cell r="H128">
            <v>-907940073.39999998</v>
          </cell>
          <cell r="I128">
            <v>0</v>
          </cell>
          <cell r="J128">
            <v>-907940073.39999998</v>
          </cell>
          <cell r="K128">
            <v>-710202780.82000005</v>
          </cell>
        </row>
        <row r="129">
          <cell r="F129">
            <v>-15566703.41</v>
          </cell>
          <cell r="G129">
            <v>0</v>
          </cell>
          <cell r="H129">
            <v>-15566703.41</v>
          </cell>
          <cell r="I129">
            <v>0</v>
          </cell>
          <cell r="J129">
            <v>-15566703.41</v>
          </cell>
          <cell r="K129">
            <v>-17415401.530000001</v>
          </cell>
        </row>
        <row r="130">
          <cell r="F130">
            <v>-56966044.990000002</v>
          </cell>
          <cell r="G130">
            <v>0</v>
          </cell>
          <cell r="H130">
            <v>-56966044.990000002</v>
          </cell>
          <cell r="I130">
            <v>0</v>
          </cell>
          <cell r="J130">
            <v>-56966044.990000002</v>
          </cell>
          <cell r="K130">
            <v>-24858474.390000001</v>
          </cell>
        </row>
        <row r="131">
          <cell r="F131">
            <v>-804071226.05999994</v>
          </cell>
          <cell r="G131">
            <v>0</v>
          </cell>
          <cell r="H131">
            <v>-804071226.05999994</v>
          </cell>
          <cell r="I131">
            <v>0</v>
          </cell>
          <cell r="J131">
            <v>-804071226.05999994</v>
          </cell>
          <cell r="K131">
            <v>-676988122.88</v>
          </cell>
        </row>
        <row r="132">
          <cell r="F132">
            <v>4867903578.6500015</v>
          </cell>
          <cell r="G132">
            <v>0</v>
          </cell>
          <cell r="H132">
            <v>4867903578.6500015</v>
          </cell>
          <cell r="I132">
            <v>0</v>
          </cell>
          <cell r="J132">
            <v>4867903578.6500015</v>
          </cell>
          <cell r="K132">
            <v>4374806957.9399996</v>
          </cell>
        </row>
        <row r="134">
          <cell r="F134">
            <v>532772271.64999998</v>
          </cell>
          <cell r="G134">
            <v>0</v>
          </cell>
          <cell r="H134">
            <v>532772271.64999998</v>
          </cell>
          <cell r="I134">
            <v>0</v>
          </cell>
          <cell r="J134">
            <v>532772271.64999998</v>
          </cell>
          <cell r="K134">
            <v>532772271.64999998</v>
          </cell>
        </row>
        <row r="135">
          <cell r="F135">
            <v>-484320450.32999998</v>
          </cell>
          <cell r="G135">
            <v>0</v>
          </cell>
          <cell r="H135">
            <v>-484320450.32999998</v>
          </cell>
          <cell r="I135">
            <v>0</v>
          </cell>
          <cell r="J135">
            <v>-484320450.32999998</v>
          </cell>
          <cell r="K135">
            <v>-484320450.32999998</v>
          </cell>
        </row>
        <row r="136">
          <cell r="F136">
            <v>663994.31999999995</v>
          </cell>
          <cell r="G136">
            <v>0</v>
          </cell>
          <cell r="H136">
            <v>663994.31999999995</v>
          </cell>
          <cell r="I136">
            <v>0</v>
          </cell>
          <cell r="J136">
            <v>663994.31999999995</v>
          </cell>
          <cell r="K136">
            <v>663994.31999999995</v>
          </cell>
        </row>
        <row r="137">
          <cell r="F137">
            <v>526240740.54000002</v>
          </cell>
          <cell r="G137">
            <v>52755.47</v>
          </cell>
          <cell r="H137">
            <v>526293496.00999999</v>
          </cell>
          <cell r="I137">
            <v>0</v>
          </cell>
          <cell r="J137">
            <v>526293496.00999999</v>
          </cell>
          <cell r="K137">
            <v>526293496.00999999</v>
          </cell>
        </row>
        <row r="138">
          <cell r="F138">
            <v>-121806942.95999999</v>
          </cell>
          <cell r="G138">
            <v>-23873808.879999999</v>
          </cell>
          <cell r="H138">
            <v>-145680751.84</v>
          </cell>
          <cell r="I138">
            <v>0</v>
          </cell>
          <cell r="J138">
            <v>-145680751.84</v>
          </cell>
          <cell r="K138">
            <v>-121806942.95999999</v>
          </cell>
        </row>
        <row r="139">
          <cell r="F139">
            <v>453549613.22000009</v>
          </cell>
          <cell r="G139">
            <v>-23821053.41</v>
          </cell>
          <cell r="H139">
            <v>429728559.80999994</v>
          </cell>
          <cell r="I139">
            <v>0</v>
          </cell>
          <cell r="J139">
            <v>429728559.80999994</v>
          </cell>
          <cell r="K139">
            <v>453602368.69</v>
          </cell>
        </row>
        <row r="141">
          <cell r="F141">
            <v>20485912.16</v>
          </cell>
          <cell r="G141">
            <v>0</v>
          </cell>
          <cell r="H141">
            <v>20485912.16</v>
          </cell>
          <cell r="I141">
            <v>0</v>
          </cell>
          <cell r="J141">
            <v>20485912.16</v>
          </cell>
          <cell r="K141">
            <v>19790956.77</v>
          </cell>
        </row>
        <row r="142">
          <cell r="F142">
            <v>-0.09</v>
          </cell>
          <cell r="G142">
            <v>0</v>
          </cell>
          <cell r="H142">
            <v>-0.09</v>
          </cell>
          <cell r="I142">
            <v>0</v>
          </cell>
          <cell r="J142">
            <v>-0.09</v>
          </cell>
          <cell r="K142">
            <v>-0.09</v>
          </cell>
        </row>
        <row r="143">
          <cell r="F143">
            <v>29366.06</v>
          </cell>
          <cell r="G143">
            <v>0</v>
          </cell>
          <cell r="H143">
            <v>29366.06</v>
          </cell>
          <cell r="I143">
            <v>0</v>
          </cell>
          <cell r="J143">
            <v>29366.06</v>
          </cell>
          <cell r="K143">
            <v>234022.34</v>
          </cell>
        </row>
        <row r="144">
          <cell r="F144">
            <v>431426696.82999998</v>
          </cell>
          <cell r="G144">
            <v>0</v>
          </cell>
          <cell r="H144">
            <v>431426696.82999998</v>
          </cell>
          <cell r="I144">
            <v>0</v>
          </cell>
          <cell r="J144">
            <v>431426696.82999998</v>
          </cell>
          <cell r="K144">
            <v>421389348.68000001</v>
          </cell>
        </row>
        <row r="145">
          <cell r="F145">
            <v>97410.89</v>
          </cell>
          <cell r="G145">
            <v>0</v>
          </cell>
          <cell r="H145">
            <v>97410.89</v>
          </cell>
          <cell r="I145">
            <v>0</v>
          </cell>
          <cell r="J145">
            <v>97410.89</v>
          </cell>
          <cell r="K145">
            <v>242737.25</v>
          </cell>
        </row>
        <row r="146">
          <cell r="F146">
            <v>-7409510.3499999996</v>
          </cell>
          <cell r="G146">
            <v>0</v>
          </cell>
          <cell r="H146">
            <v>-7409510.3499999996</v>
          </cell>
          <cell r="I146">
            <v>0</v>
          </cell>
          <cell r="J146">
            <v>-7409510.3499999996</v>
          </cell>
          <cell r="K146">
            <v>-7281585</v>
          </cell>
        </row>
        <row r="147">
          <cell r="F147">
            <v>-20312180.25</v>
          </cell>
          <cell r="G147">
            <v>0</v>
          </cell>
          <cell r="H147">
            <v>-20312180.25</v>
          </cell>
          <cell r="I147">
            <v>0</v>
          </cell>
          <cell r="J147">
            <v>-20312180.25</v>
          </cell>
          <cell r="K147">
            <v>-20693405.859999999</v>
          </cell>
        </row>
        <row r="148">
          <cell r="F148">
            <v>424317695.24999994</v>
          </cell>
          <cell r="G148">
            <v>0</v>
          </cell>
          <cell r="H148">
            <v>424317695.24999994</v>
          </cell>
          <cell r="I148">
            <v>0</v>
          </cell>
          <cell r="J148">
            <v>424317695.24999994</v>
          </cell>
          <cell r="K148">
            <v>413682074.08999997</v>
          </cell>
        </row>
        <row r="150">
          <cell r="F150">
            <v>12013498.32</v>
          </cell>
          <cell r="G150">
            <v>0</v>
          </cell>
          <cell r="H150">
            <v>12013498.32</v>
          </cell>
          <cell r="I150">
            <v>9246431.4399999995</v>
          </cell>
          <cell r="J150">
            <v>21259929.760000002</v>
          </cell>
          <cell r="K150">
            <v>1197356.05</v>
          </cell>
        </row>
        <row r="151">
          <cell r="F151">
            <v>633304226.47000003</v>
          </cell>
          <cell r="G151">
            <v>0</v>
          </cell>
          <cell r="H151">
            <v>633304226.47000003</v>
          </cell>
          <cell r="I151">
            <v>0</v>
          </cell>
          <cell r="J151">
            <v>633304226.47000003</v>
          </cell>
          <cell r="K151">
            <v>632318546.50999999</v>
          </cell>
        </row>
        <row r="152">
          <cell r="F152">
            <v>167856070.11000001</v>
          </cell>
          <cell r="G152">
            <v>0</v>
          </cell>
          <cell r="H152">
            <v>167856070.11000001</v>
          </cell>
          <cell r="I152">
            <v>0</v>
          </cell>
          <cell r="J152">
            <v>167856070.11000001</v>
          </cell>
          <cell r="K152">
            <v>77424975</v>
          </cell>
        </row>
        <row r="153">
          <cell r="F153">
            <v>23010073.120000001</v>
          </cell>
          <cell r="G153">
            <v>0</v>
          </cell>
          <cell r="H153">
            <v>23010073.120000001</v>
          </cell>
          <cell r="I153">
            <v>0</v>
          </cell>
          <cell r="J153">
            <v>23010073.120000001</v>
          </cell>
          <cell r="K153">
            <v>23221353.260000002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50</v>
          </cell>
        </row>
        <row r="155">
          <cell r="F155">
            <v>2404618.08</v>
          </cell>
          <cell r="G155">
            <v>0</v>
          </cell>
          <cell r="H155">
            <v>2404618.08</v>
          </cell>
          <cell r="I155">
            <v>0</v>
          </cell>
          <cell r="J155">
            <v>2404618.08</v>
          </cell>
          <cell r="K155">
            <v>12130948.109999999</v>
          </cell>
        </row>
        <row r="156">
          <cell r="F156">
            <v>269076063.91000003</v>
          </cell>
          <cell r="G156">
            <v>0</v>
          </cell>
          <cell r="H156">
            <v>269076063.91000003</v>
          </cell>
          <cell r="I156">
            <v>0</v>
          </cell>
          <cell r="J156">
            <v>269076063.91000003</v>
          </cell>
          <cell r="K156">
            <v>242568267</v>
          </cell>
        </row>
        <row r="157">
          <cell r="F157">
            <v>715207.85</v>
          </cell>
          <cell r="G157">
            <v>0</v>
          </cell>
          <cell r="H157">
            <v>715207.85</v>
          </cell>
          <cell r="I157">
            <v>0</v>
          </cell>
          <cell r="J157">
            <v>715207.85</v>
          </cell>
          <cell r="K157">
            <v>12109671.890000001</v>
          </cell>
        </row>
        <row r="158">
          <cell r="F158">
            <v>1108379757.8600001</v>
          </cell>
          <cell r="G158">
            <v>0</v>
          </cell>
          <cell r="H158">
            <v>1108379757.8600001</v>
          </cell>
          <cell r="I158">
            <v>9246431.4399999995</v>
          </cell>
          <cell r="J158">
            <v>1117626189.3</v>
          </cell>
          <cell r="K158">
            <v>1000971167.8199999</v>
          </cell>
        </row>
        <row r="160">
          <cell r="F160">
            <v>13551572.33</v>
          </cell>
          <cell r="G160">
            <v>0</v>
          </cell>
          <cell r="H160">
            <v>13551572.33</v>
          </cell>
          <cell r="I160">
            <v>0</v>
          </cell>
          <cell r="J160">
            <v>13551572.33</v>
          </cell>
          <cell r="K160">
            <v>117044164.66</v>
          </cell>
        </row>
        <row r="161">
          <cell r="F161">
            <v>-8150141.6500000004</v>
          </cell>
          <cell r="G161">
            <v>0</v>
          </cell>
          <cell r="H161">
            <v>-8150141.6500000004</v>
          </cell>
          <cell r="I161">
            <v>0</v>
          </cell>
          <cell r="J161">
            <v>-8150141.6500000004</v>
          </cell>
          <cell r="K161">
            <v>-110189267.75</v>
          </cell>
        </row>
        <row r="162">
          <cell r="F162">
            <v>5401430.6799999997</v>
          </cell>
          <cell r="G162">
            <v>0</v>
          </cell>
          <cell r="H162">
            <v>5401430.6799999997</v>
          </cell>
          <cell r="I162">
            <v>0</v>
          </cell>
          <cell r="J162">
            <v>5401430.6799999997</v>
          </cell>
          <cell r="K162">
            <v>6854896.9099999964</v>
          </cell>
        </row>
        <row r="164">
          <cell r="F164">
            <v>26029539.859999999</v>
          </cell>
          <cell r="G164">
            <v>0</v>
          </cell>
          <cell r="H164">
            <v>26029539.859999999</v>
          </cell>
          <cell r="I164">
            <v>1548200.23</v>
          </cell>
          <cell r="J164">
            <v>27577740.09</v>
          </cell>
          <cell r="K164">
            <v>0</v>
          </cell>
        </row>
        <row r="165">
          <cell r="F165">
            <v>123385456.97</v>
          </cell>
          <cell r="G165">
            <v>0</v>
          </cell>
          <cell r="H165">
            <v>123385456.97</v>
          </cell>
          <cell r="I165">
            <v>0</v>
          </cell>
          <cell r="J165">
            <v>123385456.97</v>
          </cell>
          <cell r="K165">
            <v>160064818.61000001</v>
          </cell>
        </row>
        <row r="166">
          <cell r="F166">
            <v>1548200.23</v>
          </cell>
          <cell r="G166">
            <v>0</v>
          </cell>
          <cell r="H166">
            <v>1548200.23</v>
          </cell>
          <cell r="I166">
            <v>-1548200.23</v>
          </cell>
          <cell r="J166">
            <v>0</v>
          </cell>
          <cell r="K166">
            <v>0</v>
          </cell>
        </row>
        <row r="167">
          <cell r="F167">
            <v>-50206680.409999996</v>
          </cell>
          <cell r="G167">
            <v>0</v>
          </cell>
          <cell r="H167">
            <v>-50206680.409999996</v>
          </cell>
          <cell r="I167">
            <v>0</v>
          </cell>
          <cell r="J167">
            <v>-50206680.409999996</v>
          </cell>
          <cell r="K167">
            <v>-101662066.63</v>
          </cell>
        </row>
        <row r="168">
          <cell r="F168">
            <v>100756516.64999998</v>
          </cell>
          <cell r="G168">
            <v>0</v>
          </cell>
          <cell r="H168">
            <v>100756516.64999998</v>
          </cell>
          <cell r="I168">
            <v>0</v>
          </cell>
          <cell r="J168">
            <v>100756516.65000001</v>
          </cell>
          <cell r="K168">
            <v>58402751.980000019</v>
          </cell>
        </row>
        <row r="170">
          <cell r="F170">
            <v>49672884.920000002</v>
          </cell>
          <cell r="G170">
            <v>0</v>
          </cell>
          <cell r="H170">
            <v>49672884.920000002</v>
          </cell>
          <cell r="I170">
            <v>0</v>
          </cell>
          <cell r="J170">
            <v>49672884.920000002</v>
          </cell>
          <cell r="K170">
            <v>66476495.649999999</v>
          </cell>
        </row>
        <row r="171">
          <cell r="F171">
            <v>-34553576.490000002</v>
          </cell>
          <cell r="G171">
            <v>0</v>
          </cell>
          <cell r="H171">
            <v>-34553576.490000002</v>
          </cell>
          <cell r="I171">
            <v>0</v>
          </cell>
          <cell r="J171">
            <v>-34553576.490000002</v>
          </cell>
          <cell r="K171">
            <v>-38063717.840000004</v>
          </cell>
        </row>
        <row r="172">
          <cell r="F172">
            <v>15119308.43</v>
          </cell>
          <cell r="G172">
            <v>0</v>
          </cell>
          <cell r="H172">
            <v>15119308.43</v>
          </cell>
          <cell r="I172">
            <v>0</v>
          </cell>
          <cell r="J172">
            <v>15119308.43</v>
          </cell>
          <cell r="K172">
            <v>28412777.809999995</v>
          </cell>
        </row>
        <row r="174">
          <cell r="F174">
            <v>30864293.539999999</v>
          </cell>
          <cell r="G174">
            <v>0</v>
          </cell>
          <cell r="H174">
            <v>30864293.539999999</v>
          </cell>
          <cell r="I174">
            <v>0</v>
          </cell>
          <cell r="J174">
            <v>30864293.539999999</v>
          </cell>
          <cell r="K174">
            <v>44888271.399999999</v>
          </cell>
        </row>
        <row r="175">
          <cell r="F175">
            <v>-14104541.609999999</v>
          </cell>
          <cell r="G175">
            <v>0</v>
          </cell>
          <cell r="H175">
            <v>-14104541.609999999</v>
          </cell>
          <cell r="I175">
            <v>0</v>
          </cell>
          <cell r="J175">
            <v>-14104541.609999999</v>
          </cell>
          <cell r="K175">
            <v>-28392344.129999999</v>
          </cell>
        </row>
        <row r="176">
          <cell r="F176">
            <v>16759751.93</v>
          </cell>
          <cell r="G176">
            <v>0</v>
          </cell>
          <cell r="H176">
            <v>16759751.93</v>
          </cell>
          <cell r="I176">
            <v>0</v>
          </cell>
          <cell r="J176">
            <v>16759751.93</v>
          </cell>
          <cell r="K176">
            <v>16495927.27</v>
          </cell>
        </row>
        <row r="178">
          <cell r="F178">
            <v>73449361.030000001</v>
          </cell>
          <cell r="G178">
            <v>0</v>
          </cell>
          <cell r="H178">
            <v>73449361.030000001</v>
          </cell>
          <cell r="I178">
            <v>-244425.15</v>
          </cell>
          <cell r="J178">
            <v>73204935.879999995</v>
          </cell>
          <cell r="K178">
            <v>63349214.840000004</v>
          </cell>
        </row>
        <row r="179">
          <cell r="F179">
            <v>80488841.239999995</v>
          </cell>
          <cell r="G179">
            <v>0</v>
          </cell>
          <cell r="H179">
            <v>80488841.239999995</v>
          </cell>
          <cell r="I179">
            <v>0</v>
          </cell>
          <cell r="J179">
            <v>80488841.239999995</v>
          </cell>
          <cell r="K179">
            <v>80454361.239999995</v>
          </cell>
        </row>
        <row r="180">
          <cell r="F180">
            <v>-48195750.82</v>
          </cell>
          <cell r="G180">
            <v>0</v>
          </cell>
          <cell r="H180">
            <v>-48195750.82</v>
          </cell>
          <cell r="I180">
            <v>324277.05</v>
          </cell>
          <cell r="J180">
            <v>-47871473.770000003</v>
          </cell>
          <cell r="K180">
            <v>-36820543.369999997</v>
          </cell>
        </row>
        <row r="181">
          <cell r="F181">
            <v>-80125335.540000007</v>
          </cell>
          <cell r="G181">
            <v>0</v>
          </cell>
          <cell r="H181">
            <v>-80125335.540000007</v>
          </cell>
          <cell r="I181">
            <v>0</v>
          </cell>
          <cell r="J181">
            <v>-80125335.540000007</v>
          </cell>
          <cell r="K181">
            <v>-63898899.299999997</v>
          </cell>
        </row>
        <row r="182">
          <cell r="F182">
            <v>25617115.909999982</v>
          </cell>
          <cell r="G182">
            <v>0</v>
          </cell>
          <cell r="H182">
            <v>25617115.909999982</v>
          </cell>
          <cell r="I182">
            <v>79851.899999999994</v>
          </cell>
          <cell r="J182">
            <v>25696967.809999987</v>
          </cell>
          <cell r="K182">
            <v>43084133.409999982</v>
          </cell>
        </row>
        <row r="184">
          <cell r="F184">
            <v>26922609.960000001</v>
          </cell>
          <cell r="G184">
            <v>0</v>
          </cell>
          <cell r="H184">
            <v>26922609.960000001</v>
          </cell>
          <cell r="I184">
            <v>0</v>
          </cell>
          <cell r="J184">
            <v>26922609.960000001</v>
          </cell>
          <cell r="K184">
            <v>19704658.489999998</v>
          </cell>
        </row>
        <row r="185">
          <cell r="F185">
            <v>19447736.449999999</v>
          </cell>
          <cell r="G185">
            <v>0</v>
          </cell>
          <cell r="H185">
            <v>19447736.449999999</v>
          </cell>
          <cell r="I185">
            <v>0</v>
          </cell>
          <cell r="J185">
            <v>19447736.449999999</v>
          </cell>
          <cell r="K185">
            <v>38104078.619999997</v>
          </cell>
        </row>
        <row r="186">
          <cell r="F186">
            <v>29251320.449999999</v>
          </cell>
          <cell r="G186">
            <v>0</v>
          </cell>
          <cell r="H186">
            <v>29251320.449999999</v>
          </cell>
          <cell r="I186">
            <v>0</v>
          </cell>
          <cell r="J186">
            <v>29251320.449999999</v>
          </cell>
          <cell r="K186">
            <v>41352441.609999999</v>
          </cell>
        </row>
        <row r="187">
          <cell r="F187">
            <v>-0.06</v>
          </cell>
          <cell r="G187">
            <v>0</v>
          </cell>
          <cell r="H187">
            <v>-0.06</v>
          </cell>
          <cell r="I187">
            <v>0</v>
          </cell>
          <cell r="J187">
            <v>-0.06</v>
          </cell>
          <cell r="K187">
            <v>-0.06</v>
          </cell>
        </row>
        <row r="188">
          <cell r="F188">
            <v>0.08</v>
          </cell>
          <cell r="G188">
            <v>0</v>
          </cell>
          <cell r="H188">
            <v>0.08</v>
          </cell>
          <cell r="I188">
            <v>0</v>
          </cell>
          <cell r="J188">
            <v>0.08</v>
          </cell>
          <cell r="K188">
            <v>0.08</v>
          </cell>
        </row>
        <row r="189">
          <cell r="F189">
            <v>8509992.9100000001</v>
          </cell>
          <cell r="G189">
            <v>0</v>
          </cell>
          <cell r="H189">
            <v>8509992.9100000001</v>
          </cell>
          <cell r="I189">
            <v>0</v>
          </cell>
          <cell r="J189">
            <v>8509992.9100000001</v>
          </cell>
          <cell r="K189">
            <v>6484580.9699999997</v>
          </cell>
        </row>
        <row r="190">
          <cell r="F190">
            <v>827336.09</v>
          </cell>
          <cell r="G190">
            <v>0</v>
          </cell>
          <cell r="H190">
            <v>827336.09</v>
          </cell>
          <cell r="I190">
            <v>6000</v>
          </cell>
          <cell r="J190">
            <v>833336.09</v>
          </cell>
          <cell r="K190">
            <v>1210767.17</v>
          </cell>
        </row>
        <row r="191">
          <cell r="F191">
            <v>-5500.9</v>
          </cell>
          <cell r="G191">
            <v>0</v>
          </cell>
          <cell r="H191">
            <v>-5500.9</v>
          </cell>
          <cell r="I191">
            <v>0</v>
          </cell>
          <cell r="J191">
            <v>-5500.9</v>
          </cell>
          <cell r="K191">
            <v>464420.09</v>
          </cell>
        </row>
        <row r="192">
          <cell r="F192">
            <v>5267477.4400000004</v>
          </cell>
          <cell r="G192">
            <v>0</v>
          </cell>
          <cell r="H192">
            <v>5267477.4400000004</v>
          </cell>
          <cell r="I192">
            <v>863770.39</v>
          </cell>
          <cell r="J192">
            <v>6131247.8300000001</v>
          </cell>
          <cell r="K192">
            <v>7649984.1600000001</v>
          </cell>
        </row>
        <row r="193">
          <cell r="F193">
            <v>88093317.75</v>
          </cell>
          <cell r="G193">
            <v>0</v>
          </cell>
          <cell r="H193">
            <v>88093317.75</v>
          </cell>
          <cell r="I193">
            <v>0</v>
          </cell>
          <cell r="J193">
            <v>88093317.75</v>
          </cell>
          <cell r="K193">
            <v>97720184.079999998</v>
          </cell>
        </row>
        <row r="194">
          <cell r="F194">
            <v>392486.65</v>
          </cell>
          <cell r="G194">
            <v>0</v>
          </cell>
          <cell r="H194">
            <v>392486.65</v>
          </cell>
          <cell r="I194">
            <v>46000</v>
          </cell>
          <cell r="J194">
            <v>438486.65</v>
          </cell>
          <cell r="K194">
            <v>841075.45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5257766.03</v>
          </cell>
          <cell r="G196">
            <v>0</v>
          </cell>
          <cell r="H196">
            <v>5257766.03</v>
          </cell>
          <cell r="I196">
            <v>0</v>
          </cell>
          <cell r="J196">
            <v>5257766.03</v>
          </cell>
          <cell r="K196">
            <v>5105135.09</v>
          </cell>
        </row>
        <row r="197">
          <cell r="F197">
            <v>28850021.41</v>
          </cell>
          <cell r="G197">
            <v>0</v>
          </cell>
          <cell r="H197">
            <v>28850021.41</v>
          </cell>
          <cell r="I197">
            <v>0</v>
          </cell>
          <cell r="J197">
            <v>28850021.41</v>
          </cell>
          <cell r="K197">
            <v>26374033.149999999</v>
          </cell>
        </row>
        <row r="198">
          <cell r="F198">
            <v>550392.89</v>
          </cell>
          <cell r="G198">
            <v>0</v>
          </cell>
          <cell r="H198">
            <v>550392.89</v>
          </cell>
          <cell r="I198">
            <v>0</v>
          </cell>
          <cell r="J198">
            <v>550392.89</v>
          </cell>
          <cell r="K198">
            <v>594008.36</v>
          </cell>
        </row>
        <row r="199">
          <cell r="F199">
            <v>4600</v>
          </cell>
          <cell r="G199">
            <v>0</v>
          </cell>
          <cell r="H199">
            <v>4600</v>
          </cell>
          <cell r="I199">
            <v>0</v>
          </cell>
          <cell r="J199">
            <v>4600</v>
          </cell>
          <cell r="K199">
            <v>935141.86</v>
          </cell>
        </row>
        <row r="200">
          <cell r="F200">
            <v>213369557.14999998</v>
          </cell>
          <cell r="G200">
            <v>0</v>
          </cell>
          <cell r="H200">
            <v>213369557.14999998</v>
          </cell>
          <cell r="I200">
            <v>915770.39</v>
          </cell>
          <cell r="J200">
            <v>214285327.53999999</v>
          </cell>
          <cell r="K200">
            <v>246540509.12</v>
          </cell>
        </row>
        <row r="202">
          <cell r="F202">
            <v>64478732.25</v>
          </cell>
          <cell r="G202">
            <v>0</v>
          </cell>
          <cell r="H202">
            <v>64478732.25</v>
          </cell>
          <cell r="I202">
            <v>0</v>
          </cell>
          <cell r="J202">
            <v>64478732.25</v>
          </cell>
          <cell r="K202">
            <v>63321806.619999997</v>
          </cell>
        </row>
        <row r="203">
          <cell r="F203">
            <v>73527121.829999998</v>
          </cell>
          <cell r="G203">
            <v>0</v>
          </cell>
          <cell r="H203">
            <v>73527121.829999998</v>
          </cell>
          <cell r="I203">
            <v>0</v>
          </cell>
          <cell r="J203">
            <v>73527121.829999998</v>
          </cell>
          <cell r="K203">
            <v>14680238.16</v>
          </cell>
        </row>
        <row r="204">
          <cell r="F204">
            <v>15060166.359999999</v>
          </cell>
          <cell r="G204">
            <v>-15060166.359999999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F205">
            <v>474728.87</v>
          </cell>
          <cell r="G205">
            <v>-342750.08</v>
          </cell>
          <cell r="H205">
            <v>131978.79</v>
          </cell>
          <cell r="I205">
            <v>0</v>
          </cell>
          <cell r="J205">
            <v>131978.79</v>
          </cell>
          <cell r="K205">
            <v>0</v>
          </cell>
        </row>
        <row r="206">
          <cell r="F206">
            <v>-1322812.47</v>
          </cell>
          <cell r="G206">
            <v>0</v>
          </cell>
          <cell r="H206">
            <v>-1322812.47</v>
          </cell>
          <cell r="I206">
            <v>0</v>
          </cell>
          <cell r="J206">
            <v>-1322812.47</v>
          </cell>
          <cell r="K206">
            <v>-111168.52</v>
          </cell>
        </row>
        <row r="207">
          <cell r="F207">
            <v>-50165.47</v>
          </cell>
          <cell r="G207">
            <v>50165.47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F210">
            <v>12865433.279999999</v>
          </cell>
          <cell r="G210">
            <v>0</v>
          </cell>
          <cell r="H210">
            <v>12865433.279999999</v>
          </cell>
          <cell r="I210">
            <v>0</v>
          </cell>
          <cell r="J210">
            <v>12865433.279999999</v>
          </cell>
          <cell r="K210">
            <v>29255129.550000001</v>
          </cell>
        </row>
        <row r="211">
          <cell r="F211">
            <v>26736409.84</v>
          </cell>
          <cell r="G211">
            <v>-26736409.84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>
            <v>-451070.24</v>
          </cell>
          <cell r="G212">
            <v>12604751.449999999</v>
          </cell>
          <cell r="H212">
            <v>12153681.210000001</v>
          </cell>
          <cell r="I212">
            <v>0</v>
          </cell>
          <cell r="J212">
            <v>12153681.210000001</v>
          </cell>
          <cell r="K212">
            <v>0</v>
          </cell>
        </row>
        <row r="213">
          <cell r="F213">
            <v>-2939520.59</v>
          </cell>
          <cell r="G213">
            <v>4854194.0599999996</v>
          </cell>
          <cell r="H213">
            <v>1914673.47</v>
          </cell>
          <cell r="I213">
            <v>0</v>
          </cell>
          <cell r="J213">
            <v>1914673.47</v>
          </cell>
          <cell r="K213">
            <v>0</v>
          </cell>
        </row>
        <row r="214">
          <cell r="F214">
            <v>-3354063.5</v>
          </cell>
          <cell r="G214">
            <v>5423135.29</v>
          </cell>
          <cell r="H214">
            <v>2069071.79</v>
          </cell>
          <cell r="I214">
            <v>0</v>
          </cell>
          <cell r="J214">
            <v>2069071.79</v>
          </cell>
          <cell r="K214">
            <v>0</v>
          </cell>
        </row>
        <row r="215">
          <cell r="F215">
            <v>283209.53000000003</v>
          </cell>
          <cell r="G215">
            <v>-283209.53000000003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0.18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F220">
            <v>-46574.5</v>
          </cell>
          <cell r="G220">
            <v>46574.5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F227">
            <v>1298.74</v>
          </cell>
          <cell r="G227">
            <v>-1298.74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F228">
            <v>1141217.6200000001</v>
          </cell>
          <cell r="G228">
            <v>215363.17</v>
          </cell>
          <cell r="H228">
            <v>1356580.79</v>
          </cell>
          <cell r="I228">
            <v>2500.9499999999998</v>
          </cell>
          <cell r="J228">
            <v>1359081.74</v>
          </cell>
          <cell r="K228">
            <v>2905163.68</v>
          </cell>
        </row>
        <row r="229">
          <cell r="F229">
            <v>3005408.44</v>
          </cell>
          <cell r="G229">
            <v>-2815655.75</v>
          </cell>
          <cell r="H229">
            <v>189752.69</v>
          </cell>
          <cell r="I229">
            <v>-4497.21</v>
          </cell>
          <cell r="J229">
            <v>185255.48</v>
          </cell>
          <cell r="K229">
            <v>10452767.369999999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0.16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F233">
            <v>-313931.13</v>
          </cell>
          <cell r="G233">
            <v>2600292.58</v>
          </cell>
          <cell r="H233">
            <v>2286361.4500000002</v>
          </cell>
          <cell r="I233">
            <v>0</v>
          </cell>
          <cell r="J233">
            <v>2286361.4500000002</v>
          </cell>
          <cell r="K233">
            <v>-496840.17</v>
          </cell>
        </row>
        <row r="234">
          <cell r="F234">
            <v>-61000000.030000001</v>
          </cell>
          <cell r="G234">
            <v>0</v>
          </cell>
          <cell r="H234">
            <v>-61000000.030000001</v>
          </cell>
          <cell r="I234">
            <v>0</v>
          </cell>
          <cell r="J234">
            <v>-61000000.030000001</v>
          </cell>
          <cell r="K234">
            <v>-61000000.030000001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F236">
            <v>20000000</v>
          </cell>
          <cell r="G236">
            <v>0</v>
          </cell>
          <cell r="H236">
            <v>20000000</v>
          </cell>
          <cell r="I236">
            <v>0</v>
          </cell>
          <cell r="J236">
            <v>20000000</v>
          </cell>
          <cell r="K236">
            <v>20000000</v>
          </cell>
        </row>
        <row r="237">
          <cell r="F237">
            <v>1075517.1299999999</v>
          </cell>
          <cell r="G237">
            <v>0</v>
          </cell>
          <cell r="H237">
            <v>1075517.1299999999</v>
          </cell>
          <cell r="I237">
            <v>0</v>
          </cell>
          <cell r="J237">
            <v>1075517.1299999999</v>
          </cell>
          <cell r="K237">
            <v>816762.84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F239">
            <v>46494.92</v>
          </cell>
          <cell r="G239">
            <v>0</v>
          </cell>
          <cell r="H239">
            <v>46494.92</v>
          </cell>
          <cell r="I239">
            <v>0</v>
          </cell>
          <cell r="J239">
            <v>46494.92</v>
          </cell>
          <cell r="K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F241">
            <v>149217600.88</v>
          </cell>
          <cell r="G241">
            <v>-19445013.780000001</v>
          </cell>
          <cell r="H241">
            <v>129772587.09999995</v>
          </cell>
          <cell r="I241">
            <v>-1996.26</v>
          </cell>
          <cell r="J241">
            <v>129770590.83999996</v>
          </cell>
          <cell r="K241">
            <v>79823859.840000018</v>
          </cell>
        </row>
        <row r="243">
          <cell r="F243">
            <v>38861823.640000001</v>
          </cell>
          <cell r="G243">
            <v>0</v>
          </cell>
          <cell r="H243">
            <v>38861823.640000001</v>
          </cell>
          <cell r="I243">
            <v>0</v>
          </cell>
          <cell r="J243">
            <v>38861823.640000001</v>
          </cell>
          <cell r="K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20833131.809999999</v>
          </cell>
        </row>
        <row r="245">
          <cell r="F245">
            <v>53447912.869999997</v>
          </cell>
          <cell r="G245">
            <v>0</v>
          </cell>
          <cell r="H245">
            <v>53447912.869999997</v>
          </cell>
          <cell r="I245">
            <v>-79851.899999999994</v>
          </cell>
          <cell r="J245">
            <v>53368060.969999999</v>
          </cell>
          <cell r="K245">
            <v>18167235.780000001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F247">
            <v>0.45</v>
          </cell>
          <cell r="G247">
            <v>0</v>
          </cell>
          <cell r="H247">
            <v>0.45</v>
          </cell>
          <cell r="I247">
            <v>0</v>
          </cell>
          <cell r="J247">
            <v>0.45</v>
          </cell>
          <cell r="K247">
            <v>2534.62</v>
          </cell>
        </row>
        <row r="248">
          <cell r="F248">
            <v>92309736.959999993</v>
          </cell>
          <cell r="G248">
            <v>0</v>
          </cell>
          <cell r="H248">
            <v>92309736.959999993</v>
          </cell>
          <cell r="I248">
            <v>-79851.899999999994</v>
          </cell>
          <cell r="J248">
            <v>92229885.060000002</v>
          </cell>
          <cell r="K248">
            <v>39002902.210000001</v>
          </cell>
        </row>
        <row r="250">
          <cell r="F250">
            <v>2391300</v>
          </cell>
          <cell r="G250">
            <v>0</v>
          </cell>
          <cell r="H250">
            <v>2391300</v>
          </cell>
          <cell r="I250">
            <v>0</v>
          </cell>
          <cell r="J250">
            <v>2391300</v>
          </cell>
          <cell r="K250">
            <v>0.13</v>
          </cell>
        </row>
        <row r="251">
          <cell r="F251">
            <v>1262242.71</v>
          </cell>
          <cell r="G251">
            <v>0</v>
          </cell>
          <cell r="H251">
            <v>1262242.71</v>
          </cell>
          <cell r="I251">
            <v>0</v>
          </cell>
          <cell r="J251">
            <v>1262242.71</v>
          </cell>
          <cell r="K251">
            <v>985002.21</v>
          </cell>
        </row>
        <row r="252">
          <cell r="F252">
            <v>75.260000000000005</v>
          </cell>
          <cell r="G252">
            <v>0</v>
          </cell>
          <cell r="H252">
            <v>75.260000000000005</v>
          </cell>
          <cell r="I252">
            <v>0</v>
          </cell>
          <cell r="J252">
            <v>75.260000000000005</v>
          </cell>
          <cell r="K252">
            <v>19.260000000000002</v>
          </cell>
        </row>
        <row r="253">
          <cell r="F253">
            <v>3653617.97</v>
          </cell>
          <cell r="G253">
            <v>0</v>
          </cell>
          <cell r="H253">
            <v>3653617.97</v>
          </cell>
          <cell r="I253">
            <v>0</v>
          </cell>
          <cell r="J253">
            <v>3653617.97</v>
          </cell>
          <cell r="K253">
            <v>985021.6</v>
          </cell>
        </row>
        <row r="255">
          <cell r="F255">
            <v>-29391832126.73</v>
          </cell>
          <cell r="G255">
            <v>0</v>
          </cell>
          <cell r="H255">
            <v>-29391832126.73</v>
          </cell>
          <cell r="I255">
            <v>669644714.32000005</v>
          </cell>
          <cell r="J255">
            <v>-28722187412.41</v>
          </cell>
          <cell r="K255">
            <v>-24371377850.25</v>
          </cell>
        </row>
        <row r="256">
          <cell r="F256">
            <v>569326373.88</v>
          </cell>
          <cell r="G256">
            <v>0</v>
          </cell>
          <cell r="H256">
            <v>569326373.88</v>
          </cell>
          <cell r="I256">
            <v>0</v>
          </cell>
          <cell r="J256">
            <v>569326373.88</v>
          </cell>
          <cell r="K256">
            <v>-195093705.90000001</v>
          </cell>
        </row>
        <row r="257">
          <cell r="F257">
            <v>27096376.239999998</v>
          </cell>
          <cell r="G257">
            <v>0</v>
          </cell>
          <cell r="H257">
            <v>27096376.239999998</v>
          </cell>
          <cell r="I257">
            <v>0</v>
          </cell>
          <cell r="J257">
            <v>27096376.239999998</v>
          </cell>
          <cell r="K257">
            <v>26213951.859999999</v>
          </cell>
        </row>
        <row r="258">
          <cell r="F258">
            <v>-3791394.82</v>
          </cell>
          <cell r="G258">
            <v>0</v>
          </cell>
          <cell r="H258">
            <v>-3791394.82</v>
          </cell>
          <cell r="I258">
            <v>0</v>
          </cell>
          <cell r="J258">
            <v>-3791394.82</v>
          </cell>
          <cell r="K258">
            <v>-4228826.71</v>
          </cell>
        </row>
        <row r="259">
          <cell r="F259">
            <v>-28799200771.429996</v>
          </cell>
          <cell r="G259">
            <v>0</v>
          </cell>
          <cell r="H259">
            <v>-28799200771.429996</v>
          </cell>
          <cell r="I259">
            <v>669644714.32000005</v>
          </cell>
          <cell r="J259">
            <v>-28129556057.109997</v>
          </cell>
          <cell r="K259">
            <v>-24544486431</v>
          </cell>
        </row>
        <row r="261">
          <cell r="F261">
            <v>0.05</v>
          </cell>
          <cell r="G261">
            <v>0</v>
          </cell>
          <cell r="H261">
            <v>0.05</v>
          </cell>
          <cell r="I261">
            <v>0</v>
          </cell>
          <cell r="J261">
            <v>0.05</v>
          </cell>
          <cell r="K261">
            <v>0.05</v>
          </cell>
        </row>
        <row r="262">
          <cell r="F262">
            <v>0.13</v>
          </cell>
          <cell r="G262">
            <v>0</v>
          </cell>
          <cell r="H262">
            <v>0.13</v>
          </cell>
          <cell r="I262">
            <v>0</v>
          </cell>
          <cell r="J262">
            <v>0.13</v>
          </cell>
          <cell r="K262">
            <v>0.13</v>
          </cell>
        </row>
        <row r="263">
          <cell r="F263">
            <v>-279998525.49000001</v>
          </cell>
          <cell r="G263">
            <v>0</v>
          </cell>
          <cell r="H263">
            <v>-279998525.49000001</v>
          </cell>
          <cell r="I263">
            <v>0</v>
          </cell>
          <cell r="J263">
            <v>-279998525.49000001</v>
          </cell>
          <cell r="K263">
            <v>-120491710.48999999</v>
          </cell>
        </row>
        <row r="264">
          <cell r="F264">
            <v>45435891.420000002</v>
          </cell>
          <cell r="G264">
            <v>0</v>
          </cell>
          <cell r="H264">
            <v>45435891.420000002</v>
          </cell>
          <cell r="I264">
            <v>0</v>
          </cell>
          <cell r="J264">
            <v>45435891.420000002</v>
          </cell>
          <cell r="K264">
            <v>6000775.7800000003</v>
          </cell>
        </row>
        <row r="265">
          <cell r="F265">
            <v>-9358277.3900000006</v>
          </cell>
          <cell r="G265">
            <v>0</v>
          </cell>
          <cell r="H265">
            <v>-9358277.3900000006</v>
          </cell>
          <cell r="I265">
            <v>0</v>
          </cell>
          <cell r="J265">
            <v>-9358277.3900000006</v>
          </cell>
          <cell r="K265">
            <v>0</v>
          </cell>
        </row>
        <row r="266">
          <cell r="F266">
            <v>-114490934.70999999</v>
          </cell>
          <cell r="G266">
            <v>0</v>
          </cell>
          <cell r="H266">
            <v>-114490934.70999999</v>
          </cell>
          <cell r="I266">
            <v>0</v>
          </cell>
          <cell r="J266">
            <v>-114490934.70999999</v>
          </cell>
          <cell r="K266">
            <v>0</v>
          </cell>
        </row>
        <row r="267">
          <cell r="F267">
            <v>-8152102209.9799995</v>
          </cell>
          <cell r="G267">
            <v>0</v>
          </cell>
          <cell r="H267">
            <v>-8152102209.9799995</v>
          </cell>
          <cell r="I267">
            <v>0</v>
          </cell>
          <cell r="J267">
            <v>-8152102209.9799995</v>
          </cell>
          <cell r="K267">
            <v>-7137989550.4200001</v>
          </cell>
        </row>
        <row r="268">
          <cell r="F268">
            <v>-328761754.86000001</v>
          </cell>
          <cell r="G268">
            <v>0</v>
          </cell>
          <cell r="H268">
            <v>-328761754.86000001</v>
          </cell>
          <cell r="I268">
            <v>0</v>
          </cell>
          <cell r="J268">
            <v>-328761754.86000001</v>
          </cell>
          <cell r="K268">
            <v>-328751767.85000002</v>
          </cell>
        </row>
        <row r="269">
          <cell r="F269">
            <v>-1417959798.54</v>
          </cell>
          <cell r="G269">
            <v>0</v>
          </cell>
          <cell r="H269">
            <v>-1417959798.54</v>
          </cell>
          <cell r="I269">
            <v>0</v>
          </cell>
          <cell r="J269">
            <v>-1417959798.54</v>
          </cell>
          <cell r="K269">
            <v>-1244456576.6300001</v>
          </cell>
        </row>
        <row r="270">
          <cell r="F270">
            <v>1197578893.8399999</v>
          </cell>
          <cell r="G270">
            <v>0</v>
          </cell>
          <cell r="H270">
            <v>1197578893.8399999</v>
          </cell>
          <cell r="I270">
            <v>0</v>
          </cell>
          <cell r="J270">
            <v>1197578893.8399999</v>
          </cell>
          <cell r="K270">
            <v>887079987.87</v>
          </cell>
        </row>
        <row r="271">
          <cell r="F271">
            <v>-750562843</v>
          </cell>
          <cell r="G271">
            <v>0</v>
          </cell>
          <cell r="H271">
            <v>-750562843</v>
          </cell>
          <cell r="I271">
            <v>0</v>
          </cell>
          <cell r="J271">
            <v>-750562843</v>
          </cell>
          <cell r="K271">
            <v>-655754643</v>
          </cell>
        </row>
        <row r="272">
          <cell r="F272">
            <v>-9810219558.5299988</v>
          </cell>
          <cell r="G272">
            <v>0</v>
          </cell>
          <cell r="H272">
            <v>-9810219558.5299988</v>
          </cell>
          <cell r="I272">
            <v>0</v>
          </cell>
          <cell r="J272">
            <v>-9810219558.5299988</v>
          </cell>
          <cell r="K272">
            <v>-8594363484.5600014</v>
          </cell>
        </row>
        <row r="274">
          <cell r="F274">
            <v>-778532584.62</v>
          </cell>
          <cell r="G274">
            <v>0</v>
          </cell>
          <cell r="H274">
            <v>-778532584.62</v>
          </cell>
          <cell r="I274">
            <v>-973664858</v>
          </cell>
          <cell r="J274">
            <v>-1752197442.6199999</v>
          </cell>
          <cell r="K274">
            <v>-1436801343.8299999</v>
          </cell>
        </row>
        <row r="275">
          <cell r="F275">
            <v>-53098858</v>
          </cell>
          <cell r="G275">
            <v>0</v>
          </cell>
          <cell r="H275">
            <v>-53098858</v>
          </cell>
          <cell r="I275">
            <v>0</v>
          </cell>
          <cell r="J275">
            <v>-53098858</v>
          </cell>
          <cell r="K275">
            <v>-40954477</v>
          </cell>
        </row>
        <row r="276">
          <cell r="F276">
            <v>-831631442.62</v>
          </cell>
          <cell r="G276">
            <v>0</v>
          </cell>
          <cell r="H276">
            <v>-831631442.62</v>
          </cell>
          <cell r="I276">
            <v>-973664858</v>
          </cell>
          <cell r="J276">
            <v>-1805296300.6199999</v>
          </cell>
          <cell r="K276">
            <v>-1477755820.8299999</v>
          </cell>
        </row>
        <row r="278">
          <cell r="F278">
            <v>-36427751</v>
          </cell>
          <cell r="G278">
            <v>0</v>
          </cell>
          <cell r="H278">
            <v>-36427751</v>
          </cell>
          <cell r="I278">
            <v>0</v>
          </cell>
          <cell r="J278">
            <v>-36427751</v>
          </cell>
          <cell r="K278">
            <v>-27815993</v>
          </cell>
        </row>
        <row r="279">
          <cell r="F279">
            <v>-2493645</v>
          </cell>
          <cell r="G279">
            <v>0</v>
          </cell>
          <cell r="H279">
            <v>-2493645</v>
          </cell>
          <cell r="I279">
            <v>0</v>
          </cell>
          <cell r="J279">
            <v>-2493645</v>
          </cell>
          <cell r="K279">
            <v>-4361885</v>
          </cell>
        </row>
        <row r="280">
          <cell r="F280">
            <v>-219918900.47999999</v>
          </cell>
          <cell r="G280">
            <v>0</v>
          </cell>
          <cell r="H280">
            <v>-219918900.47999999</v>
          </cell>
          <cell r="I280">
            <v>-2690162.07</v>
          </cell>
          <cell r="J280">
            <v>-222609062.55000001</v>
          </cell>
          <cell r="K280">
            <v>-218012774.19999999</v>
          </cell>
        </row>
        <row r="281">
          <cell r="F281">
            <v>29538873.289999999</v>
          </cell>
          <cell r="G281">
            <v>0</v>
          </cell>
          <cell r="H281">
            <v>29538873.289999999</v>
          </cell>
          <cell r="I281">
            <v>0</v>
          </cell>
          <cell r="J281">
            <v>29538873.289999999</v>
          </cell>
          <cell r="K281">
            <v>0</v>
          </cell>
        </row>
        <row r="282">
          <cell r="F282">
            <v>-582368.48</v>
          </cell>
          <cell r="G282">
            <v>0</v>
          </cell>
          <cell r="H282">
            <v>-582368.48</v>
          </cell>
          <cell r="I282">
            <v>0</v>
          </cell>
          <cell r="J282">
            <v>-582368.48</v>
          </cell>
          <cell r="K282">
            <v>0</v>
          </cell>
        </row>
        <row r="283">
          <cell r="F283">
            <v>-6023039.5300000003</v>
          </cell>
          <cell r="G283">
            <v>0</v>
          </cell>
          <cell r="H283">
            <v>-6023039.5300000003</v>
          </cell>
          <cell r="I283">
            <v>0</v>
          </cell>
          <cell r="J283">
            <v>-6023039.5300000003</v>
          </cell>
          <cell r="K283">
            <v>-149999.98000000001</v>
          </cell>
        </row>
        <row r="284">
          <cell r="F284">
            <v>-483500</v>
          </cell>
          <cell r="G284">
            <v>0</v>
          </cell>
          <cell r="H284">
            <v>-483500</v>
          </cell>
          <cell r="I284">
            <v>0</v>
          </cell>
          <cell r="J284">
            <v>-483500</v>
          </cell>
          <cell r="K284">
            <v>0</v>
          </cell>
        </row>
        <row r="285">
          <cell r="F285">
            <v>-1388285.71</v>
          </cell>
          <cell r="G285">
            <v>0</v>
          </cell>
          <cell r="H285">
            <v>-1388285.71</v>
          </cell>
          <cell r="I285">
            <v>0</v>
          </cell>
          <cell r="J285">
            <v>-1388285.71</v>
          </cell>
          <cell r="K285">
            <v>-1916085.06</v>
          </cell>
        </row>
        <row r="286">
          <cell r="F286">
            <v>-25523.89</v>
          </cell>
          <cell r="G286">
            <v>0</v>
          </cell>
          <cell r="H286">
            <v>-25523.89</v>
          </cell>
          <cell r="I286">
            <v>0</v>
          </cell>
          <cell r="J286">
            <v>-25523.89</v>
          </cell>
          <cell r="K286">
            <v>4708.8599999999997</v>
          </cell>
        </row>
        <row r="287">
          <cell r="F287">
            <v>-7.0000000000000007E-2</v>
          </cell>
          <cell r="G287">
            <v>0</v>
          </cell>
          <cell r="H287">
            <v>-7.0000000000000007E-2</v>
          </cell>
          <cell r="I287">
            <v>0</v>
          </cell>
          <cell r="J287">
            <v>-7.0000000000000007E-2</v>
          </cell>
          <cell r="K287">
            <v>-0.08</v>
          </cell>
        </row>
        <row r="288">
          <cell r="F288">
            <v>-0.27</v>
          </cell>
          <cell r="G288">
            <v>0</v>
          </cell>
          <cell r="H288">
            <v>-0.27</v>
          </cell>
          <cell r="I288">
            <v>0</v>
          </cell>
          <cell r="J288">
            <v>-0.27</v>
          </cell>
          <cell r="K288">
            <v>-0.26</v>
          </cell>
        </row>
        <row r="289">
          <cell r="F289">
            <v>-237804141.13999999</v>
          </cell>
          <cell r="G289">
            <v>0</v>
          </cell>
          <cell r="H289">
            <v>-237804141.13999999</v>
          </cell>
          <cell r="I289">
            <v>-2690162.07</v>
          </cell>
          <cell r="J289">
            <v>-240494303.21000001</v>
          </cell>
          <cell r="K289">
            <v>-252252028.71999997</v>
          </cell>
        </row>
        <row r="291">
          <cell r="F291">
            <v>0</v>
          </cell>
          <cell r="G291">
            <v>-10588483.699999999</v>
          </cell>
          <cell r="H291">
            <v>-10588483.699999999</v>
          </cell>
          <cell r="I291">
            <v>0</v>
          </cell>
          <cell r="J291">
            <v>-10588483.699999999</v>
          </cell>
          <cell r="K291">
            <v>-30033497.48</v>
          </cell>
        </row>
        <row r="292">
          <cell r="F292">
            <v>0</v>
          </cell>
          <cell r="G292">
            <v>-10588483.699999999</v>
          </cell>
          <cell r="H292">
            <v>-10588483.699999999</v>
          </cell>
          <cell r="I292">
            <v>0</v>
          </cell>
          <cell r="J292">
            <v>-10588483.699999999</v>
          </cell>
          <cell r="K292">
            <v>-30033497.48</v>
          </cell>
        </row>
        <row r="294">
          <cell r="F294">
            <v>1.23</v>
          </cell>
          <cell r="G294">
            <v>0</v>
          </cell>
          <cell r="H294">
            <v>1.23</v>
          </cell>
          <cell r="I294">
            <v>0</v>
          </cell>
          <cell r="J294">
            <v>1.23</v>
          </cell>
          <cell r="K294">
            <v>1.23</v>
          </cell>
        </row>
        <row r="295">
          <cell r="F295">
            <v>-17200007.149999999</v>
          </cell>
          <cell r="G295">
            <v>0</v>
          </cell>
          <cell r="H295">
            <v>-17200007.149999999</v>
          </cell>
          <cell r="I295">
            <v>0</v>
          </cell>
          <cell r="J295">
            <v>-17200007.149999999</v>
          </cell>
          <cell r="K295">
            <v>-30132275.52</v>
          </cell>
        </row>
        <row r="296">
          <cell r="F296">
            <v>-17200005.919999998</v>
          </cell>
          <cell r="G296">
            <v>0</v>
          </cell>
          <cell r="H296">
            <v>-17200005.919999998</v>
          </cell>
          <cell r="I296">
            <v>0</v>
          </cell>
          <cell r="J296">
            <v>-17200005.919999998</v>
          </cell>
          <cell r="K296">
            <v>-30132274.289999999</v>
          </cell>
        </row>
        <row r="298">
          <cell r="F298">
            <v>-10047.94</v>
          </cell>
          <cell r="G298">
            <v>0</v>
          </cell>
          <cell r="H298">
            <v>-10047.94</v>
          </cell>
          <cell r="I298">
            <v>0</v>
          </cell>
          <cell r="J298">
            <v>-10047.94</v>
          </cell>
          <cell r="K298">
            <v>-131004.09</v>
          </cell>
        </row>
        <row r="299">
          <cell r="F299">
            <v>-58073.919999999998</v>
          </cell>
          <cell r="G299">
            <v>0</v>
          </cell>
          <cell r="H299">
            <v>-58073.919999999998</v>
          </cell>
          <cell r="I299">
            <v>0</v>
          </cell>
          <cell r="J299">
            <v>-58073.919999999998</v>
          </cell>
          <cell r="K299">
            <v>-22228.33</v>
          </cell>
        </row>
        <row r="300">
          <cell r="F300">
            <v>-242824.75</v>
          </cell>
          <cell r="G300">
            <v>0</v>
          </cell>
          <cell r="H300">
            <v>-242824.75</v>
          </cell>
          <cell r="I300">
            <v>0</v>
          </cell>
          <cell r="J300">
            <v>-242824.75</v>
          </cell>
          <cell r="K300">
            <v>-288628.53000000003</v>
          </cell>
        </row>
        <row r="301">
          <cell r="F301">
            <v>-28579.01</v>
          </cell>
          <cell r="G301">
            <v>0</v>
          </cell>
          <cell r="H301">
            <v>-28579.01</v>
          </cell>
          <cell r="I301">
            <v>0</v>
          </cell>
          <cell r="J301">
            <v>-28579.01</v>
          </cell>
          <cell r="K301">
            <v>-14866.81</v>
          </cell>
        </row>
        <row r="302">
          <cell r="F302">
            <v>-24130531.219999999</v>
          </cell>
          <cell r="G302">
            <v>0</v>
          </cell>
          <cell r="H302">
            <v>-24130531.219999999</v>
          </cell>
          <cell r="I302">
            <v>0</v>
          </cell>
          <cell r="J302">
            <v>-24130531.219999999</v>
          </cell>
          <cell r="K302">
            <v>-16841554</v>
          </cell>
        </row>
        <row r="303">
          <cell r="F303">
            <v>-91251.24</v>
          </cell>
          <cell r="G303">
            <v>0</v>
          </cell>
          <cell r="H303">
            <v>-91251.24</v>
          </cell>
          <cell r="I303">
            <v>0</v>
          </cell>
          <cell r="J303">
            <v>-91251.24</v>
          </cell>
          <cell r="K303">
            <v>-2626.13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F305">
            <v>0.06</v>
          </cell>
          <cell r="G305">
            <v>0</v>
          </cell>
          <cell r="H305">
            <v>0.06</v>
          </cell>
          <cell r="I305">
            <v>0</v>
          </cell>
          <cell r="J305">
            <v>0.06</v>
          </cell>
          <cell r="K305">
            <v>0.06</v>
          </cell>
        </row>
        <row r="306">
          <cell r="F306">
            <v>-0.36</v>
          </cell>
          <cell r="G306">
            <v>0</v>
          </cell>
          <cell r="H306">
            <v>-0.36</v>
          </cell>
          <cell r="I306">
            <v>0</v>
          </cell>
          <cell r="J306">
            <v>-0.36</v>
          </cell>
          <cell r="K306">
            <v>-0.36</v>
          </cell>
        </row>
        <row r="307">
          <cell r="F307">
            <v>0.09</v>
          </cell>
          <cell r="G307">
            <v>0</v>
          </cell>
          <cell r="H307">
            <v>0.09</v>
          </cell>
          <cell r="I307">
            <v>0</v>
          </cell>
          <cell r="J307">
            <v>0.09</v>
          </cell>
          <cell r="K307">
            <v>0.09</v>
          </cell>
        </row>
        <row r="308">
          <cell r="F308">
            <v>-3733.49</v>
          </cell>
          <cell r="G308">
            <v>0</v>
          </cell>
          <cell r="H308">
            <v>-3733.49</v>
          </cell>
          <cell r="I308">
            <v>0</v>
          </cell>
          <cell r="J308">
            <v>-3733.49</v>
          </cell>
          <cell r="K308">
            <v>-2741.77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-749868.9</v>
          </cell>
        </row>
        <row r="310">
          <cell r="F310">
            <v>-17734282.190000001</v>
          </cell>
          <cell r="G310">
            <v>0</v>
          </cell>
          <cell r="H310">
            <v>-17734282.190000001</v>
          </cell>
          <cell r="I310">
            <v>0</v>
          </cell>
          <cell r="J310">
            <v>-17734282.190000001</v>
          </cell>
          <cell r="K310">
            <v>-25336406.84</v>
          </cell>
        </row>
        <row r="311">
          <cell r="F311">
            <v>-109375774.27</v>
          </cell>
          <cell r="G311">
            <v>0</v>
          </cell>
          <cell r="H311">
            <v>-109375774.27</v>
          </cell>
          <cell r="I311">
            <v>0</v>
          </cell>
          <cell r="J311">
            <v>-109375774.27</v>
          </cell>
          <cell r="K311">
            <v>-75798665.439999998</v>
          </cell>
        </row>
        <row r="312">
          <cell r="F312">
            <v>778447.32</v>
          </cell>
          <cell r="G312">
            <v>0</v>
          </cell>
          <cell r="H312">
            <v>778447.32</v>
          </cell>
          <cell r="I312">
            <v>0</v>
          </cell>
          <cell r="J312">
            <v>778447.32</v>
          </cell>
          <cell r="K312">
            <v>-2898794.53</v>
          </cell>
        </row>
        <row r="313">
          <cell r="F313">
            <v>1330052.26</v>
          </cell>
          <cell r="G313">
            <v>-1330052.26</v>
          </cell>
          <cell r="H313">
            <v>0</v>
          </cell>
          <cell r="I313">
            <v>0</v>
          </cell>
          <cell r="J313">
            <v>0</v>
          </cell>
          <cell r="K313">
            <v>1330052.26</v>
          </cell>
        </row>
        <row r="314">
          <cell r="F314">
            <v>-93731.77</v>
          </cell>
          <cell r="G314">
            <v>0</v>
          </cell>
          <cell r="H314">
            <v>-93731.77</v>
          </cell>
          <cell r="I314">
            <v>0</v>
          </cell>
          <cell r="J314">
            <v>-93731.77</v>
          </cell>
          <cell r="K314">
            <v>27203.19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F316">
            <v>-149660330.43000004</v>
          </cell>
          <cell r="G316">
            <v>-1330052.26</v>
          </cell>
          <cell r="H316">
            <v>-150990382.69000003</v>
          </cell>
          <cell r="I316">
            <v>0</v>
          </cell>
          <cell r="J316">
            <v>-150990382.69000003</v>
          </cell>
          <cell r="K316">
            <v>-120730130.13</v>
          </cell>
        </row>
        <row r="318">
          <cell r="F318">
            <v>246065.68</v>
          </cell>
          <cell r="G318">
            <v>-31301359.579999998</v>
          </cell>
          <cell r="H318">
            <v>-31055293.899999999</v>
          </cell>
          <cell r="I318">
            <v>-1431.62</v>
          </cell>
          <cell r="J318">
            <v>-31056725.52</v>
          </cell>
          <cell r="K318">
            <v>-30442405.579999998</v>
          </cell>
        </row>
        <row r="319">
          <cell r="F319">
            <v>-20457035.079999998</v>
          </cell>
          <cell r="G319">
            <v>0</v>
          </cell>
          <cell r="H319">
            <v>-20457035.079999998</v>
          </cell>
          <cell r="I319">
            <v>0</v>
          </cell>
          <cell r="J319">
            <v>-20457035.079999998</v>
          </cell>
          <cell r="K319">
            <v>-22299999.75</v>
          </cell>
        </row>
        <row r="320">
          <cell r="F320">
            <v>-20148243.440000001</v>
          </cell>
          <cell r="G320">
            <v>0</v>
          </cell>
          <cell r="H320">
            <v>-20148243.440000001</v>
          </cell>
          <cell r="I320">
            <v>-1849288.98</v>
          </cell>
          <cell r="J320">
            <v>-21997532.420000002</v>
          </cell>
          <cell r="K320">
            <v>1842964.67</v>
          </cell>
        </row>
        <row r="321">
          <cell r="F321">
            <v>-10390354.939999999</v>
          </cell>
          <cell r="G321">
            <v>0</v>
          </cell>
          <cell r="H321">
            <v>-10390354.939999999</v>
          </cell>
          <cell r="I321">
            <v>0</v>
          </cell>
          <cell r="J321">
            <v>-10390354.939999999</v>
          </cell>
          <cell r="K321">
            <v>-13979705.640000001</v>
          </cell>
        </row>
        <row r="322">
          <cell r="F322">
            <v>-323241557.86000001</v>
          </cell>
          <cell r="G322">
            <v>0</v>
          </cell>
          <cell r="H322">
            <v>-323241557.86000001</v>
          </cell>
          <cell r="I322">
            <v>199964090.25999999</v>
          </cell>
          <cell r="J322">
            <v>-123277467.59999999</v>
          </cell>
          <cell r="K322">
            <v>-91705314.349999994</v>
          </cell>
        </row>
        <row r="323">
          <cell r="F323">
            <v>120791223.11</v>
          </cell>
          <cell r="G323">
            <v>0</v>
          </cell>
          <cell r="H323">
            <v>120791223.11</v>
          </cell>
          <cell r="I323">
            <v>0</v>
          </cell>
          <cell r="J323">
            <v>120791223.11</v>
          </cell>
          <cell r="K323">
            <v>95289994.939999998</v>
          </cell>
        </row>
        <row r="324">
          <cell r="F324">
            <v>-4242961.84</v>
          </cell>
          <cell r="G324">
            <v>0</v>
          </cell>
          <cell r="H324">
            <v>-4242961.84</v>
          </cell>
          <cell r="I324">
            <v>0</v>
          </cell>
          <cell r="J324">
            <v>-4242961.84</v>
          </cell>
          <cell r="K324">
            <v>-4803460.21</v>
          </cell>
        </row>
        <row r="325">
          <cell r="F325">
            <v>-72342074.900000006</v>
          </cell>
          <cell r="G325">
            <v>0</v>
          </cell>
          <cell r="H325">
            <v>-72342074.900000006</v>
          </cell>
          <cell r="I325">
            <v>-562242.52</v>
          </cell>
          <cell r="J325">
            <v>-72904317.420000002</v>
          </cell>
          <cell r="K325">
            <v>-66380117.549999997</v>
          </cell>
        </row>
        <row r="326">
          <cell r="F326">
            <v>70251945.170000002</v>
          </cell>
          <cell r="G326">
            <v>0</v>
          </cell>
          <cell r="H326">
            <v>70251945.170000002</v>
          </cell>
          <cell r="I326">
            <v>-2354.46</v>
          </cell>
          <cell r="J326">
            <v>70249590.709999993</v>
          </cell>
          <cell r="K326">
            <v>66940615.920000002</v>
          </cell>
        </row>
        <row r="327">
          <cell r="F327">
            <v>-259532994.09999996</v>
          </cell>
          <cell r="G327">
            <v>-31301359.579999998</v>
          </cell>
          <cell r="H327">
            <v>-290834353.68000001</v>
          </cell>
          <cell r="I327">
            <v>197548772.67999998</v>
          </cell>
          <cell r="J327">
            <v>-93285581.000000015</v>
          </cell>
          <cell r="K327">
            <v>-65537427.549999967</v>
          </cell>
        </row>
        <row r="329">
          <cell r="F329">
            <v>-2.2999999999999998</v>
          </cell>
          <cell r="G329">
            <v>0</v>
          </cell>
          <cell r="H329">
            <v>-2.2999999999999998</v>
          </cell>
          <cell r="I329">
            <v>0</v>
          </cell>
          <cell r="J329">
            <v>-2.2999999999999998</v>
          </cell>
          <cell r="K329">
            <v>-2.2999999999999998</v>
          </cell>
        </row>
        <row r="330"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F335">
            <v>-5358.97</v>
          </cell>
          <cell r="G335">
            <v>0</v>
          </cell>
          <cell r="H335">
            <v>-5358.97</v>
          </cell>
          <cell r="I335">
            <v>0</v>
          </cell>
          <cell r="J335">
            <v>-5358.97</v>
          </cell>
          <cell r="K335">
            <v>-143283.32</v>
          </cell>
        </row>
        <row r="336">
          <cell r="F336">
            <v>31558.639999999999</v>
          </cell>
          <cell r="G336">
            <v>0</v>
          </cell>
          <cell r="H336">
            <v>31558.639999999999</v>
          </cell>
          <cell r="I336">
            <v>0</v>
          </cell>
          <cell r="J336">
            <v>31558.639999999999</v>
          </cell>
          <cell r="K336">
            <v>1084123.98</v>
          </cell>
        </row>
        <row r="337">
          <cell r="F337">
            <v>-1639254.48</v>
          </cell>
          <cell r="G337">
            <v>0</v>
          </cell>
          <cell r="H337">
            <v>-1639254.48</v>
          </cell>
          <cell r="I337">
            <v>0</v>
          </cell>
          <cell r="J337">
            <v>-1639254.48</v>
          </cell>
          <cell r="K337">
            <v>-2580095.14</v>
          </cell>
        </row>
        <row r="338">
          <cell r="F338">
            <v>-49801939.229999997</v>
          </cell>
          <cell r="G338">
            <v>0</v>
          </cell>
          <cell r="H338">
            <v>-49801939.229999997</v>
          </cell>
          <cell r="I338">
            <v>0</v>
          </cell>
          <cell r="J338">
            <v>-49801939.229999997</v>
          </cell>
          <cell r="K338">
            <v>687321.39</v>
          </cell>
        </row>
        <row r="339">
          <cell r="F339">
            <v>119552.62</v>
          </cell>
          <cell r="G339">
            <v>0</v>
          </cell>
          <cell r="H339">
            <v>119552.62</v>
          </cell>
          <cell r="I339">
            <v>0</v>
          </cell>
          <cell r="J339">
            <v>119552.62</v>
          </cell>
          <cell r="K339">
            <v>-46573377.689999998</v>
          </cell>
        </row>
        <row r="340">
          <cell r="F340">
            <v>-0.04</v>
          </cell>
          <cell r="G340">
            <v>0</v>
          </cell>
          <cell r="H340">
            <v>-0.04</v>
          </cell>
          <cell r="I340">
            <v>-9151200</v>
          </cell>
          <cell r="J340">
            <v>-9151200.0399999991</v>
          </cell>
          <cell r="K340">
            <v>-0.04</v>
          </cell>
        </row>
        <row r="341">
          <cell r="F341">
            <v>-17750000</v>
          </cell>
          <cell r="G341">
            <v>0</v>
          </cell>
          <cell r="H341">
            <v>-17750000</v>
          </cell>
          <cell r="I341">
            <v>0</v>
          </cell>
          <cell r="J341">
            <v>-17750000</v>
          </cell>
          <cell r="K341">
            <v>0</v>
          </cell>
        </row>
        <row r="342">
          <cell r="F342">
            <v>-69045443.75999999</v>
          </cell>
          <cell r="G342">
            <v>0</v>
          </cell>
          <cell r="H342">
            <v>-69045443.75999999</v>
          </cell>
          <cell r="I342">
            <v>-9151200</v>
          </cell>
          <cell r="J342">
            <v>-78196643.75999999</v>
          </cell>
          <cell r="K342">
            <v>-47525313.119999997</v>
          </cell>
        </row>
        <row r="344">
          <cell r="F344">
            <v>-60673457.780000001</v>
          </cell>
          <cell r="G344">
            <v>0</v>
          </cell>
          <cell r="H344">
            <v>-60673457.780000001</v>
          </cell>
          <cell r="I344">
            <v>0</v>
          </cell>
          <cell r="J344">
            <v>-60673457.780000001</v>
          </cell>
          <cell r="K344">
            <v>-33187331.239999998</v>
          </cell>
        </row>
        <row r="345">
          <cell r="F345">
            <v>-60673457.780000001</v>
          </cell>
          <cell r="G345">
            <v>0</v>
          </cell>
          <cell r="H345">
            <v>-60673457.780000001</v>
          </cell>
          <cell r="I345">
            <v>0</v>
          </cell>
          <cell r="J345">
            <v>-60673457.780000001</v>
          </cell>
          <cell r="K345">
            <v>-33187331.239999998</v>
          </cell>
        </row>
        <row r="347">
          <cell r="F347">
            <v>-8953105.0500000007</v>
          </cell>
          <cell r="G347">
            <v>0</v>
          </cell>
          <cell r="H347">
            <v>-8953105.0500000007</v>
          </cell>
          <cell r="I347">
            <v>0</v>
          </cell>
          <cell r="J347">
            <v>-8953105.0500000007</v>
          </cell>
          <cell r="K347">
            <v>0</v>
          </cell>
        </row>
        <row r="348">
          <cell r="F348">
            <v>-173034406.77000001</v>
          </cell>
          <cell r="G348">
            <v>1904921</v>
          </cell>
          <cell r="H348">
            <v>-171129485.77000001</v>
          </cell>
          <cell r="I348">
            <v>-1394.31</v>
          </cell>
          <cell r="J348">
            <v>-171130880.08000001</v>
          </cell>
          <cell r="K348">
            <v>-134303767.13999999</v>
          </cell>
        </row>
        <row r="349">
          <cell r="F349">
            <v>-15187773.16</v>
          </cell>
          <cell r="G349">
            <v>0</v>
          </cell>
          <cell r="H349">
            <v>-15187773.16</v>
          </cell>
          <cell r="I349">
            <v>0</v>
          </cell>
          <cell r="J349">
            <v>-15187773.16</v>
          </cell>
          <cell r="K349">
            <v>-18338445.59</v>
          </cell>
        </row>
        <row r="350">
          <cell r="F350">
            <v>15059993.76</v>
          </cell>
          <cell r="G350">
            <v>0</v>
          </cell>
          <cell r="H350">
            <v>15059993.76</v>
          </cell>
          <cell r="I350">
            <v>0</v>
          </cell>
          <cell r="J350">
            <v>15059993.76</v>
          </cell>
          <cell r="K350">
            <v>-11206206.35</v>
          </cell>
        </row>
        <row r="351">
          <cell r="F351">
            <v>-182115291.22000003</v>
          </cell>
          <cell r="G351">
            <v>1904921</v>
          </cell>
          <cell r="H351">
            <v>-180210370.22000003</v>
          </cell>
          <cell r="I351">
            <v>-1394.31</v>
          </cell>
          <cell r="J351">
            <v>-180211764.53000003</v>
          </cell>
          <cell r="K351">
            <v>-163848419.07999998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F355">
            <v>-64541359.490000002</v>
          </cell>
          <cell r="G355">
            <v>30033497.48</v>
          </cell>
          <cell r="H355">
            <v>-34507862.009999998</v>
          </cell>
          <cell r="I355">
            <v>32457868.329999998</v>
          </cell>
          <cell r="J355">
            <v>-2049993.68</v>
          </cell>
          <cell r="K355">
            <v>7.0000000000000007E-2</v>
          </cell>
        </row>
        <row r="356">
          <cell r="F356">
            <v>20500.23</v>
          </cell>
          <cell r="G356">
            <v>0</v>
          </cell>
          <cell r="H356">
            <v>20500.23</v>
          </cell>
          <cell r="I356">
            <v>0</v>
          </cell>
          <cell r="J356">
            <v>20500.23</v>
          </cell>
          <cell r="K356">
            <v>-0.71</v>
          </cell>
        </row>
        <row r="357">
          <cell r="F357">
            <v>11683752.16</v>
          </cell>
          <cell r="G357">
            <v>0</v>
          </cell>
          <cell r="H357">
            <v>11683752.16</v>
          </cell>
          <cell r="I357">
            <v>0</v>
          </cell>
          <cell r="J357">
            <v>11683752.16</v>
          </cell>
          <cell r="K357">
            <v>-5093608.6900000004</v>
          </cell>
        </row>
        <row r="358">
          <cell r="F358">
            <v>1445631.06</v>
          </cell>
          <cell r="G358">
            <v>0</v>
          </cell>
          <cell r="H358">
            <v>1445631.06</v>
          </cell>
          <cell r="I358">
            <v>0</v>
          </cell>
          <cell r="J358">
            <v>1445631.06</v>
          </cell>
          <cell r="K358">
            <v>780168.02</v>
          </cell>
        </row>
        <row r="359">
          <cell r="F359">
            <v>-6105709.8899999997</v>
          </cell>
          <cell r="G359">
            <v>0</v>
          </cell>
          <cell r="H359">
            <v>-6105709.8899999997</v>
          </cell>
          <cell r="I359">
            <v>-17164.66</v>
          </cell>
          <cell r="J359">
            <v>-6122874.5499999998</v>
          </cell>
          <cell r="K359">
            <v>-1076824.1499999999</v>
          </cell>
        </row>
        <row r="360">
          <cell r="F360">
            <v>987380.09</v>
          </cell>
          <cell r="G360">
            <v>0</v>
          </cell>
          <cell r="H360">
            <v>987380.09</v>
          </cell>
          <cell r="I360">
            <v>0</v>
          </cell>
          <cell r="J360">
            <v>987380.09</v>
          </cell>
          <cell r="K360">
            <v>7298.68</v>
          </cell>
        </row>
        <row r="361">
          <cell r="F361">
            <v>81181.75</v>
          </cell>
          <cell r="G361">
            <v>0</v>
          </cell>
          <cell r="H361">
            <v>81181.75</v>
          </cell>
          <cell r="I361">
            <v>2230.7600000000002</v>
          </cell>
          <cell r="J361">
            <v>83412.509999999995</v>
          </cell>
          <cell r="K361">
            <v>-29221.439999999999</v>
          </cell>
        </row>
        <row r="362">
          <cell r="F362">
            <v>-175061.34</v>
          </cell>
          <cell r="G362">
            <v>0</v>
          </cell>
          <cell r="H362">
            <v>-175061.34</v>
          </cell>
          <cell r="I362">
            <v>0</v>
          </cell>
          <cell r="J362">
            <v>-175061.34</v>
          </cell>
          <cell r="K362">
            <v>-30317.599999999999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F364">
            <v>-344934.43</v>
          </cell>
          <cell r="G364">
            <v>0</v>
          </cell>
          <cell r="H364">
            <v>-344934.43</v>
          </cell>
          <cell r="I364">
            <v>0</v>
          </cell>
          <cell r="J364">
            <v>-344934.43</v>
          </cell>
          <cell r="K364">
            <v>-457960.41</v>
          </cell>
        </row>
        <row r="365">
          <cell r="F365">
            <v>-2589428.09</v>
          </cell>
          <cell r="G365">
            <v>0</v>
          </cell>
          <cell r="H365">
            <v>-2589428.09</v>
          </cell>
          <cell r="I365">
            <v>0</v>
          </cell>
          <cell r="J365">
            <v>-2589428.09</v>
          </cell>
          <cell r="K365">
            <v>-1534090.91</v>
          </cell>
        </row>
        <row r="366">
          <cell r="F366">
            <v>-1242.18</v>
          </cell>
          <cell r="G366">
            <v>0</v>
          </cell>
          <cell r="H366">
            <v>-1242.18</v>
          </cell>
          <cell r="I366">
            <v>0</v>
          </cell>
          <cell r="J366">
            <v>-1242.18</v>
          </cell>
          <cell r="K366">
            <v>-58495.94</v>
          </cell>
        </row>
        <row r="367">
          <cell r="F367">
            <v>-3494536.35</v>
          </cell>
          <cell r="G367">
            <v>0</v>
          </cell>
          <cell r="H367">
            <v>-3494536.35</v>
          </cell>
          <cell r="I367">
            <v>0</v>
          </cell>
          <cell r="J367">
            <v>-3494536.35</v>
          </cell>
          <cell r="K367">
            <v>-1672072.1</v>
          </cell>
        </row>
        <row r="368">
          <cell r="F368">
            <v>-224258.3</v>
          </cell>
          <cell r="G368">
            <v>0</v>
          </cell>
          <cell r="H368">
            <v>-224258.3</v>
          </cell>
          <cell r="I368">
            <v>0</v>
          </cell>
          <cell r="J368">
            <v>-224258.3</v>
          </cell>
          <cell r="K368">
            <v>-11350.05</v>
          </cell>
        </row>
        <row r="369">
          <cell r="F369">
            <v>-7.0000000000000007E-2</v>
          </cell>
          <cell r="G369">
            <v>0</v>
          </cell>
          <cell r="H369">
            <v>-7.0000000000000007E-2</v>
          </cell>
          <cell r="I369">
            <v>0</v>
          </cell>
          <cell r="J369">
            <v>-7.0000000000000007E-2</v>
          </cell>
          <cell r="K369">
            <v>-7.0000000000000007E-2</v>
          </cell>
        </row>
        <row r="370">
          <cell r="F370">
            <v>5104970.0599999996</v>
          </cell>
          <cell r="G370">
            <v>0</v>
          </cell>
          <cell r="H370">
            <v>5104970.0599999996</v>
          </cell>
          <cell r="I370">
            <v>0</v>
          </cell>
          <cell r="J370">
            <v>5104970.0599999996</v>
          </cell>
          <cell r="K370">
            <v>4043070.21</v>
          </cell>
        </row>
        <row r="371"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F372">
            <v>0.01</v>
          </cell>
          <cell r="G372">
            <v>0</v>
          </cell>
          <cell r="H372">
            <v>0.01</v>
          </cell>
          <cell r="I372">
            <v>0</v>
          </cell>
          <cell r="J372">
            <v>0.01</v>
          </cell>
          <cell r="K372">
            <v>-126353.26</v>
          </cell>
        </row>
        <row r="373">
          <cell r="F373">
            <v>-6032038.6900000004</v>
          </cell>
          <cell r="G373">
            <v>0</v>
          </cell>
          <cell r="H373">
            <v>-6032038.6900000004</v>
          </cell>
          <cell r="I373">
            <v>7640.11</v>
          </cell>
          <cell r="J373">
            <v>-6024398.5800000001</v>
          </cell>
          <cell r="K373">
            <v>-4567788.7699999996</v>
          </cell>
        </row>
        <row r="374">
          <cell r="F374">
            <v>17067.68</v>
          </cell>
          <cell r="G374">
            <v>0</v>
          </cell>
          <cell r="H374">
            <v>17067.68</v>
          </cell>
          <cell r="I374">
            <v>0</v>
          </cell>
          <cell r="J374">
            <v>17067.68</v>
          </cell>
          <cell r="K374">
            <v>-7336.96</v>
          </cell>
        </row>
        <row r="375">
          <cell r="F375">
            <v>59809.760000000002</v>
          </cell>
          <cell r="G375">
            <v>0</v>
          </cell>
          <cell r="H375">
            <v>59809.760000000002</v>
          </cell>
          <cell r="I375">
            <v>0</v>
          </cell>
          <cell r="J375">
            <v>59809.760000000002</v>
          </cell>
          <cell r="K375">
            <v>25280.61</v>
          </cell>
        </row>
        <row r="376">
          <cell r="F376">
            <v>611489.86</v>
          </cell>
          <cell r="G376">
            <v>0</v>
          </cell>
          <cell r="H376">
            <v>611489.86</v>
          </cell>
          <cell r="I376">
            <v>0</v>
          </cell>
          <cell r="J376">
            <v>611489.86</v>
          </cell>
          <cell r="K376">
            <v>0</v>
          </cell>
        </row>
        <row r="377">
          <cell r="F377">
            <v>-28321.39</v>
          </cell>
          <cell r="G377">
            <v>0</v>
          </cell>
          <cell r="H377">
            <v>-28321.39</v>
          </cell>
          <cell r="I377">
            <v>0</v>
          </cell>
          <cell r="J377">
            <v>-28321.39</v>
          </cell>
          <cell r="K377">
            <v>-9680.0499999999993</v>
          </cell>
        </row>
        <row r="378">
          <cell r="F378">
            <v>-54340.19</v>
          </cell>
          <cell r="G378">
            <v>0</v>
          </cell>
          <cell r="H378">
            <v>-54340.19</v>
          </cell>
          <cell r="I378">
            <v>0</v>
          </cell>
          <cell r="J378">
            <v>-54340.19</v>
          </cell>
          <cell r="K378">
            <v>-25126.61</v>
          </cell>
        </row>
        <row r="379">
          <cell r="F379">
            <v>596.6</v>
          </cell>
          <cell r="G379">
            <v>0</v>
          </cell>
          <cell r="H379">
            <v>596.6</v>
          </cell>
          <cell r="I379">
            <v>0</v>
          </cell>
          <cell r="J379">
            <v>596.6</v>
          </cell>
          <cell r="K379">
            <v>0</v>
          </cell>
        </row>
        <row r="380">
          <cell r="F380">
            <v>-18416.8</v>
          </cell>
          <cell r="G380">
            <v>0</v>
          </cell>
          <cell r="H380">
            <v>-18416.8</v>
          </cell>
          <cell r="I380">
            <v>0</v>
          </cell>
          <cell r="J380">
            <v>-18416.8</v>
          </cell>
          <cell r="K380">
            <v>0</v>
          </cell>
        </row>
        <row r="381">
          <cell r="F381">
            <v>362.96</v>
          </cell>
          <cell r="G381">
            <v>0</v>
          </cell>
          <cell r="H381">
            <v>362.96</v>
          </cell>
          <cell r="I381">
            <v>0</v>
          </cell>
          <cell r="J381">
            <v>362.96</v>
          </cell>
          <cell r="K381">
            <v>0.11</v>
          </cell>
        </row>
        <row r="382">
          <cell r="F382">
            <v>-1233176.18</v>
          </cell>
          <cell r="G382">
            <v>0</v>
          </cell>
          <cell r="H382">
            <v>-1233176.18</v>
          </cell>
          <cell r="I382">
            <v>0</v>
          </cell>
          <cell r="J382">
            <v>-1233176.18</v>
          </cell>
          <cell r="K382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-0.03</v>
          </cell>
        </row>
        <row r="384">
          <cell r="F384">
            <v>-2505949.14</v>
          </cell>
          <cell r="G384">
            <v>0</v>
          </cell>
          <cell r="H384">
            <v>-2505949.14</v>
          </cell>
          <cell r="I384">
            <v>0</v>
          </cell>
          <cell r="J384">
            <v>-2505949.14</v>
          </cell>
          <cell r="K384">
            <v>836889.24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F386">
            <v>-86699.96</v>
          </cell>
          <cell r="G386">
            <v>0</v>
          </cell>
          <cell r="H386">
            <v>-86699.96</v>
          </cell>
          <cell r="I386">
            <v>0</v>
          </cell>
          <cell r="J386">
            <v>-86699.96</v>
          </cell>
          <cell r="K386">
            <v>-86699.96</v>
          </cell>
        </row>
        <row r="387"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F389">
            <v>-303909.58</v>
          </cell>
          <cell r="G389">
            <v>0</v>
          </cell>
          <cell r="H389">
            <v>-303909.58</v>
          </cell>
          <cell r="I389">
            <v>-4620.8</v>
          </cell>
          <cell r="J389">
            <v>-308530.38</v>
          </cell>
          <cell r="K389">
            <v>-386933.96</v>
          </cell>
        </row>
        <row r="390">
          <cell r="F390">
            <v>127410.72</v>
          </cell>
          <cell r="G390">
            <v>0</v>
          </cell>
          <cell r="H390">
            <v>127410.72</v>
          </cell>
          <cell r="I390">
            <v>0</v>
          </cell>
          <cell r="J390">
            <v>127410.72</v>
          </cell>
          <cell r="K390">
            <v>-359724.57</v>
          </cell>
        </row>
        <row r="391">
          <cell r="F391">
            <v>-180079.97</v>
          </cell>
          <cell r="G391">
            <v>0</v>
          </cell>
          <cell r="H391">
            <v>-180079.97</v>
          </cell>
          <cell r="I391">
            <v>0</v>
          </cell>
          <cell r="J391">
            <v>-180079.97</v>
          </cell>
          <cell r="K391">
            <v>-88239.97</v>
          </cell>
        </row>
        <row r="392">
          <cell r="F392">
            <v>135740</v>
          </cell>
          <cell r="G392">
            <v>0</v>
          </cell>
          <cell r="H392">
            <v>135740</v>
          </cell>
          <cell r="I392">
            <v>0</v>
          </cell>
          <cell r="J392">
            <v>135740</v>
          </cell>
          <cell r="K392">
            <v>43900</v>
          </cell>
        </row>
        <row r="393">
          <cell r="F393">
            <v>-301497</v>
          </cell>
          <cell r="G393">
            <v>0</v>
          </cell>
          <cell r="H393">
            <v>-301497</v>
          </cell>
          <cell r="I393">
            <v>0</v>
          </cell>
          <cell r="J393">
            <v>-301497</v>
          </cell>
          <cell r="K393">
            <v>-239529</v>
          </cell>
        </row>
        <row r="394">
          <cell r="F394">
            <v>-46780.83</v>
          </cell>
          <cell r="G394">
            <v>0</v>
          </cell>
          <cell r="H394">
            <v>-46780.83</v>
          </cell>
          <cell r="I394">
            <v>-25020.720000000001</v>
          </cell>
          <cell r="J394">
            <v>-71801.55</v>
          </cell>
          <cell r="K394">
            <v>-80742.33</v>
          </cell>
        </row>
        <row r="395">
          <cell r="F395">
            <v>-81201600.969999999</v>
          </cell>
          <cell r="G395">
            <v>80142896.159999996</v>
          </cell>
          <cell r="H395">
            <v>-1058704.81</v>
          </cell>
          <cell r="I395">
            <v>0</v>
          </cell>
          <cell r="J395">
            <v>-1058704.81</v>
          </cell>
          <cell r="K395">
            <v>0</v>
          </cell>
        </row>
        <row r="396">
          <cell r="F396">
            <v>-38490.31</v>
          </cell>
          <cell r="G396">
            <v>0</v>
          </cell>
          <cell r="H396">
            <v>-38490.31</v>
          </cell>
          <cell r="I396">
            <v>0</v>
          </cell>
          <cell r="J396">
            <v>-38490.31</v>
          </cell>
          <cell r="K396">
            <v>588.66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-50130.33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F399">
            <v>-149231938.20999998</v>
          </cell>
          <cell r="G399">
            <v>110176393.64</v>
          </cell>
          <cell r="H399">
            <v>-39055544.570000008</v>
          </cell>
          <cell r="I399">
            <v>32420933.02</v>
          </cell>
          <cell r="J399">
            <v>-6634611.549999998</v>
          </cell>
          <cell r="K399">
            <v>-10255032.270000005</v>
          </cell>
        </row>
        <row r="401">
          <cell r="F401">
            <v>-2295179.5</v>
          </cell>
          <cell r="G401">
            <v>0</v>
          </cell>
          <cell r="H401">
            <v>-2295179.5</v>
          </cell>
          <cell r="I401">
            <v>0</v>
          </cell>
          <cell r="J401">
            <v>-2295179.5</v>
          </cell>
          <cell r="K401">
            <v>-4301199.87</v>
          </cell>
        </row>
        <row r="402">
          <cell r="F402">
            <v>-2295179.5</v>
          </cell>
          <cell r="G402">
            <v>0</v>
          </cell>
          <cell r="H402">
            <v>-2295179.5</v>
          </cell>
          <cell r="I402">
            <v>0</v>
          </cell>
          <cell r="J402">
            <v>-2295179.5</v>
          </cell>
          <cell r="K402">
            <v>-4301199.87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6">
          <cell r="F406">
            <v>-242203612.50999999</v>
          </cell>
          <cell r="G406">
            <v>0</v>
          </cell>
          <cell r="H406">
            <v>-242203612.50999999</v>
          </cell>
          <cell r="I406">
            <v>0</v>
          </cell>
          <cell r="J406">
            <v>-242203612.50999999</v>
          </cell>
          <cell r="K406">
            <v>-207902476.18000001</v>
          </cell>
        </row>
        <row r="407">
          <cell r="F407">
            <v>-1903078</v>
          </cell>
          <cell r="G407">
            <v>0</v>
          </cell>
          <cell r="H407">
            <v>-1903078</v>
          </cell>
          <cell r="I407">
            <v>0</v>
          </cell>
          <cell r="J407">
            <v>-1903078</v>
          </cell>
          <cell r="K407">
            <v>-1903078</v>
          </cell>
        </row>
        <row r="408">
          <cell r="F408">
            <v>-200779655.22999999</v>
          </cell>
          <cell r="G408">
            <v>0</v>
          </cell>
          <cell r="H408">
            <v>-200779655.22999999</v>
          </cell>
          <cell r="I408">
            <v>0</v>
          </cell>
          <cell r="J408">
            <v>-200779655.22999999</v>
          </cell>
          <cell r="K408">
            <v>-74958898.239999995</v>
          </cell>
        </row>
        <row r="409">
          <cell r="F409">
            <v>97537091.650000006</v>
          </cell>
          <cell r="G409">
            <v>0</v>
          </cell>
          <cell r="H409">
            <v>97537091.650000006</v>
          </cell>
          <cell r="I409">
            <v>0</v>
          </cell>
          <cell r="J409">
            <v>97537091.650000006</v>
          </cell>
          <cell r="K409">
            <v>60466149.799999997</v>
          </cell>
        </row>
        <row r="410">
          <cell r="F410">
            <v>-23770022.82</v>
          </cell>
          <cell r="G410">
            <v>0</v>
          </cell>
          <cell r="H410">
            <v>-23770022.82</v>
          </cell>
          <cell r="I410">
            <v>0</v>
          </cell>
          <cell r="J410">
            <v>-23770022.82</v>
          </cell>
          <cell r="K410">
            <v>-19501720.489999998</v>
          </cell>
        </row>
        <row r="411">
          <cell r="F411">
            <v>-3556811.8</v>
          </cell>
          <cell r="G411">
            <v>0</v>
          </cell>
          <cell r="H411">
            <v>-3556811.8</v>
          </cell>
          <cell r="I411">
            <v>0</v>
          </cell>
          <cell r="J411">
            <v>-3556811.8</v>
          </cell>
          <cell r="K411">
            <v>-2281216.0299999998</v>
          </cell>
        </row>
        <row r="412">
          <cell r="F412">
            <v>-2000590.26</v>
          </cell>
          <cell r="G412">
            <v>0</v>
          </cell>
          <cell r="H412">
            <v>-2000590.26</v>
          </cell>
          <cell r="I412">
            <v>0</v>
          </cell>
          <cell r="J412">
            <v>-2000590.26</v>
          </cell>
          <cell r="K412">
            <v>-1544656.63</v>
          </cell>
        </row>
        <row r="413">
          <cell r="F413">
            <v>-972519.37</v>
          </cell>
          <cell r="G413">
            <v>0</v>
          </cell>
          <cell r="H413">
            <v>-972519.37</v>
          </cell>
          <cell r="I413">
            <v>0</v>
          </cell>
          <cell r="J413">
            <v>-972519.37</v>
          </cell>
          <cell r="K413">
            <v>-1275595.77</v>
          </cell>
        </row>
        <row r="414">
          <cell r="F414">
            <v>-371645.3</v>
          </cell>
          <cell r="G414">
            <v>0</v>
          </cell>
          <cell r="H414">
            <v>-371645.3</v>
          </cell>
          <cell r="I414">
            <v>0</v>
          </cell>
          <cell r="J414">
            <v>-371645.3</v>
          </cell>
          <cell r="K414">
            <v>-455933.63</v>
          </cell>
        </row>
        <row r="415">
          <cell r="F415">
            <v>-378020843.64000005</v>
          </cell>
          <cell r="G415">
            <v>0</v>
          </cell>
          <cell r="H415">
            <v>-378020843.64000005</v>
          </cell>
          <cell r="I415">
            <v>0</v>
          </cell>
          <cell r="J415">
            <v>-378020843.64000005</v>
          </cell>
          <cell r="K415">
            <v>-249357425.17000002</v>
          </cell>
        </row>
        <row r="417"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9">
          <cell r="F419">
            <v>0.08</v>
          </cell>
          <cell r="G419">
            <v>0</v>
          </cell>
          <cell r="H419">
            <v>0.08</v>
          </cell>
          <cell r="I419">
            <v>0</v>
          </cell>
          <cell r="J419">
            <v>0.08</v>
          </cell>
          <cell r="K419">
            <v>0.02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F422">
            <v>-0.02</v>
          </cell>
          <cell r="G422">
            <v>0</v>
          </cell>
          <cell r="H422">
            <v>-0.02</v>
          </cell>
          <cell r="I422">
            <v>0</v>
          </cell>
          <cell r="J422">
            <v>-0.02</v>
          </cell>
          <cell r="K422">
            <v>-0.04</v>
          </cell>
        </row>
        <row r="423"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0.05</v>
          </cell>
        </row>
        <row r="425"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F426">
            <v>0.03</v>
          </cell>
          <cell r="G426">
            <v>0</v>
          </cell>
          <cell r="H426">
            <v>0.03</v>
          </cell>
          <cell r="I426">
            <v>0</v>
          </cell>
          <cell r="J426">
            <v>0.03</v>
          </cell>
          <cell r="K426">
            <v>-0.02</v>
          </cell>
        </row>
        <row r="427">
          <cell r="F427">
            <v>-0.03</v>
          </cell>
          <cell r="G427">
            <v>0</v>
          </cell>
          <cell r="H427">
            <v>-0.03</v>
          </cell>
          <cell r="I427">
            <v>0</v>
          </cell>
          <cell r="J427">
            <v>-0.03</v>
          </cell>
          <cell r="K427">
            <v>0.06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F429">
            <v>0.01</v>
          </cell>
          <cell r="G429">
            <v>0</v>
          </cell>
          <cell r="H429">
            <v>0.01</v>
          </cell>
          <cell r="I429">
            <v>0</v>
          </cell>
          <cell r="J429">
            <v>0.01</v>
          </cell>
          <cell r="K429">
            <v>0</v>
          </cell>
        </row>
        <row r="430">
          <cell r="F430">
            <v>7.0000000000000007E-2</v>
          </cell>
          <cell r="G430">
            <v>0</v>
          </cell>
          <cell r="H430">
            <v>7.0000000000000007E-2</v>
          </cell>
          <cell r="I430">
            <v>0</v>
          </cell>
          <cell r="J430">
            <v>7.0000000000000007E-2</v>
          </cell>
          <cell r="K430">
            <v>7.0000000000000007E-2</v>
          </cell>
        </row>
        <row r="432">
          <cell r="F432">
            <v>-1799999840</v>
          </cell>
          <cell r="G432">
            <v>0</v>
          </cell>
          <cell r="H432">
            <v>-1799999840</v>
          </cell>
          <cell r="I432">
            <v>-200000160</v>
          </cell>
          <cell r="J432">
            <v>-2000000000</v>
          </cell>
          <cell r="K432">
            <v>0</v>
          </cell>
        </row>
        <row r="433">
          <cell r="F433">
            <v>-1799999840</v>
          </cell>
          <cell r="G433">
            <v>0</v>
          </cell>
          <cell r="H433">
            <v>-1799999840</v>
          </cell>
          <cell r="I433">
            <v>-200000160</v>
          </cell>
          <cell r="J433">
            <v>-2000000000</v>
          </cell>
          <cell r="K433">
            <v>0</v>
          </cell>
        </row>
        <row r="435">
          <cell r="F435">
            <v>0</v>
          </cell>
          <cell r="G435">
            <v>0</v>
          </cell>
          <cell r="H435">
            <v>0</v>
          </cell>
          <cell r="I435">
            <v>-3155352.52</v>
          </cell>
          <cell r="J435">
            <v>-3155352.52</v>
          </cell>
          <cell r="K435">
            <v>0</v>
          </cell>
        </row>
        <row r="436">
          <cell r="F436">
            <v>0</v>
          </cell>
          <cell r="G436">
            <v>0</v>
          </cell>
          <cell r="H436">
            <v>0</v>
          </cell>
          <cell r="I436">
            <v>-3155352.52</v>
          </cell>
          <cell r="J436">
            <v>-3155352.52</v>
          </cell>
          <cell r="K436">
            <v>0</v>
          </cell>
        </row>
        <row r="438">
          <cell r="F438">
            <v>-611102243.38999999</v>
          </cell>
          <cell r="G438">
            <v>246213667.77000001</v>
          </cell>
          <cell r="H438">
            <v>-364888575.62</v>
          </cell>
          <cell r="I438">
            <v>0</v>
          </cell>
          <cell r="J438">
            <v>-364888575.62</v>
          </cell>
          <cell r="K438">
            <v>-611102243.38999999</v>
          </cell>
        </row>
        <row r="439">
          <cell r="F439">
            <v>-611102243.38999999</v>
          </cell>
          <cell r="G439">
            <v>246213667.77000001</v>
          </cell>
          <cell r="H439">
            <v>-364888575.62</v>
          </cell>
          <cell r="I439">
            <v>0</v>
          </cell>
          <cell r="J439">
            <v>-364888575.62</v>
          </cell>
          <cell r="K439">
            <v>-611102243.38999999</v>
          </cell>
        </row>
        <row r="441">
          <cell r="F441">
            <v>0</v>
          </cell>
          <cell r="G441">
            <v>-500000000</v>
          </cell>
          <cell r="H441">
            <v>-500000000</v>
          </cell>
          <cell r="I441">
            <v>0</v>
          </cell>
          <cell r="J441">
            <v>-500000000</v>
          </cell>
          <cell r="K441">
            <v>-500000000</v>
          </cell>
        </row>
        <row r="442">
          <cell r="F442">
            <v>0</v>
          </cell>
          <cell r="G442">
            <v>-500000000</v>
          </cell>
          <cell r="H442">
            <v>-500000000</v>
          </cell>
          <cell r="I442">
            <v>0</v>
          </cell>
          <cell r="J442">
            <v>-500000000</v>
          </cell>
          <cell r="K442">
            <v>-500000000</v>
          </cell>
        </row>
        <row r="444">
          <cell r="F444">
            <v>0</v>
          </cell>
          <cell r="G444">
            <v>-50000000</v>
          </cell>
          <cell r="H444">
            <v>-50000000</v>
          </cell>
          <cell r="I444">
            <v>0</v>
          </cell>
          <cell r="J444">
            <v>-50000000</v>
          </cell>
          <cell r="K444">
            <v>-50000000</v>
          </cell>
        </row>
        <row r="445">
          <cell r="F445">
            <v>0</v>
          </cell>
          <cell r="G445">
            <v>-50000000</v>
          </cell>
          <cell r="H445">
            <v>-50000000</v>
          </cell>
          <cell r="I445">
            <v>0</v>
          </cell>
          <cell r="J445">
            <v>-50000000</v>
          </cell>
          <cell r="K445">
            <v>-50000000</v>
          </cell>
        </row>
        <row r="447">
          <cell r="F447">
            <v>0</v>
          </cell>
          <cell r="G447">
            <v>-2826225200</v>
          </cell>
          <cell r="H447">
            <v>-2826225200</v>
          </cell>
          <cell r="I447">
            <v>0</v>
          </cell>
          <cell r="J447">
            <v>-2826225200</v>
          </cell>
          <cell r="K447">
            <v>-2826225200</v>
          </cell>
        </row>
        <row r="448">
          <cell r="F448">
            <v>0</v>
          </cell>
          <cell r="G448">
            <v>-2826225200</v>
          </cell>
          <cell r="H448">
            <v>-2826225200</v>
          </cell>
          <cell r="I448">
            <v>0</v>
          </cell>
          <cell r="J448">
            <v>-2826225200</v>
          </cell>
          <cell r="K448">
            <v>-2826225200</v>
          </cell>
        </row>
        <row r="450">
          <cell r="F450">
            <v>0</v>
          </cell>
          <cell r="G450">
            <v>-364199307.63999999</v>
          </cell>
          <cell r="H450">
            <v>-364199307.63999999</v>
          </cell>
          <cell r="I450">
            <v>0</v>
          </cell>
          <cell r="J450">
            <v>-364199307.63999999</v>
          </cell>
          <cell r="K450">
            <v>333606036.13</v>
          </cell>
        </row>
        <row r="451">
          <cell r="F451">
            <v>0</v>
          </cell>
          <cell r="G451">
            <v>-364199307.63999999</v>
          </cell>
          <cell r="H451">
            <v>-364199307.63999999</v>
          </cell>
          <cell r="I451">
            <v>0</v>
          </cell>
          <cell r="J451">
            <v>-364199307.63999999</v>
          </cell>
          <cell r="K451">
            <v>333606036.13</v>
          </cell>
        </row>
        <row r="453">
          <cell r="F453">
            <v>0</v>
          </cell>
          <cell r="G453">
            <v>-1307406829.2</v>
          </cell>
          <cell r="H453">
            <v>-1307406829.2</v>
          </cell>
          <cell r="I453">
            <v>102036340.15000001</v>
          </cell>
          <cell r="J453">
            <v>-1205370489.05</v>
          </cell>
          <cell r="K453">
            <v>-1365445986.21</v>
          </cell>
        </row>
        <row r="454">
          <cell r="F454">
            <v>0</v>
          </cell>
          <cell r="G454">
            <v>-1307406829.2</v>
          </cell>
          <cell r="H454">
            <v>-1307406829.2</v>
          </cell>
          <cell r="I454">
            <v>102036340.15000001</v>
          </cell>
          <cell r="J454">
            <v>-1205370489.05</v>
          </cell>
          <cell r="K454">
            <v>-1365445986.21</v>
          </cell>
        </row>
        <row r="456">
          <cell r="F456">
            <v>0</v>
          </cell>
          <cell r="G456">
            <v>0</v>
          </cell>
          <cell r="H456">
            <v>0</v>
          </cell>
          <cell r="I456">
            <v>-2166390978.2600002</v>
          </cell>
          <cell r="J456">
            <v>-2166390978.2600002</v>
          </cell>
          <cell r="K456">
            <v>-1506233555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-2166390978.2600002</v>
          </cell>
          <cell r="J459">
            <v>-2166390978.2600002</v>
          </cell>
          <cell r="K459">
            <v>-1506233555</v>
          </cell>
        </row>
        <row r="461">
          <cell r="F461">
            <v>-71651727.319999993</v>
          </cell>
          <cell r="G461">
            <v>71651727.319999993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F462">
            <v>-71651727.319999993</v>
          </cell>
          <cell r="G462">
            <v>71651727.319999993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4">
          <cell r="F464">
            <v>-53411467.920000002</v>
          </cell>
          <cell r="G464">
            <v>53411467.920000002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F465">
            <v>33059549.850000001</v>
          </cell>
          <cell r="G465">
            <v>-33059549.850000001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F466">
            <v>264773.40999999997</v>
          </cell>
          <cell r="G466">
            <v>-264773.40999999997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-11717453.6</v>
          </cell>
          <cell r="G467">
            <v>11717453.6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-31804598.259999998</v>
          </cell>
          <cell r="G469">
            <v>31804598.259999998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1198173.3799999999</v>
          </cell>
          <cell r="G472">
            <v>-1198173.3799999999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F473">
            <v>9041128.0399999991</v>
          </cell>
          <cell r="G473">
            <v>-9041128.0399999991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F474">
            <v>162.44</v>
          </cell>
          <cell r="G474">
            <v>-162.44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F476">
            <v>-821090.19</v>
          </cell>
          <cell r="G476">
            <v>821090.19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>
            <v>9418373.6699999981</v>
          </cell>
          <cell r="G479">
            <v>-9418373.6699999981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1">
          <cell r="F481">
            <v>-4514298704.96</v>
          </cell>
          <cell r="G481">
            <v>4514298704.96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F482">
            <v>87824546.989999995</v>
          </cell>
          <cell r="G482">
            <v>-87824546.989999995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F483">
            <v>260.13</v>
          </cell>
          <cell r="G483">
            <v>-260.13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F484">
            <v>0.01</v>
          </cell>
          <cell r="G484">
            <v>-0.01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F485">
            <v>-0.01</v>
          </cell>
          <cell r="G485">
            <v>0.01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F486">
            <v>-0.01</v>
          </cell>
          <cell r="G486">
            <v>0.01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F489">
            <v>-3.01</v>
          </cell>
          <cell r="G489">
            <v>3.01</v>
          </cell>
          <cell r="H489">
            <v>0</v>
          </cell>
          <cell r="I489">
            <v>3</v>
          </cell>
          <cell r="J489">
            <v>3</v>
          </cell>
          <cell r="K489">
            <v>0</v>
          </cell>
        </row>
        <row r="490">
          <cell r="F490">
            <v>0.08</v>
          </cell>
          <cell r="G490">
            <v>-0.08</v>
          </cell>
          <cell r="H490">
            <v>0</v>
          </cell>
          <cell r="I490">
            <v>0</v>
          </cell>
          <cell r="J490">
            <v>0</v>
          </cell>
          <cell r="K490">
            <v>-0.02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0.02</v>
          </cell>
        </row>
        <row r="494">
          <cell r="F494">
            <v>915.78</v>
          </cell>
          <cell r="G494">
            <v>-915.78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0.01</v>
          </cell>
        </row>
        <row r="496">
          <cell r="F496">
            <v>-0.03</v>
          </cell>
          <cell r="G496">
            <v>0.03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</row>
        <row r="497">
          <cell r="F497">
            <v>-7.0000000000000007E-2</v>
          </cell>
          <cell r="G497">
            <v>7.0000000000000007E-2</v>
          </cell>
          <cell r="H497">
            <v>0</v>
          </cell>
          <cell r="I497">
            <v>0</v>
          </cell>
          <cell r="J497">
            <v>0</v>
          </cell>
          <cell r="K497">
            <v>0.01</v>
          </cell>
        </row>
        <row r="498"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F499">
            <v>-628969598.08000004</v>
          </cell>
          <cell r="G499">
            <v>628969598.08000004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120272168.81</v>
          </cell>
          <cell r="G500">
            <v>-120272168.81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F502">
            <v>84196187.269999996</v>
          </cell>
          <cell r="G502">
            <v>-84196187.269999996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-37804712.210000001</v>
          </cell>
          <cell r="G503">
            <v>37804712.210000001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F504">
            <v>-0.01</v>
          </cell>
          <cell r="G504">
            <v>0.01</v>
          </cell>
          <cell r="H504">
            <v>0</v>
          </cell>
          <cell r="I504">
            <v>0</v>
          </cell>
          <cell r="J504">
            <v>0</v>
          </cell>
          <cell r="K504">
            <v>-0.01</v>
          </cell>
        </row>
        <row r="505">
          <cell r="F505">
            <v>0</v>
          </cell>
          <cell r="G505">
            <v>-2754856337.3000002</v>
          </cell>
          <cell r="H505">
            <v>-2754856337.3000002</v>
          </cell>
          <cell r="I505">
            <v>2754856337.3000002</v>
          </cell>
          <cell r="J505">
            <v>0</v>
          </cell>
          <cell r="K505">
            <v>0.12</v>
          </cell>
        </row>
        <row r="506">
          <cell r="F506">
            <v>-4888778939.3199997</v>
          </cell>
          <cell r="G506">
            <v>2133922602.0199995</v>
          </cell>
          <cell r="H506">
            <v>-2754856337.3000002</v>
          </cell>
          <cell r="I506">
            <v>2754856340.3000002</v>
          </cell>
          <cell r="J506">
            <v>3</v>
          </cell>
          <cell r="K506">
            <v>0.13</v>
          </cell>
        </row>
        <row r="508"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</row>
        <row r="512">
          <cell r="F512">
            <v>-2060157448.55</v>
          </cell>
          <cell r="G512">
            <v>2060157448.55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-2060157448.55</v>
          </cell>
          <cell r="G513">
            <v>2060157448.55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25.21</v>
          </cell>
          <cell r="G516">
            <v>-25.21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F517">
            <v>25.21</v>
          </cell>
          <cell r="G517">
            <v>-25.21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9"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F521">
            <v>72103004.280000001</v>
          </cell>
          <cell r="G521">
            <v>-72103004.280000001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F523">
            <v>72103004.280000001</v>
          </cell>
          <cell r="G523">
            <v>-72103004.280000001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5"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</row>
        <row r="526"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</row>
        <row r="529"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</row>
        <row r="532"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5"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2"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</row>
        <row r="545"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F546">
            <v>-33053335.440000001</v>
          </cell>
          <cell r="G546">
            <v>33053335.440000001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</row>
        <row r="547">
          <cell r="F547">
            <v>-33053335.440000001</v>
          </cell>
          <cell r="G547">
            <v>33053335.440000001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9">
          <cell r="F549">
            <v>11707597.380000001</v>
          </cell>
          <cell r="G549">
            <v>-11707597.380000001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F550">
            <v>-162.44</v>
          </cell>
          <cell r="G550">
            <v>162.44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F551">
            <v>11707434.940000001</v>
          </cell>
          <cell r="G551">
            <v>-11707434.940000001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3">
          <cell r="F553">
            <v>821090.19</v>
          </cell>
          <cell r="G553">
            <v>-821090.19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-120272168.81</v>
          </cell>
          <cell r="G554">
            <v>120272168.81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F555">
            <v>37804712.210000001</v>
          </cell>
          <cell r="G555">
            <v>-37804712.210000001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F556">
            <v>-1198173.3799999999</v>
          </cell>
          <cell r="G556">
            <v>1198173.3799999999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F557">
            <v>-82844539.789999992</v>
          </cell>
          <cell r="G557">
            <v>82844539.789999992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9">
          <cell r="F559">
            <v>-87824546.989999995</v>
          </cell>
          <cell r="G559">
            <v>87824546.989999995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F560">
            <v>-76571072.780000001</v>
          </cell>
          <cell r="G560">
            <v>76571072.780000001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F561">
            <v>-164395619.76999998</v>
          </cell>
          <cell r="G561">
            <v>164395619.76999998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3">
          <cell r="F563">
            <v>80840652.329999998</v>
          </cell>
          <cell r="G563">
            <v>-80840652.329999998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-4304769.3600000003</v>
          </cell>
          <cell r="G564">
            <v>4304769.3600000003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F566">
            <v>76535882.969999999</v>
          </cell>
          <cell r="G566">
            <v>-76535882.969999999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1400000000</v>
          </cell>
        </row>
        <row r="569">
          <cell r="F569">
            <v>2000000000</v>
          </cell>
          <cell r="G569">
            <v>0</v>
          </cell>
          <cell r="H569">
            <v>2000000000</v>
          </cell>
          <cell r="I569">
            <v>0</v>
          </cell>
          <cell r="J569">
            <v>2000000000</v>
          </cell>
          <cell r="K569">
            <v>0</v>
          </cell>
        </row>
        <row r="570">
          <cell r="F570">
            <v>2000000000</v>
          </cell>
          <cell r="G570">
            <v>0</v>
          </cell>
          <cell r="H570">
            <v>2000000000</v>
          </cell>
          <cell r="I570">
            <v>0</v>
          </cell>
          <cell r="J570">
            <v>2000000000</v>
          </cell>
          <cell r="K570">
            <v>1400000000</v>
          </cell>
        </row>
        <row r="572">
          <cell r="F572">
            <v>-1307673548.04</v>
          </cell>
          <cell r="G572">
            <v>0</v>
          </cell>
          <cell r="H572">
            <v>-1307673548.04</v>
          </cell>
          <cell r="I572">
            <v>0</v>
          </cell>
          <cell r="J572">
            <v>-1307673548.04</v>
          </cell>
          <cell r="K572">
            <v>-1474304225.24</v>
          </cell>
        </row>
        <row r="573">
          <cell r="F573">
            <v>7873682.3099999996</v>
          </cell>
          <cell r="G573">
            <v>0</v>
          </cell>
          <cell r="H573">
            <v>7873682.3099999996</v>
          </cell>
          <cell r="I573">
            <v>0</v>
          </cell>
          <cell r="J573">
            <v>7873682.3099999996</v>
          </cell>
          <cell r="K573">
            <v>7882094.7999999998</v>
          </cell>
        </row>
        <row r="574">
          <cell r="F574">
            <v>-5881778201.3000002</v>
          </cell>
          <cell r="G574">
            <v>0</v>
          </cell>
          <cell r="H574">
            <v>-5881778201.3000002</v>
          </cell>
          <cell r="I574">
            <v>0</v>
          </cell>
          <cell r="J574">
            <v>-5881778201.3000002</v>
          </cell>
          <cell r="K574">
            <v>-5636269361.8999996</v>
          </cell>
        </row>
        <row r="575">
          <cell r="F575">
            <v>87692832.409999996</v>
          </cell>
          <cell r="G575">
            <v>0</v>
          </cell>
          <cell r="H575">
            <v>87692832.409999996</v>
          </cell>
          <cell r="I575">
            <v>0</v>
          </cell>
          <cell r="J575">
            <v>87692832.409999996</v>
          </cell>
          <cell r="K575">
            <v>78367281.689999998</v>
          </cell>
        </row>
        <row r="576">
          <cell r="F576">
            <v>-345441891.50999999</v>
          </cell>
          <cell r="G576">
            <v>0</v>
          </cell>
          <cell r="H576">
            <v>-345441891.50999999</v>
          </cell>
          <cell r="I576">
            <v>0</v>
          </cell>
          <cell r="J576">
            <v>-345441891.50999999</v>
          </cell>
          <cell r="K576">
            <v>-299412495.04000002</v>
          </cell>
        </row>
        <row r="577">
          <cell r="F577">
            <v>-3061048.22</v>
          </cell>
          <cell r="G577">
            <v>0</v>
          </cell>
          <cell r="H577">
            <v>-3061048.22</v>
          </cell>
          <cell r="I577">
            <v>0</v>
          </cell>
          <cell r="J577">
            <v>-3061048.22</v>
          </cell>
          <cell r="K577">
            <v>-3138071.14</v>
          </cell>
        </row>
        <row r="578">
          <cell r="F578">
            <v>-127103.71</v>
          </cell>
          <cell r="G578">
            <v>0</v>
          </cell>
          <cell r="H578">
            <v>-127103.71</v>
          </cell>
          <cell r="I578">
            <v>0</v>
          </cell>
          <cell r="J578">
            <v>-127103.71</v>
          </cell>
          <cell r="K578">
            <v>0</v>
          </cell>
        </row>
        <row r="579">
          <cell r="F579">
            <v>-48717720.469999999</v>
          </cell>
          <cell r="G579">
            <v>0</v>
          </cell>
          <cell r="H579">
            <v>-48717720.469999999</v>
          </cell>
          <cell r="I579">
            <v>0</v>
          </cell>
          <cell r="J579">
            <v>-48717720.469999999</v>
          </cell>
          <cell r="K579">
            <v>-42188253.170000002</v>
          </cell>
        </row>
        <row r="580">
          <cell r="F580">
            <v>-69936301.340000004</v>
          </cell>
          <cell r="G580">
            <v>0</v>
          </cell>
          <cell r="H580">
            <v>-69936301.340000004</v>
          </cell>
          <cell r="I580">
            <v>0</v>
          </cell>
          <cell r="J580">
            <v>-69936301.340000004</v>
          </cell>
          <cell r="K580">
            <v>-36378814.030000001</v>
          </cell>
        </row>
        <row r="581">
          <cell r="F581">
            <v>-551450.16</v>
          </cell>
          <cell r="G581">
            <v>0</v>
          </cell>
          <cell r="H581">
            <v>-551450.16</v>
          </cell>
          <cell r="I581">
            <v>0</v>
          </cell>
          <cell r="J581">
            <v>-551450.16</v>
          </cell>
          <cell r="K581">
            <v>-329200.64000000001</v>
          </cell>
        </row>
        <row r="582">
          <cell r="F582">
            <v>-2745828.25</v>
          </cell>
          <cell r="G582">
            <v>0</v>
          </cell>
          <cell r="H582">
            <v>-2745828.25</v>
          </cell>
          <cell r="I582">
            <v>0</v>
          </cell>
          <cell r="J582">
            <v>-2745828.25</v>
          </cell>
          <cell r="K582">
            <v>-2366596.21</v>
          </cell>
        </row>
        <row r="583"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F584">
            <v>-3851954.55</v>
          </cell>
          <cell r="G584">
            <v>0</v>
          </cell>
          <cell r="H584">
            <v>-3851954.55</v>
          </cell>
          <cell r="I584">
            <v>0</v>
          </cell>
          <cell r="J584">
            <v>-3851954.55</v>
          </cell>
          <cell r="K584">
            <v>-4144269.17</v>
          </cell>
        </row>
        <row r="585">
          <cell r="F585">
            <v>-3909588.28</v>
          </cell>
          <cell r="G585">
            <v>0</v>
          </cell>
          <cell r="H585">
            <v>-3909588.28</v>
          </cell>
          <cell r="I585">
            <v>0</v>
          </cell>
          <cell r="J585">
            <v>-3909588.28</v>
          </cell>
          <cell r="K585">
            <v>-3636636.99</v>
          </cell>
        </row>
        <row r="586">
          <cell r="F586">
            <v>-7572228121.1100016</v>
          </cell>
          <cell r="G586">
            <v>0</v>
          </cell>
          <cell r="H586">
            <v>-7572228121.1100016</v>
          </cell>
          <cell r="I586">
            <v>0</v>
          </cell>
          <cell r="J586">
            <v>-7572228121.1100016</v>
          </cell>
          <cell r="K586">
            <v>-7415918547.0400009</v>
          </cell>
        </row>
        <row r="588"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-7264966.46</v>
          </cell>
        </row>
        <row r="589">
          <cell r="F589">
            <v>-7042991.5499999998</v>
          </cell>
          <cell r="G589">
            <v>0</v>
          </cell>
          <cell r="H589">
            <v>-7042991.5499999998</v>
          </cell>
          <cell r="I589">
            <v>0</v>
          </cell>
          <cell r="J589">
            <v>-7042991.5499999998</v>
          </cell>
          <cell r="K589">
            <v>-7121674.2000000002</v>
          </cell>
        </row>
        <row r="590">
          <cell r="F590">
            <v>-3566117.66</v>
          </cell>
          <cell r="G590">
            <v>0</v>
          </cell>
          <cell r="H590">
            <v>-3566117.66</v>
          </cell>
          <cell r="I590">
            <v>0</v>
          </cell>
          <cell r="J590">
            <v>-3566117.66</v>
          </cell>
          <cell r="K590">
            <v>-3620551.74</v>
          </cell>
        </row>
        <row r="591">
          <cell r="F591">
            <v>-213774263.19999999</v>
          </cell>
          <cell r="G591">
            <v>0</v>
          </cell>
          <cell r="H591">
            <v>-213774263.19999999</v>
          </cell>
          <cell r="I591">
            <v>-73742054.920000002</v>
          </cell>
          <cell r="J591">
            <v>-287516318.12</v>
          </cell>
          <cell r="K591">
            <v>-181759112.15000001</v>
          </cell>
        </row>
        <row r="592">
          <cell r="F592">
            <v>-3652465.62</v>
          </cell>
          <cell r="G592">
            <v>0</v>
          </cell>
          <cell r="H592">
            <v>-3652465.62</v>
          </cell>
          <cell r="I592">
            <v>0</v>
          </cell>
          <cell r="J592">
            <v>-3652465.62</v>
          </cell>
          <cell r="K592">
            <v>-0.01</v>
          </cell>
        </row>
        <row r="593">
          <cell r="F593">
            <v>-35456374.469999999</v>
          </cell>
          <cell r="G593">
            <v>-16718819.699999999</v>
          </cell>
          <cell r="H593">
            <v>-52175194.170000002</v>
          </cell>
          <cell r="I593">
            <v>25375</v>
          </cell>
          <cell r="J593">
            <v>-52149819.170000002</v>
          </cell>
          <cell r="K593">
            <v>-17881383.780000001</v>
          </cell>
        </row>
        <row r="594">
          <cell r="F594">
            <v>-3797877647.9299998</v>
          </cell>
          <cell r="G594">
            <v>0</v>
          </cell>
          <cell r="H594">
            <v>-3797877647.9299998</v>
          </cell>
          <cell r="I594">
            <v>0</v>
          </cell>
          <cell r="J594">
            <v>-3797877647.9299998</v>
          </cell>
          <cell r="K594">
            <v>-3376874849.4299998</v>
          </cell>
        </row>
        <row r="595">
          <cell r="F595">
            <v>293829.71999999997</v>
          </cell>
          <cell r="G595">
            <v>0</v>
          </cell>
          <cell r="H595">
            <v>293829.71999999997</v>
          </cell>
          <cell r="I595">
            <v>0</v>
          </cell>
          <cell r="J595">
            <v>293829.71999999997</v>
          </cell>
          <cell r="K595">
            <v>-1400744.55</v>
          </cell>
        </row>
        <row r="596">
          <cell r="F596">
            <v>646977.77</v>
          </cell>
          <cell r="G596">
            <v>0</v>
          </cell>
          <cell r="H596">
            <v>646977.77</v>
          </cell>
          <cell r="I596">
            <v>0</v>
          </cell>
          <cell r="J596">
            <v>646977.77</v>
          </cell>
          <cell r="K596">
            <v>-29351134.68</v>
          </cell>
        </row>
        <row r="597">
          <cell r="F597">
            <v>22646812.670000002</v>
          </cell>
          <cell r="G597">
            <v>0</v>
          </cell>
          <cell r="H597">
            <v>22646812.670000002</v>
          </cell>
          <cell r="I597">
            <v>0</v>
          </cell>
          <cell r="J597">
            <v>22646812.670000002</v>
          </cell>
          <cell r="K597">
            <v>67445729.640000001</v>
          </cell>
        </row>
        <row r="598"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2902155.21</v>
          </cell>
        </row>
        <row r="599">
          <cell r="F599">
            <v>-110821233.7</v>
          </cell>
          <cell r="G599">
            <v>0</v>
          </cell>
          <cell r="H599">
            <v>-110821233.7</v>
          </cell>
          <cell r="I599">
            <v>0</v>
          </cell>
          <cell r="J599">
            <v>-110821233.7</v>
          </cell>
          <cell r="K599">
            <v>17202403.93</v>
          </cell>
        </row>
        <row r="600">
          <cell r="F600">
            <v>22348070.670000002</v>
          </cell>
          <cell r="G600">
            <v>0</v>
          </cell>
          <cell r="H600">
            <v>22348070.670000002</v>
          </cell>
          <cell r="I600">
            <v>0</v>
          </cell>
          <cell r="J600">
            <v>22348070.670000002</v>
          </cell>
          <cell r="K600">
            <v>-66971632.75</v>
          </cell>
        </row>
        <row r="601">
          <cell r="F601">
            <v>211268.87</v>
          </cell>
          <cell r="G601">
            <v>0</v>
          </cell>
          <cell r="H601">
            <v>211268.87</v>
          </cell>
          <cell r="I601">
            <v>0</v>
          </cell>
          <cell r="J601">
            <v>211268.87</v>
          </cell>
          <cell r="K601">
            <v>-23878560.309999999</v>
          </cell>
        </row>
        <row r="602">
          <cell r="F602">
            <v>8064432.5800000001</v>
          </cell>
          <cell r="G602">
            <v>0</v>
          </cell>
          <cell r="H602">
            <v>8064432.5800000001</v>
          </cell>
          <cell r="I602">
            <v>0</v>
          </cell>
          <cell r="J602">
            <v>8064432.5800000001</v>
          </cell>
          <cell r="K602">
            <v>15005010.710000001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-15652247.439999999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-12495.39</v>
          </cell>
        </row>
        <row r="605">
          <cell r="F605">
            <v>53357.68</v>
          </cell>
          <cell r="G605">
            <v>0</v>
          </cell>
          <cell r="H605">
            <v>53357.68</v>
          </cell>
          <cell r="I605">
            <v>0</v>
          </cell>
          <cell r="J605">
            <v>53357.68</v>
          </cell>
          <cell r="K605">
            <v>59838.85</v>
          </cell>
        </row>
        <row r="606">
          <cell r="F606">
            <v>-75560.179999999993</v>
          </cell>
          <cell r="G606">
            <v>0</v>
          </cell>
          <cell r="H606">
            <v>-75560.179999999993</v>
          </cell>
          <cell r="I606">
            <v>0</v>
          </cell>
          <cell r="J606">
            <v>-75560.179999999993</v>
          </cell>
          <cell r="K606">
            <v>-74616.820000000007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-50</v>
          </cell>
        </row>
        <row r="608">
          <cell r="F608">
            <v>-151798503.49000001</v>
          </cell>
          <cell r="G608">
            <v>0</v>
          </cell>
          <cell r="H608">
            <v>-151798503.49000001</v>
          </cell>
          <cell r="I608">
            <v>0</v>
          </cell>
          <cell r="J608">
            <v>-151798503.49000001</v>
          </cell>
          <cell r="K608">
            <v>-114061251.76000001</v>
          </cell>
        </row>
        <row r="609">
          <cell r="F609">
            <v>9726330.0299999993</v>
          </cell>
          <cell r="G609">
            <v>0</v>
          </cell>
          <cell r="H609">
            <v>9726330.0299999993</v>
          </cell>
          <cell r="I609">
            <v>0</v>
          </cell>
          <cell r="J609">
            <v>9726330.0299999993</v>
          </cell>
          <cell r="K609">
            <v>-3361537.72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-544773410.80999994</v>
          </cell>
          <cell r="J610">
            <v>-544773410.80999994</v>
          </cell>
          <cell r="K610">
            <v>72081678.099999994</v>
          </cell>
        </row>
        <row r="611">
          <cell r="F611">
            <v>-3516689.04</v>
          </cell>
          <cell r="G611">
            <v>0</v>
          </cell>
          <cell r="H611">
            <v>-3516689.04</v>
          </cell>
          <cell r="I611">
            <v>0</v>
          </cell>
          <cell r="J611">
            <v>-3516689.04</v>
          </cell>
          <cell r="K611">
            <v>-3575197.77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F613">
            <v>334163.68</v>
          </cell>
          <cell r="G613">
            <v>0</v>
          </cell>
          <cell r="H613">
            <v>334163.68</v>
          </cell>
          <cell r="I613">
            <v>0</v>
          </cell>
          <cell r="J613">
            <v>334163.68</v>
          </cell>
          <cell r="K613">
            <v>85215.12</v>
          </cell>
        </row>
        <row r="614">
          <cell r="F614">
            <v>-590592973.14999998</v>
          </cell>
          <cell r="G614">
            <v>0</v>
          </cell>
          <cell r="H614">
            <v>-590592973.14999998</v>
          </cell>
          <cell r="I614">
            <v>0</v>
          </cell>
          <cell r="J614">
            <v>-590592973.14999998</v>
          </cell>
          <cell r="K614">
            <v>-527470564.93000001</v>
          </cell>
        </row>
        <row r="615">
          <cell r="F615">
            <v>-2145226.27</v>
          </cell>
          <cell r="G615">
            <v>0</v>
          </cell>
          <cell r="H615">
            <v>-2145226.27</v>
          </cell>
          <cell r="I615">
            <v>0</v>
          </cell>
          <cell r="J615">
            <v>-2145226.27</v>
          </cell>
          <cell r="K615">
            <v>-1237033.2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</row>
        <row r="617"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</row>
        <row r="632">
          <cell r="F632">
            <v>-3169231.26</v>
          </cell>
          <cell r="G632">
            <v>0</v>
          </cell>
          <cell r="H632">
            <v>-3169231.26</v>
          </cell>
          <cell r="I632">
            <v>0</v>
          </cell>
          <cell r="J632">
            <v>-3169231.26</v>
          </cell>
          <cell r="K632">
            <v>-2897081.66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50000000</v>
          </cell>
        </row>
        <row r="634">
          <cell r="F634">
            <v>-38492977.009999998</v>
          </cell>
          <cell r="G634">
            <v>-1640204.97</v>
          </cell>
          <cell r="H634">
            <v>-40133181.979999997</v>
          </cell>
          <cell r="I634">
            <v>-15519849.01</v>
          </cell>
          <cell r="J634">
            <v>-55653030.990000002</v>
          </cell>
          <cell r="K634">
            <v>11827877.380000001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-102071529.95999999</v>
          </cell>
          <cell r="J635">
            <v>-102071529.95999999</v>
          </cell>
          <cell r="K635">
            <v>0</v>
          </cell>
        </row>
        <row r="636">
          <cell r="F636">
            <v>-5239.8599999999997</v>
          </cell>
          <cell r="G636">
            <v>0</v>
          </cell>
          <cell r="H636">
            <v>-5239.8599999999997</v>
          </cell>
          <cell r="I636">
            <v>0</v>
          </cell>
          <cell r="J636">
            <v>-5239.8599999999997</v>
          </cell>
          <cell r="K636">
            <v>0</v>
          </cell>
        </row>
        <row r="637">
          <cell r="F637">
            <v>0.06</v>
          </cell>
          <cell r="G637">
            <v>0</v>
          </cell>
          <cell r="H637">
            <v>0.06</v>
          </cell>
          <cell r="I637">
            <v>0</v>
          </cell>
          <cell r="J637">
            <v>0.06</v>
          </cell>
          <cell r="K637">
            <v>25.21</v>
          </cell>
        </row>
        <row r="638">
          <cell r="F638">
            <v>-2.9</v>
          </cell>
          <cell r="G638">
            <v>0</v>
          </cell>
          <cell r="H638">
            <v>-2.9</v>
          </cell>
          <cell r="I638">
            <v>0</v>
          </cell>
          <cell r="J638">
            <v>-2.9</v>
          </cell>
          <cell r="K638">
            <v>0</v>
          </cell>
        </row>
        <row r="639">
          <cell r="F639">
            <v>0</v>
          </cell>
          <cell r="G639">
            <v>-20432026</v>
          </cell>
          <cell r="H639">
            <v>-20432026</v>
          </cell>
          <cell r="I639">
            <v>-115415739.73</v>
          </cell>
          <cell r="J639">
            <v>-135847765.72999999</v>
          </cell>
          <cell r="K639">
            <v>-84520.47</v>
          </cell>
        </row>
        <row r="640">
          <cell r="F640">
            <v>-8582497.8399999999</v>
          </cell>
          <cell r="G640">
            <v>0</v>
          </cell>
          <cell r="H640">
            <v>-8582497.8399999999</v>
          </cell>
          <cell r="I640">
            <v>0</v>
          </cell>
          <cell r="J640">
            <v>-8582497.8399999999</v>
          </cell>
          <cell r="K640">
            <v>-8582499.1199999992</v>
          </cell>
        </row>
        <row r="641"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F643">
            <v>-1005698</v>
          </cell>
          <cell r="G643">
            <v>0</v>
          </cell>
          <cell r="H643">
            <v>-1005698</v>
          </cell>
          <cell r="I643">
            <v>0</v>
          </cell>
          <cell r="J643">
            <v>-1005698</v>
          </cell>
          <cell r="K643">
            <v>0</v>
          </cell>
        </row>
        <row r="644">
          <cell r="F644">
            <v>-64705.51</v>
          </cell>
          <cell r="G644">
            <v>0</v>
          </cell>
          <cell r="H644">
            <v>-64705.51</v>
          </cell>
          <cell r="I644">
            <v>0</v>
          </cell>
          <cell r="J644">
            <v>-64705.51</v>
          </cell>
          <cell r="K644">
            <v>0</v>
          </cell>
        </row>
        <row r="645">
          <cell r="F645">
            <v>249.02</v>
          </cell>
          <cell r="G645">
            <v>0</v>
          </cell>
          <cell r="H645">
            <v>249.02</v>
          </cell>
          <cell r="I645">
            <v>0</v>
          </cell>
          <cell r="J645">
            <v>249.02</v>
          </cell>
          <cell r="K645">
            <v>0</v>
          </cell>
        </row>
        <row r="646">
          <cell r="F646">
            <v>15962630.68</v>
          </cell>
          <cell r="G646">
            <v>0</v>
          </cell>
          <cell r="H646">
            <v>15962630.68</v>
          </cell>
          <cell r="I646">
            <v>0</v>
          </cell>
          <cell r="J646">
            <v>15962630.68</v>
          </cell>
          <cell r="K646">
            <v>0</v>
          </cell>
        </row>
        <row r="647">
          <cell r="F647">
            <v>-3572270.1</v>
          </cell>
          <cell r="G647">
            <v>2282357</v>
          </cell>
          <cell r="H647">
            <v>-1289913.1000000001</v>
          </cell>
          <cell r="I647">
            <v>0</v>
          </cell>
          <cell r="J647">
            <v>-1289913.1000000001</v>
          </cell>
          <cell r="K647">
            <v>42714313</v>
          </cell>
        </row>
        <row r="648">
          <cell r="F648">
            <v>-16945973.129999999</v>
          </cell>
          <cell r="G648">
            <v>-9386698</v>
          </cell>
          <cell r="H648">
            <v>-26332671.129999999</v>
          </cell>
          <cell r="I648">
            <v>0</v>
          </cell>
          <cell r="J648">
            <v>-26332671.129999999</v>
          </cell>
          <cell r="K648">
            <v>6454716.5199999996</v>
          </cell>
        </row>
        <row r="649">
          <cell r="F649">
            <v>-4911870518.4399996</v>
          </cell>
          <cell r="G649">
            <v>-45895391.670000002</v>
          </cell>
          <cell r="H649">
            <v>-4957765910.1099987</v>
          </cell>
          <cell r="I649">
            <v>-851497209.42999995</v>
          </cell>
          <cell r="J649">
            <v>-5809263119.5399981</v>
          </cell>
          <cell r="K649">
            <v>-4107354742.6699996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9961.64</v>
          </cell>
        </row>
        <row r="652">
          <cell r="F652">
            <v>9358241.6099999994</v>
          </cell>
          <cell r="G652">
            <v>0</v>
          </cell>
          <cell r="H652">
            <v>9358241.6099999994</v>
          </cell>
          <cell r="I652">
            <v>0</v>
          </cell>
          <cell r="J652">
            <v>9358241.6099999994</v>
          </cell>
          <cell r="K652">
            <v>0</v>
          </cell>
        </row>
        <row r="653">
          <cell r="F653">
            <v>714152252.47000003</v>
          </cell>
          <cell r="G653">
            <v>0</v>
          </cell>
          <cell r="H653">
            <v>714152252.47000003</v>
          </cell>
          <cell r="I653">
            <v>0</v>
          </cell>
          <cell r="J653">
            <v>714152252.47000003</v>
          </cell>
          <cell r="K653">
            <v>629753962.75</v>
          </cell>
        </row>
        <row r="654">
          <cell r="F654">
            <v>22230305.359999999</v>
          </cell>
          <cell r="G654">
            <v>0</v>
          </cell>
          <cell r="H654">
            <v>22230305.359999999</v>
          </cell>
          <cell r="I654">
            <v>0</v>
          </cell>
          <cell r="J654">
            <v>22230305.359999999</v>
          </cell>
          <cell r="K654">
            <v>19687307.300000001</v>
          </cell>
        </row>
        <row r="655">
          <cell r="F655">
            <v>-246026.09</v>
          </cell>
          <cell r="G655">
            <v>0</v>
          </cell>
          <cell r="H655">
            <v>-246026.09</v>
          </cell>
          <cell r="I655">
            <v>0</v>
          </cell>
          <cell r="J655">
            <v>-246026.09</v>
          </cell>
          <cell r="K655">
            <v>-85081.32</v>
          </cell>
        </row>
        <row r="656">
          <cell r="F656">
            <v>36093964.630000003</v>
          </cell>
          <cell r="G656">
            <v>0</v>
          </cell>
          <cell r="H656">
            <v>36093964.630000003</v>
          </cell>
          <cell r="I656">
            <v>-2458870859.23</v>
          </cell>
          <cell r="J656">
            <v>-2422776894.5999999</v>
          </cell>
          <cell r="K656">
            <v>-1998309470.2</v>
          </cell>
        </row>
        <row r="657">
          <cell r="F657">
            <v>2326405.7400000002</v>
          </cell>
          <cell r="G657">
            <v>0</v>
          </cell>
          <cell r="H657">
            <v>2326405.7400000002</v>
          </cell>
          <cell r="I657">
            <v>0</v>
          </cell>
          <cell r="J657">
            <v>2326405.7400000002</v>
          </cell>
          <cell r="K657">
            <v>517830.39</v>
          </cell>
        </row>
        <row r="658">
          <cell r="F658">
            <v>783915143.72000003</v>
          </cell>
          <cell r="G658">
            <v>0</v>
          </cell>
          <cell r="H658">
            <v>783915143.72000003</v>
          </cell>
          <cell r="I658">
            <v>-2458870859.23</v>
          </cell>
          <cell r="J658">
            <v>-1674955715.51</v>
          </cell>
          <cell r="K658">
            <v>-1348425489.4400001</v>
          </cell>
        </row>
        <row r="660">
          <cell r="F660">
            <v>5005243644.1599998</v>
          </cell>
          <cell r="G660">
            <v>0</v>
          </cell>
          <cell r="H660">
            <v>5005243644.1599998</v>
          </cell>
          <cell r="I660">
            <v>-654470061.17999995</v>
          </cell>
          <cell r="J660">
            <v>4350773582.9799995</v>
          </cell>
          <cell r="K660">
            <v>3000043153.9400001</v>
          </cell>
        </row>
        <row r="661">
          <cell r="F661">
            <v>-764420079.77999997</v>
          </cell>
          <cell r="G661">
            <v>0</v>
          </cell>
          <cell r="H661">
            <v>-764420079.77999997</v>
          </cell>
          <cell r="I661">
            <v>0</v>
          </cell>
          <cell r="J661">
            <v>-764420079.77999997</v>
          </cell>
          <cell r="K661">
            <v>116254347.88</v>
          </cell>
        </row>
        <row r="662">
          <cell r="F662">
            <v>-846445.2</v>
          </cell>
          <cell r="G662">
            <v>0</v>
          </cell>
          <cell r="H662">
            <v>-846445.2</v>
          </cell>
          <cell r="I662">
            <v>0</v>
          </cell>
          <cell r="J662">
            <v>-846445.2</v>
          </cell>
          <cell r="K662">
            <v>7737.39</v>
          </cell>
        </row>
        <row r="663"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</row>
        <row r="664">
          <cell r="F664">
            <v>-437431.89</v>
          </cell>
          <cell r="G664">
            <v>0</v>
          </cell>
          <cell r="H664">
            <v>-437431.89</v>
          </cell>
          <cell r="I664">
            <v>0</v>
          </cell>
          <cell r="J664">
            <v>-437431.89</v>
          </cell>
          <cell r="K664">
            <v>106182.79</v>
          </cell>
        </row>
        <row r="665">
          <cell r="F665">
            <v>-72103004.280000001</v>
          </cell>
          <cell r="G665">
            <v>0</v>
          </cell>
          <cell r="H665">
            <v>-72103004.280000001</v>
          </cell>
          <cell r="I665">
            <v>72103004.280000001</v>
          </cell>
          <cell r="J665">
            <v>0</v>
          </cell>
          <cell r="K665">
            <v>0</v>
          </cell>
        </row>
        <row r="666">
          <cell r="F666">
            <v>4167436683.0100002</v>
          </cell>
          <cell r="G666">
            <v>0</v>
          </cell>
          <cell r="H666">
            <v>4167436683.0100002</v>
          </cell>
          <cell r="I666">
            <v>-582367056.89999998</v>
          </cell>
          <cell r="J666">
            <v>3585069626.1100001</v>
          </cell>
          <cell r="K666">
            <v>3116411422</v>
          </cell>
        </row>
        <row r="668">
          <cell r="F668">
            <v>21423354.260000002</v>
          </cell>
          <cell r="G668">
            <v>0</v>
          </cell>
          <cell r="H668">
            <v>21423354.260000002</v>
          </cell>
          <cell r="I668">
            <v>0</v>
          </cell>
          <cell r="J668">
            <v>21423354.260000002</v>
          </cell>
          <cell r="K668">
            <v>12279561.85</v>
          </cell>
        </row>
        <row r="669">
          <cell r="F669">
            <v>13629685.34</v>
          </cell>
          <cell r="G669">
            <v>0</v>
          </cell>
          <cell r="H669">
            <v>13629685.34</v>
          </cell>
          <cell r="I669">
            <v>0</v>
          </cell>
          <cell r="J669">
            <v>13629685.34</v>
          </cell>
          <cell r="K669">
            <v>12087379.01</v>
          </cell>
        </row>
        <row r="670">
          <cell r="F670">
            <v>1383703924.6199999</v>
          </cell>
          <cell r="G670">
            <v>0</v>
          </cell>
          <cell r="H670">
            <v>1383703924.6199999</v>
          </cell>
          <cell r="I670">
            <v>0</v>
          </cell>
          <cell r="J670">
            <v>1383703924.6199999</v>
          </cell>
          <cell r="K670">
            <v>1220583970.51</v>
          </cell>
        </row>
        <row r="671">
          <cell r="F671">
            <v>15068855.560000001</v>
          </cell>
          <cell r="G671">
            <v>0</v>
          </cell>
          <cell r="H671">
            <v>15068855.560000001</v>
          </cell>
          <cell r="I671">
            <v>0</v>
          </cell>
          <cell r="J671">
            <v>15068855.560000001</v>
          </cell>
          <cell r="K671">
            <v>14450612.82</v>
          </cell>
        </row>
        <row r="672">
          <cell r="F672">
            <v>48717720.469999999</v>
          </cell>
          <cell r="G672">
            <v>0</v>
          </cell>
          <cell r="H672">
            <v>48717720.469999999</v>
          </cell>
          <cell r="I672">
            <v>1215856073.97</v>
          </cell>
          <cell r="J672">
            <v>1264573794.4400001</v>
          </cell>
          <cell r="K672">
            <v>1173285834.72</v>
          </cell>
        </row>
        <row r="673">
          <cell r="F673">
            <v>-659174046.75999999</v>
          </cell>
          <cell r="G673">
            <v>0</v>
          </cell>
          <cell r="H673">
            <v>-659174046.75999999</v>
          </cell>
          <cell r="I673">
            <v>973664858</v>
          </cell>
          <cell r="J673">
            <v>314490811.24000001</v>
          </cell>
          <cell r="K673">
            <v>169912210.88</v>
          </cell>
        </row>
        <row r="674">
          <cell r="F674">
            <v>823369493.48999977</v>
          </cell>
          <cell r="G674">
            <v>0</v>
          </cell>
          <cell r="H674">
            <v>823369493.48999977</v>
          </cell>
          <cell r="I674">
            <v>2189520931.9700003</v>
          </cell>
          <cell r="J674">
            <v>3012890425.46</v>
          </cell>
          <cell r="K674">
            <v>2602599569.79</v>
          </cell>
        </row>
        <row r="676">
          <cell r="F676">
            <v>303157757.32999998</v>
          </cell>
          <cell r="G676">
            <v>0</v>
          </cell>
          <cell r="H676">
            <v>303157757.32999998</v>
          </cell>
          <cell r="I676">
            <v>382295.86</v>
          </cell>
          <cell r="J676">
            <v>303540053.19</v>
          </cell>
          <cell r="K676">
            <v>284550212.99000001</v>
          </cell>
        </row>
        <row r="677"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1223653.8799999999</v>
          </cell>
        </row>
        <row r="678">
          <cell r="F678">
            <v>13336308.039999999</v>
          </cell>
          <cell r="G678">
            <v>0</v>
          </cell>
          <cell r="H678">
            <v>13336308.039999999</v>
          </cell>
          <cell r="I678">
            <v>0</v>
          </cell>
          <cell r="J678">
            <v>13336308.039999999</v>
          </cell>
          <cell r="K678">
            <v>12062655.369999999</v>
          </cell>
        </row>
        <row r="679">
          <cell r="F679">
            <v>2935125.23</v>
          </cell>
          <cell r="G679">
            <v>0</v>
          </cell>
          <cell r="H679">
            <v>2935125.23</v>
          </cell>
          <cell r="I679">
            <v>0</v>
          </cell>
          <cell r="J679">
            <v>2935125.23</v>
          </cell>
          <cell r="K679">
            <v>4313340.4400000004</v>
          </cell>
        </row>
        <row r="680">
          <cell r="F680">
            <v>11900251.289999999</v>
          </cell>
          <cell r="G680">
            <v>0</v>
          </cell>
          <cell r="H680">
            <v>11900251.289999999</v>
          </cell>
          <cell r="I680">
            <v>0</v>
          </cell>
          <cell r="J680">
            <v>11900251.289999999</v>
          </cell>
          <cell r="K680">
            <v>11115623.91</v>
          </cell>
        </row>
        <row r="681">
          <cell r="F681">
            <v>11437878.98</v>
          </cell>
          <cell r="G681">
            <v>0</v>
          </cell>
          <cell r="H681">
            <v>11437878.98</v>
          </cell>
          <cell r="I681">
            <v>0</v>
          </cell>
          <cell r="J681">
            <v>11437878.98</v>
          </cell>
          <cell r="K681">
            <v>10890529.880000001</v>
          </cell>
        </row>
        <row r="682"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-314035.68</v>
          </cell>
        </row>
        <row r="683">
          <cell r="F683">
            <v>7283693.9400000004</v>
          </cell>
          <cell r="G683">
            <v>0</v>
          </cell>
          <cell r="H683">
            <v>7283693.9400000004</v>
          </cell>
          <cell r="I683">
            <v>515505.99</v>
          </cell>
          <cell r="J683">
            <v>7799199.9299999997</v>
          </cell>
          <cell r="K683">
            <v>6952245.6500000004</v>
          </cell>
        </row>
        <row r="684">
          <cell r="F684">
            <v>16797799.050000001</v>
          </cell>
          <cell r="G684">
            <v>0</v>
          </cell>
          <cell r="H684">
            <v>16797799.050000001</v>
          </cell>
          <cell r="I684">
            <v>17355.34</v>
          </cell>
          <cell r="J684">
            <v>16815154.390000001</v>
          </cell>
          <cell r="K684">
            <v>27976022.02</v>
          </cell>
        </row>
        <row r="685">
          <cell r="F685">
            <v>15000000</v>
          </cell>
          <cell r="G685">
            <v>0</v>
          </cell>
          <cell r="H685">
            <v>15000000</v>
          </cell>
          <cell r="I685">
            <v>9151200</v>
          </cell>
          <cell r="J685">
            <v>24151200</v>
          </cell>
          <cell r="K685">
            <v>0</v>
          </cell>
        </row>
        <row r="686">
          <cell r="F686">
            <v>8450.66</v>
          </cell>
          <cell r="G686">
            <v>0</v>
          </cell>
          <cell r="H686">
            <v>8450.66</v>
          </cell>
          <cell r="I686">
            <v>0</v>
          </cell>
          <cell r="J686">
            <v>8450.66</v>
          </cell>
          <cell r="K686">
            <v>7433.22</v>
          </cell>
        </row>
        <row r="687">
          <cell r="F687">
            <v>8911655.8100000005</v>
          </cell>
          <cell r="G687">
            <v>0</v>
          </cell>
          <cell r="H687">
            <v>8911655.8100000005</v>
          </cell>
          <cell r="I687">
            <v>0</v>
          </cell>
          <cell r="J687">
            <v>8911655.8100000005</v>
          </cell>
          <cell r="K687">
            <v>0</v>
          </cell>
        </row>
        <row r="688">
          <cell r="F688">
            <v>14202934.76</v>
          </cell>
          <cell r="G688">
            <v>0</v>
          </cell>
          <cell r="H688">
            <v>14202934.76</v>
          </cell>
          <cell r="I688">
            <v>0</v>
          </cell>
          <cell r="J688">
            <v>14202934.76</v>
          </cell>
          <cell r="K688">
            <v>11104894.57</v>
          </cell>
        </row>
        <row r="689">
          <cell r="F689">
            <v>9726554.8200000003</v>
          </cell>
          <cell r="G689">
            <v>0</v>
          </cell>
          <cell r="H689">
            <v>9726554.8200000003</v>
          </cell>
          <cell r="I689">
            <v>940</v>
          </cell>
          <cell r="J689">
            <v>9727494.8200000003</v>
          </cell>
          <cell r="K689">
            <v>7746580</v>
          </cell>
        </row>
        <row r="690"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-23587.4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F692">
            <v>10556766.49</v>
          </cell>
          <cell r="G692">
            <v>0</v>
          </cell>
          <cell r="H692">
            <v>10556766.49</v>
          </cell>
          <cell r="I692">
            <v>0</v>
          </cell>
          <cell r="J692">
            <v>10556766.49</v>
          </cell>
          <cell r="K692">
            <v>8761460.1600000001</v>
          </cell>
        </row>
        <row r="693">
          <cell r="F693">
            <v>826263.99</v>
          </cell>
          <cell r="G693">
            <v>0</v>
          </cell>
          <cell r="H693">
            <v>826263.99</v>
          </cell>
          <cell r="I693">
            <v>0</v>
          </cell>
          <cell r="J693">
            <v>826263.99</v>
          </cell>
          <cell r="K693">
            <v>509919.66</v>
          </cell>
        </row>
        <row r="694">
          <cell r="F694">
            <v>1468914.72</v>
          </cell>
          <cell r="G694">
            <v>0</v>
          </cell>
          <cell r="H694">
            <v>1468914.72</v>
          </cell>
          <cell r="I694">
            <v>0</v>
          </cell>
          <cell r="J694">
            <v>1468914.72</v>
          </cell>
          <cell r="K694">
            <v>1312720.45</v>
          </cell>
        </row>
        <row r="695">
          <cell r="F695">
            <v>121446.93</v>
          </cell>
          <cell r="G695">
            <v>0</v>
          </cell>
          <cell r="H695">
            <v>121446.93</v>
          </cell>
          <cell r="I695">
            <v>0</v>
          </cell>
          <cell r="J695">
            <v>121446.93</v>
          </cell>
          <cell r="K695">
            <v>0</v>
          </cell>
        </row>
        <row r="696">
          <cell r="F696">
            <v>2941.67</v>
          </cell>
          <cell r="G696">
            <v>0</v>
          </cell>
          <cell r="H696">
            <v>2941.67</v>
          </cell>
          <cell r="I696">
            <v>0</v>
          </cell>
          <cell r="J696">
            <v>2941.67</v>
          </cell>
          <cell r="K696">
            <v>0</v>
          </cell>
        </row>
        <row r="697">
          <cell r="F697">
            <v>9584250.4000000004</v>
          </cell>
          <cell r="G697">
            <v>0</v>
          </cell>
          <cell r="H697">
            <v>9584250.4000000004</v>
          </cell>
          <cell r="I697">
            <v>-19200</v>
          </cell>
          <cell r="J697">
            <v>9565050.4000000004</v>
          </cell>
          <cell r="K697">
            <v>8496338.5800000001</v>
          </cell>
        </row>
        <row r="698"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F699">
            <v>1155976.33</v>
          </cell>
          <cell r="G699">
            <v>0</v>
          </cell>
          <cell r="H699">
            <v>1155976.33</v>
          </cell>
          <cell r="I699">
            <v>50</v>
          </cell>
          <cell r="J699">
            <v>1156026.33</v>
          </cell>
          <cell r="K699">
            <v>1594848.4</v>
          </cell>
        </row>
        <row r="700">
          <cell r="F700">
            <v>250</v>
          </cell>
          <cell r="G700">
            <v>0</v>
          </cell>
          <cell r="H700">
            <v>250</v>
          </cell>
          <cell r="I700">
            <v>0</v>
          </cell>
          <cell r="J700">
            <v>250</v>
          </cell>
          <cell r="K700">
            <v>0</v>
          </cell>
        </row>
        <row r="701">
          <cell r="F701">
            <v>438415220.44000012</v>
          </cell>
          <cell r="G701">
            <v>0</v>
          </cell>
          <cell r="H701">
            <v>438415220.44000012</v>
          </cell>
          <cell r="I701">
            <v>10048147.189999999</v>
          </cell>
          <cell r="J701">
            <v>448463367.63000011</v>
          </cell>
          <cell r="K701">
            <v>398280856.10000002</v>
          </cell>
        </row>
        <row r="703">
          <cell r="F703">
            <v>106361187.73999999</v>
          </cell>
          <cell r="G703">
            <v>0</v>
          </cell>
          <cell r="H703">
            <v>106361187.73999999</v>
          </cell>
          <cell r="I703">
            <v>3155352.52</v>
          </cell>
          <cell r="J703">
            <v>109516540.26000001</v>
          </cell>
          <cell r="K703">
            <v>114316197.37</v>
          </cell>
        </row>
        <row r="704">
          <cell r="F704">
            <v>57915017.799999997</v>
          </cell>
          <cell r="G704">
            <v>0</v>
          </cell>
          <cell r="H704">
            <v>57915017.799999997</v>
          </cell>
          <cell r="I704">
            <v>0</v>
          </cell>
          <cell r="J704">
            <v>57915017.799999997</v>
          </cell>
          <cell r="K704">
            <v>58946434.950000003</v>
          </cell>
        </row>
        <row r="705">
          <cell r="F705">
            <v>3601853.64</v>
          </cell>
          <cell r="G705">
            <v>0</v>
          </cell>
          <cell r="H705">
            <v>3601853.64</v>
          </cell>
          <cell r="I705">
            <v>0</v>
          </cell>
          <cell r="J705">
            <v>3601853.64</v>
          </cell>
          <cell r="K705">
            <v>3601853.64</v>
          </cell>
        </row>
        <row r="706">
          <cell r="F706">
            <v>2453934.2799999998</v>
          </cell>
          <cell r="G706">
            <v>0</v>
          </cell>
          <cell r="H706">
            <v>2453934.2799999998</v>
          </cell>
          <cell r="I706">
            <v>0</v>
          </cell>
          <cell r="J706">
            <v>2453934.2799999998</v>
          </cell>
          <cell r="K706">
            <v>2744146.17</v>
          </cell>
        </row>
        <row r="707">
          <cell r="F707">
            <v>170331993.45999998</v>
          </cell>
          <cell r="G707">
            <v>0</v>
          </cell>
          <cell r="H707">
            <v>170331993.45999998</v>
          </cell>
          <cell r="I707">
            <v>3155352.52</v>
          </cell>
          <cell r="J707">
            <v>173487345.97999999</v>
          </cell>
          <cell r="K707">
            <v>179608632.12999997</v>
          </cell>
        </row>
        <row r="709">
          <cell r="F709">
            <v>1101058.21</v>
          </cell>
          <cell r="G709">
            <v>0</v>
          </cell>
          <cell r="H709">
            <v>1101058.21</v>
          </cell>
          <cell r="I709">
            <v>0</v>
          </cell>
          <cell r="J709">
            <v>1101058.21</v>
          </cell>
          <cell r="K709">
            <v>296282.40999999997</v>
          </cell>
        </row>
        <row r="710">
          <cell r="F710">
            <v>18930850.5</v>
          </cell>
          <cell r="G710">
            <v>0</v>
          </cell>
          <cell r="H710">
            <v>18930850.5</v>
          </cell>
          <cell r="I710">
            <v>-3666.6</v>
          </cell>
          <cell r="J710">
            <v>18927183.899999999</v>
          </cell>
          <cell r="K710">
            <v>14055714.810000001</v>
          </cell>
        </row>
        <row r="711">
          <cell r="F711">
            <v>15520435.960000001</v>
          </cell>
          <cell r="G711">
            <v>0</v>
          </cell>
          <cell r="H711">
            <v>15520435.960000001</v>
          </cell>
          <cell r="I711">
            <v>0</v>
          </cell>
          <cell r="J711">
            <v>15520435.960000001</v>
          </cell>
          <cell r="K711">
            <v>16978628.25</v>
          </cell>
        </row>
        <row r="712">
          <cell r="F712">
            <v>3458524</v>
          </cell>
          <cell r="G712">
            <v>0</v>
          </cell>
          <cell r="H712">
            <v>3458524</v>
          </cell>
          <cell r="I712">
            <v>0</v>
          </cell>
          <cell r="J712">
            <v>3458524</v>
          </cell>
          <cell r="K712">
            <v>3237891.41</v>
          </cell>
        </row>
        <row r="713">
          <cell r="F713">
            <v>27449861.030000001</v>
          </cell>
          <cell r="G713">
            <v>0</v>
          </cell>
          <cell r="H713">
            <v>27449861.030000001</v>
          </cell>
          <cell r="I713">
            <v>0</v>
          </cell>
          <cell r="J713">
            <v>27449861.030000001</v>
          </cell>
          <cell r="K713">
            <v>17702479.960000001</v>
          </cell>
        </row>
        <row r="714">
          <cell r="F714">
            <v>17251189.18</v>
          </cell>
          <cell r="G714">
            <v>0</v>
          </cell>
          <cell r="H714">
            <v>17251189.18</v>
          </cell>
          <cell r="I714">
            <v>0</v>
          </cell>
          <cell r="J714">
            <v>17251189.18</v>
          </cell>
          <cell r="K714">
            <v>14548974.34</v>
          </cell>
        </row>
        <row r="715">
          <cell r="F715">
            <v>-539.95000000000005</v>
          </cell>
          <cell r="G715">
            <v>0</v>
          </cell>
          <cell r="H715">
            <v>-539.95000000000005</v>
          </cell>
          <cell r="I715">
            <v>-1.93</v>
          </cell>
          <cell r="J715">
            <v>-541.88</v>
          </cell>
          <cell r="K715">
            <v>-229068.49</v>
          </cell>
        </row>
        <row r="716">
          <cell r="F716">
            <v>-360.09</v>
          </cell>
          <cell r="G716">
            <v>0</v>
          </cell>
          <cell r="H716">
            <v>-360.09</v>
          </cell>
          <cell r="I716">
            <v>0</v>
          </cell>
          <cell r="J716">
            <v>-360.09</v>
          </cell>
          <cell r="K716">
            <v>0</v>
          </cell>
        </row>
        <row r="717"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609.67999999999995</v>
          </cell>
        </row>
        <row r="718"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25868.62</v>
          </cell>
        </row>
        <row r="719"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-29.22</v>
          </cell>
        </row>
        <row r="720"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-145.28</v>
          </cell>
        </row>
        <row r="721"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-133.02000000000001</v>
          </cell>
        </row>
        <row r="722"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-896.73</v>
          </cell>
        </row>
        <row r="723">
          <cell r="F723">
            <v>48750.21</v>
          </cell>
          <cell r="G723">
            <v>0</v>
          </cell>
          <cell r="H723">
            <v>48750.21</v>
          </cell>
          <cell r="I723">
            <v>0</v>
          </cell>
          <cell r="J723">
            <v>48750.21</v>
          </cell>
          <cell r="K723">
            <v>367196.23</v>
          </cell>
        </row>
        <row r="724">
          <cell r="F724">
            <v>543082.23999999999</v>
          </cell>
          <cell r="G724">
            <v>0</v>
          </cell>
          <cell r="H724">
            <v>543082.23999999999</v>
          </cell>
          <cell r="I724">
            <v>0</v>
          </cell>
          <cell r="J724">
            <v>543082.23999999999</v>
          </cell>
          <cell r="K724">
            <v>0</v>
          </cell>
        </row>
        <row r="725">
          <cell r="F725">
            <v>10679917.390000001</v>
          </cell>
          <cell r="G725">
            <v>0</v>
          </cell>
          <cell r="H725">
            <v>10679917.390000001</v>
          </cell>
          <cell r="I725">
            <v>0</v>
          </cell>
          <cell r="J725">
            <v>10679917.390000001</v>
          </cell>
          <cell r="K725">
            <v>7129163.9299999997</v>
          </cell>
        </row>
        <row r="726">
          <cell r="F726">
            <v>53566624.68</v>
          </cell>
          <cell r="G726">
            <v>0</v>
          </cell>
          <cell r="H726">
            <v>53566624.68</v>
          </cell>
          <cell r="I726">
            <v>0</v>
          </cell>
          <cell r="J726">
            <v>53566624.68</v>
          </cell>
          <cell r="K726">
            <v>47923950.630000003</v>
          </cell>
        </row>
        <row r="727">
          <cell r="F727">
            <v>69535.759999999995</v>
          </cell>
          <cell r="G727">
            <v>0</v>
          </cell>
          <cell r="H727">
            <v>69535.759999999995</v>
          </cell>
          <cell r="I727">
            <v>0</v>
          </cell>
          <cell r="J727">
            <v>69535.759999999995</v>
          </cell>
          <cell r="K727">
            <v>56656.9</v>
          </cell>
        </row>
        <row r="728">
          <cell r="F728">
            <v>10556162.300000001</v>
          </cell>
          <cell r="G728">
            <v>0</v>
          </cell>
          <cell r="H728">
            <v>10556162.300000001</v>
          </cell>
          <cell r="I728">
            <v>0</v>
          </cell>
          <cell r="J728">
            <v>10556162.300000001</v>
          </cell>
          <cell r="K728">
            <v>6445633.8600000003</v>
          </cell>
        </row>
        <row r="729">
          <cell r="F729">
            <v>13199.82</v>
          </cell>
          <cell r="G729">
            <v>0</v>
          </cell>
          <cell r="H729">
            <v>13199.82</v>
          </cell>
          <cell r="I729">
            <v>0</v>
          </cell>
          <cell r="J729">
            <v>13199.82</v>
          </cell>
          <cell r="K729">
            <v>2834.77</v>
          </cell>
        </row>
        <row r="730"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14.35</v>
          </cell>
        </row>
        <row r="732"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7685.74</v>
          </cell>
        </row>
        <row r="736"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-1162.73</v>
          </cell>
        </row>
        <row r="737">
          <cell r="F737">
            <v>136731.4</v>
          </cell>
          <cell r="G737">
            <v>0</v>
          </cell>
          <cell r="H737">
            <v>136731.4</v>
          </cell>
          <cell r="I737">
            <v>0</v>
          </cell>
          <cell r="J737">
            <v>136731.4</v>
          </cell>
          <cell r="K737">
            <v>99959.8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2419922.35</v>
          </cell>
          <cell r="G739">
            <v>0</v>
          </cell>
          <cell r="H739">
            <v>2419922.35</v>
          </cell>
          <cell r="I739">
            <v>0</v>
          </cell>
          <cell r="J739">
            <v>2419922.35</v>
          </cell>
          <cell r="K739">
            <v>2774072.22</v>
          </cell>
        </row>
        <row r="740"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F741">
            <v>3379725.72</v>
          </cell>
          <cell r="G741">
            <v>0</v>
          </cell>
          <cell r="H741">
            <v>3379725.72</v>
          </cell>
          <cell r="I741">
            <v>0</v>
          </cell>
          <cell r="J741">
            <v>3379725.72</v>
          </cell>
          <cell r="K741">
            <v>3692595.6</v>
          </cell>
        </row>
        <row r="742">
          <cell r="F742">
            <v>5427212.1600000001</v>
          </cell>
          <cell r="G742">
            <v>0</v>
          </cell>
          <cell r="H742">
            <v>5427212.1600000001</v>
          </cell>
          <cell r="I742">
            <v>0</v>
          </cell>
          <cell r="J742">
            <v>5427212.1600000001</v>
          </cell>
          <cell r="K742">
            <v>5463445.1299999999</v>
          </cell>
        </row>
        <row r="743">
          <cell r="F743">
            <v>430570.66</v>
          </cell>
          <cell r="G743">
            <v>0</v>
          </cell>
          <cell r="H743">
            <v>430570.66</v>
          </cell>
          <cell r="I743">
            <v>0</v>
          </cell>
          <cell r="J743">
            <v>430570.66</v>
          </cell>
          <cell r="K743">
            <v>377058.41</v>
          </cell>
        </row>
        <row r="744">
          <cell r="F744">
            <v>641952.93999999994</v>
          </cell>
          <cell r="G744">
            <v>0</v>
          </cell>
          <cell r="H744">
            <v>641952.93999999994</v>
          </cell>
          <cell r="I744">
            <v>0</v>
          </cell>
          <cell r="J744">
            <v>641952.93999999994</v>
          </cell>
          <cell r="K744">
            <v>0</v>
          </cell>
        </row>
        <row r="745"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F746">
            <v>7409289.5700000003</v>
          </cell>
          <cell r="G746">
            <v>0</v>
          </cell>
          <cell r="H746">
            <v>7409289.5700000003</v>
          </cell>
          <cell r="I746">
            <v>0</v>
          </cell>
          <cell r="J746">
            <v>7409289.5700000003</v>
          </cell>
          <cell r="K746">
            <v>11805895.51</v>
          </cell>
        </row>
        <row r="747"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1300524.98</v>
          </cell>
        </row>
        <row r="748">
          <cell r="F748">
            <v>-54315975.979999997</v>
          </cell>
          <cell r="G748">
            <v>0</v>
          </cell>
          <cell r="H748">
            <v>-54315975.979999997</v>
          </cell>
          <cell r="I748">
            <v>0</v>
          </cell>
          <cell r="J748">
            <v>-54315975.979999997</v>
          </cell>
          <cell r="K748">
            <v>-55386078.039999999</v>
          </cell>
        </row>
        <row r="749">
          <cell r="F749">
            <v>-50778176.799999997</v>
          </cell>
          <cell r="G749">
            <v>0</v>
          </cell>
          <cell r="H749">
            <v>-50778176.799999997</v>
          </cell>
          <cell r="I749">
            <v>0</v>
          </cell>
          <cell r="J749">
            <v>-50778176.799999997</v>
          </cell>
          <cell r="K749">
            <v>-39045240.299999997</v>
          </cell>
        </row>
        <row r="750">
          <cell r="F750">
            <v>-10515095.23</v>
          </cell>
          <cell r="G750">
            <v>0</v>
          </cell>
          <cell r="H750">
            <v>-10515095.23</v>
          </cell>
          <cell r="I750">
            <v>0</v>
          </cell>
          <cell r="J750">
            <v>-10515095.23</v>
          </cell>
          <cell r="K750">
            <v>-21446536.23</v>
          </cell>
        </row>
        <row r="751">
          <cell r="F751">
            <v>-11138238.800000001</v>
          </cell>
          <cell r="G751">
            <v>0</v>
          </cell>
          <cell r="H751">
            <v>-11138238.800000001</v>
          </cell>
          <cell r="I751">
            <v>0</v>
          </cell>
          <cell r="J751">
            <v>-11138238.800000001</v>
          </cell>
          <cell r="K751">
            <v>-19760726.420000002</v>
          </cell>
        </row>
        <row r="752">
          <cell r="F752">
            <v>-39747114.939999998</v>
          </cell>
          <cell r="G752">
            <v>0</v>
          </cell>
          <cell r="H752">
            <v>-39747114.939999998</v>
          </cell>
          <cell r="I752">
            <v>0</v>
          </cell>
          <cell r="J752">
            <v>-39747114.939999998</v>
          </cell>
          <cell r="K752">
            <v>-13607265.41</v>
          </cell>
        </row>
        <row r="753">
          <cell r="F753">
            <v>118358216.42</v>
          </cell>
          <cell r="G753">
            <v>0</v>
          </cell>
          <cell r="H753">
            <v>118358216.42</v>
          </cell>
          <cell r="I753">
            <v>0</v>
          </cell>
          <cell r="J753">
            <v>118358216.42</v>
          </cell>
          <cell r="K753">
            <v>108692936.94</v>
          </cell>
        </row>
        <row r="754">
          <cell r="F754">
            <v>-6536585.4199999999</v>
          </cell>
          <cell r="G754">
            <v>0</v>
          </cell>
          <cell r="H754">
            <v>-6536585.4199999999</v>
          </cell>
          <cell r="I754">
            <v>0</v>
          </cell>
          <cell r="J754">
            <v>-6536585.4199999999</v>
          </cell>
          <cell r="K754">
            <v>-1657323.54</v>
          </cell>
        </row>
        <row r="755">
          <cell r="F755">
            <v>-13520443.25</v>
          </cell>
          <cell r="G755">
            <v>0</v>
          </cell>
          <cell r="H755">
            <v>-13520443.25</v>
          </cell>
          <cell r="I755">
            <v>0</v>
          </cell>
          <cell r="J755">
            <v>-13520443.25</v>
          </cell>
          <cell r="K755">
            <v>-7555347.21</v>
          </cell>
        </row>
        <row r="756">
          <cell r="F756">
            <v>-36684.269999999997</v>
          </cell>
          <cell r="G756">
            <v>0</v>
          </cell>
          <cell r="H756">
            <v>-36684.269999999997</v>
          </cell>
          <cell r="I756">
            <v>0</v>
          </cell>
          <cell r="J756">
            <v>-36684.269999999997</v>
          </cell>
          <cell r="K756">
            <v>-29960.92</v>
          </cell>
        </row>
        <row r="757">
          <cell r="F757">
            <v>110803597.76999998</v>
          </cell>
          <cell r="G757">
            <v>0</v>
          </cell>
          <cell r="H757">
            <v>110803597.76999998</v>
          </cell>
          <cell r="I757">
            <v>-3668.53</v>
          </cell>
          <cell r="J757">
            <v>110799929.23999998</v>
          </cell>
          <cell r="K757">
            <v>104266160.93999994</v>
          </cell>
        </row>
        <row r="759">
          <cell r="F759">
            <v>3240235.8</v>
          </cell>
          <cell r="G759">
            <v>1268527.02</v>
          </cell>
          <cell r="H759">
            <v>4508762.82</v>
          </cell>
          <cell r="I759">
            <v>0</v>
          </cell>
          <cell r="J759">
            <v>4508762.82</v>
          </cell>
          <cell r="K759">
            <v>10022279.32</v>
          </cell>
        </row>
        <row r="760">
          <cell r="F760">
            <v>15135642.949999999</v>
          </cell>
          <cell r="G760">
            <v>0</v>
          </cell>
          <cell r="H760">
            <v>15135642.949999999</v>
          </cell>
          <cell r="I760">
            <v>1090793.29</v>
          </cell>
          <cell r="J760">
            <v>16226436.24</v>
          </cell>
          <cell r="K760">
            <v>14506626.359999999</v>
          </cell>
        </row>
        <row r="761">
          <cell r="F761">
            <v>3824776.08</v>
          </cell>
          <cell r="G761">
            <v>0</v>
          </cell>
          <cell r="H761">
            <v>3824776.08</v>
          </cell>
          <cell r="I761">
            <v>78235.399999999994</v>
          </cell>
          <cell r="J761">
            <v>3903011.48</v>
          </cell>
          <cell r="K761">
            <v>4083521.88</v>
          </cell>
        </row>
        <row r="762">
          <cell r="F762">
            <v>2002950.6</v>
          </cell>
          <cell r="G762">
            <v>0</v>
          </cell>
          <cell r="H762">
            <v>2002950.6</v>
          </cell>
          <cell r="I762">
            <v>-74568.800000000003</v>
          </cell>
          <cell r="J762">
            <v>1928381.8</v>
          </cell>
          <cell r="K762">
            <v>2299945.85</v>
          </cell>
        </row>
        <row r="763">
          <cell r="F763">
            <v>5872011.2000000002</v>
          </cell>
          <cell r="G763">
            <v>0</v>
          </cell>
          <cell r="H763">
            <v>5872011.2000000002</v>
          </cell>
          <cell r="I763">
            <v>0</v>
          </cell>
          <cell r="J763">
            <v>5872011.2000000002</v>
          </cell>
          <cell r="K763">
            <v>5784078.79</v>
          </cell>
        </row>
        <row r="764">
          <cell r="F764">
            <v>511844.66</v>
          </cell>
          <cell r="G764">
            <v>0</v>
          </cell>
          <cell r="H764">
            <v>511844.66</v>
          </cell>
          <cell r="I764">
            <v>0</v>
          </cell>
          <cell r="J764">
            <v>511844.66</v>
          </cell>
          <cell r="K764">
            <v>516143.64</v>
          </cell>
        </row>
        <row r="765"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F766">
            <v>20939391.66</v>
          </cell>
          <cell r="G766">
            <v>0</v>
          </cell>
          <cell r="H766">
            <v>20939391.66</v>
          </cell>
          <cell r="I766">
            <v>7643.51</v>
          </cell>
          <cell r="J766">
            <v>20947035.170000002</v>
          </cell>
          <cell r="K766">
            <v>16643152.35</v>
          </cell>
        </row>
        <row r="767">
          <cell r="F767">
            <v>1055218.29</v>
          </cell>
          <cell r="G767">
            <v>0</v>
          </cell>
          <cell r="H767">
            <v>1055218.29</v>
          </cell>
          <cell r="I767">
            <v>0</v>
          </cell>
          <cell r="J767">
            <v>1055218.29</v>
          </cell>
          <cell r="K767">
            <v>1055218.2</v>
          </cell>
        </row>
        <row r="768"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F769">
            <v>6468413.5899999999</v>
          </cell>
          <cell r="G769">
            <v>0</v>
          </cell>
          <cell r="H769">
            <v>6468413.5899999999</v>
          </cell>
          <cell r="I769">
            <v>237575</v>
          </cell>
          <cell r="J769">
            <v>6705988.5899999999</v>
          </cell>
          <cell r="K769">
            <v>7296999.9299999997</v>
          </cell>
        </row>
        <row r="770">
          <cell r="F770">
            <v>11570538.25</v>
          </cell>
          <cell r="G770">
            <v>0</v>
          </cell>
          <cell r="H770">
            <v>11570538.25</v>
          </cell>
          <cell r="I770">
            <v>-519607.85</v>
          </cell>
          <cell r="J770">
            <v>11050930.4</v>
          </cell>
          <cell r="K770">
            <v>10530500.199999999</v>
          </cell>
        </row>
        <row r="771">
          <cell r="F771">
            <v>0</v>
          </cell>
          <cell r="G771">
            <v>23873808.879999999</v>
          </cell>
          <cell r="H771">
            <v>23873808.879999999</v>
          </cell>
          <cell r="I771">
            <v>0</v>
          </cell>
          <cell r="J771">
            <v>23873808.879999999</v>
          </cell>
          <cell r="K771">
            <v>21288765.949999999</v>
          </cell>
        </row>
        <row r="772">
          <cell r="F772">
            <v>70621023.079999998</v>
          </cell>
          <cell r="G772">
            <v>25142335.899999999</v>
          </cell>
          <cell r="H772">
            <v>95763358.979999989</v>
          </cell>
          <cell r="I772">
            <v>820070.55</v>
          </cell>
          <cell r="J772">
            <v>96583429.530000001</v>
          </cell>
          <cell r="K772">
            <v>94027232.470000014</v>
          </cell>
        </row>
        <row r="774">
          <cell r="F774">
            <v>1791710.96</v>
          </cell>
          <cell r="G774">
            <v>0</v>
          </cell>
          <cell r="H774">
            <v>1791710.96</v>
          </cell>
          <cell r="I774">
            <v>0</v>
          </cell>
          <cell r="J774">
            <v>1791710.96</v>
          </cell>
          <cell r="K774">
            <v>1191429.8</v>
          </cell>
        </row>
        <row r="775">
          <cell r="F775">
            <v>4827549.6399999997</v>
          </cell>
          <cell r="G775">
            <v>0</v>
          </cell>
          <cell r="H775">
            <v>4827549.6399999997</v>
          </cell>
          <cell r="I775">
            <v>0</v>
          </cell>
          <cell r="J775">
            <v>4827549.6399999997</v>
          </cell>
          <cell r="K775">
            <v>13194045.800000001</v>
          </cell>
        </row>
        <row r="776">
          <cell r="F776">
            <v>12504693.01</v>
          </cell>
          <cell r="G776">
            <v>0</v>
          </cell>
          <cell r="H776">
            <v>12504693.01</v>
          </cell>
          <cell r="I776">
            <v>0</v>
          </cell>
          <cell r="J776">
            <v>12504693.01</v>
          </cell>
          <cell r="K776">
            <v>30152354.949999999</v>
          </cell>
        </row>
        <row r="777">
          <cell r="F777">
            <v>1977130.91</v>
          </cell>
          <cell r="G777">
            <v>0</v>
          </cell>
          <cell r="H777">
            <v>1977130.91</v>
          </cell>
          <cell r="I777">
            <v>0</v>
          </cell>
          <cell r="J777">
            <v>1977130.91</v>
          </cell>
          <cell r="K777">
            <v>2419575.09</v>
          </cell>
        </row>
        <row r="778">
          <cell r="F778">
            <v>3419612</v>
          </cell>
          <cell r="G778">
            <v>-1904921</v>
          </cell>
          <cell r="H778">
            <v>1514691</v>
          </cell>
          <cell r="I778">
            <v>0</v>
          </cell>
          <cell r="J778">
            <v>1514691</v>
          </cell>
          <cell r="K778">
            <v>2034576.99</v>
          </cell>
        </row>
        <row r="779">
          <cell r="F779">
            <v>5279021.93</v>
          </cell>
          <cell r="G779">
            <v>0</v>
          </cell>
          <cell r="H779">
            <v>5279021.93</v>
          </cell>
          <cell r="I779">
            <v>0</v>
          </cell>
          <cell r="J779">
            <v>5279021.93</v>
          </cell>
          <cell r="K779">
            <v>5071179.99</v>
          </cell>
        </row>
        <row r="780">
          <cell r="F780">
            <v>3688116.28</v>
          </cell>
          <cell r="G780">
            <v>0</v>
          </cell>
          <cell r="H780">
            <v>3688116.28</v>
          </cell>
          <cell r="I780">
            <v>0</v>
          </cell>
          <cell r="J780">
            <v>3688116.28</v>
          </cell>
          <cell r="K780">
            <v>2348271.98</v>
          </cell>
        </row>
        <row r="781">
          <cell r="F781">
            <v>275000</v>
          </cell>
          <cell r="G781">
            <v>0</v>
          </cell>
          <cell r="H781">
            <v>275000</v>
          </cell>
          <cell r="I781">
            <v>0</v>
          </cell>
          <cell r="J781">
            <v>275000</v>
          </cell>
          <cell r="K781">
            <v>275000</v>
          </cell>
        </row>
        <row r="782">
          <cell r="F782">
            <v>7177533.5700000003</v>
          </cell>
          <cell r="G782">
            <v>0</v>
          </cell>
          <cell r="H782">
            <v>7177533.5700000003</v>
          </cell>
          <cell r="I782">
            <v>0</v>
          </cell>
          <cell r="J782">
            <v>7177533.5700000003</v>
          </cell>
          <cell r="K782">
            <v>7481244.9500000002</v>
          </cell>
        </row>
        <row r="783">
          <cell r="F783">
            <v>40940368.300000004</v>
          </cell>
          <cell r="G783">
            <v>-1904921</v>
          </cell>
          <cell r="H783">
            <v>39035447.299999997</v>
          </cell>
          <cell r="I783">
            <v>0</v>
          </cell>
          <cell r="J783">
            <v>39035447.299999997</v>
          </cell>
          <cell r="K783">
            <v>64167679.550000004</v>
          </cell>
        </row>
        <row r="785">
          <cell r="F785">
            <v>63984926.159999996</v>
          </cell>
          <cell r="G785">
            <v>0</v>
          </cell>
          <cell r="H785">
            <v>63984926.159999996</v>
          </cell>
          <cell r="I785">
            <v>0</v>
          </cell>
          <cell r="J785">
            <v>63984926.159999996</v>
          </cell>
          <cell r="K785">
            <v>65159129.890000001</v>
          </cell>
        </row>
        <row r="786">
          <cell r="F786">
            <v>953.8</v>
          </cell>
          <cell r="G786">
            <v>0</v>
          </cell>
          <cell r="H786">
            <v>953.8</v>
          </cell>
          <cell r="I786">
            <v>0</v>
          </cell>
          <cell r="J786">
            <v>953.8</v>
          </cell>
          <cell r="K786">
            <v>0</v>
          </cell>
        </row>
        <row r="787">
          <cell r="F787">
            <v>-1071863.79</v>
          </cell>
          <cell r="G787">
            <v>0</v>
          </cell>
          <cell r="H787">
            <v>-1071863.79</v>
          </cell>
          <cell r="I787">
            <v>0</v>
          </cell>
          <cell r="J787">
            <v>-1071863.79</v>
          </cell>
          <cell r="K787">
            <v>-1609350.85</v>
          </cell>
        </row>
        <row r="788">
          <cell r="F788">
            <v>6029.02</v>
          </cell>
          <cell r="G788">
            <v>0</v>
          </cell>
          <cell r="H788">
            <v>6029.02</v>
          </cell>
          <cell r="I788">
            <v>0</v>
          </cell>
          <cell r="J788">
            <v>6029.02</v>
          </cell>
          <cell r="K788">
            <v>-197732.16</v>
          </cell>
        </row>
        <row r="789">
          <cell r="F789">
            <v>-17017.580000000002</v>
          </cell>
          <cell r="G789">
            <v>0</v>
          </cell>
          <cell r="H789">
            <v>-17017.580000000002</v>
          </cell>
          <cell r="I789">
            <v>0</v>
          </cell>
          <cell r="J789">
            <v>-17017.580000000002</v>
          </cell>
          <cell r="K789">
            <v>-16563.240000000002</v>
          </cell>
        </row>
        <row r="790"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-2542295.27</v>
          </cell>
        </row>
        <row r="791">
          <cell r="F791">
            <v>4223032.05</v>
          </cell>
          <cell r="G791">
            <v>0</v>
          </cell>
          <cell r="H791">
            <v>4223032.05</v>
          </cell>
          <cell r="I791">
            <v>0</v>
          </cell>
          <cell r="J791">
            <v>4223032.05</v>
          </cell>
          <cell r="K791">
            <v>0</v>
          </cell>
        </row>
        <row r="792">
          <cell r="F792">
            <v>-8828149.4399999995</v>
          </cell>
          <cell r="G792">
            <v>0</v>
          </cell>
          <cell r="H792">
            <v>-8828149.4399999995</v>
          </cell>
          <cell r="I792">
            <v>0</v>
          </cell>
          <cell r="J792">
            <v>-8828149.4399999995</v>
          </cell>
          <cell r="K792">
            <v>-6201809.7999999998</v>
          </cell>
        </row>
        <row r="793">
          <cell r="F793">
            <v>-19077.349999999999</v>
          </cell>
          <cell r="G793">
            <v>0</v>
          </cell>
          <cell r="H793">
            <v>-19077.349999999999</v>
          </cell>
          <cell r="I793">
            <v>0</v>
          </cell>
          <cell r="J793">
            <v>-19077.349999999999</v>
          </cell>
          <cell r="K793">
            <v>0</v>
          </cell>
        </row>
        <row r="794"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3718.56</v>
          </cell>
        </row>
        <row r="795"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280048.03000000003</v>
          </cell>
        </row>
        <row r="796">
          <cell r="F796">
            <v>64262.25</v>
          </cell>
          <cell r="G796">
            <v>0</v>
          </cell>
          <cell r="H796">
            <v>64262.25</v>
          </cell>
          <cell r="I796">
            <v>0</v>
          </cell>
          <cell r="J796">
            <v>64262.25</v>
          </cell>
          <cell r="K796">
            <v>1030257.22</v>
          </cell>
        </row>
        <row r="797"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F798">
            <v>925837.31</v>
          </cell>
          <cell r="G798">
            <v>0</v>
          </cell>
          <cell r="H798">
            <v>925837.31</v>
          </cell>
          <cell r="I798">
            <v>0</v>
          </cell>
          <cell r="J798">
            <v>925837.31</v>
          </cell>
          <cell r="K798">
            <v>4093223.76</v>
          </cell>
        </row>
        <row r="799">
          <cell r="F799">
            <v>6000</v>
          </cell>
          <cell r="G799">
            <v>0</v>
          </cell>
          <cell r="H799">
            <v>6000</v>
          </cell>
          <cell r="I799">
            <v>0</v>
          </cell>
          <cell r="J799">
            <v>6000</v>
          </cell>
          <cell r="K799">
            <v>0</v>
          </cell>
        </row>
        <row r="800">
          <cell r="F800">
            <v>9041956.7899999991</v>
          </cell>
          <cell r="G800">
            <v>0</v>
          </cell>
          <cell r="H800">
            <v>9041956.7899999991</v>
          </cell>
          <cell r="I800">
            <v>0</v>
          </cell>
          <cell r="J800">
            <v>9041956.7899999991</v>
          </cell>
          <cell r="K800">
            <v>15439592.439999999</v>
          </cell>
        </row>
        <row r="801">
          <cell r="F801">
            <v>133333.32999999999</v>
          </cell>
          <cell r="G801">
            <v>0</v>
          </cell>
          <cell r="H801">
            <v>133333.32999999999</v>
          </cell>
          <cell r="I801">
            <v>0</v>
          </cell>
          <cell r="J801">
            <v>133333.32999999999</v>
          </cell>
          <cell r="K801">
            <v>0</v>
          </cell>
        </row>
        <row r="802">
          <cell r="F802">
            <v>3024031.01</v>
          </cell>
          <cell r="G802">
            <v>0</v>
          </cell>
          <cell r="H802">
            <v>3024031.01</v>
          </cell>
          <cell r="I802">
            <v>0</v>
          </cell>
          <cell r="J802">
            <v>3024031.01</v>
          </cell>
          <cell r="K802">
            <v>0</v>
          </cell>
        </row>
        <row r="803">
          <cell r="F803">
            <v>3786911.26</v>
          </cell>
          <cell r="G803">
            <v>0</v>
          </cell>
          <cell r="H803">
            <v>3786911.26</v>
          </cell>
          <cell r="I803">
            <v>0</v>
          </cell>
          <cell r="J803">
            <v>3786911.26</v>
          </cell>
          <cell r="K803">
            <v>6854937.6699999999</v>
          </cell>
        </row>
        <row r="804">
          <cell r="F804">
            <v>13764041.199999999</v>
          </cell>
          <cell r="G804">
            <v>0</v>
          </cell>
          <cell r="H804">
            <v>13764041.199999999</v>
          </cell>
          <cell r="I804">
            <v>0</v>
          </cell>
          <cell r="J804">
            <v>13764041.199999999</v>
          </cell>
          <cell r="K804">
            <v>14779857.83</v>
          </cell>
        </row>
        <row r="805">
          <cell r="F805">
            <v>1482668.56</v>
          </cell>
          <cell r="G805">
            <v>0</v>
          </cell>
          <cell r="H805">
            <v>1482668.56</v>
          </cell>
          <cell r="I805">
            <v>0</v>
          </cell>
          <cell r="J805">
            <v>1482668.56</v>
          </cell>
          <cell r="K805">
            <v>1569853.23</v>
          </cell>
        </row>
        <row r="806">
          <cell r="F806">
            <v>14254605.720000001</v>
          </cell>
          <cell r="G806">
            <v>0</v>
          </cell>
          <cell r="H806">
            <v>14254605.720000001</v>
          </cell>
          <cell r="I806">
            <v>0</v>
          </cell>
          <cell r="J806">
            <v>14254605.720000001</v>
          </cell>
          <cell r="K806">
            <v>16498474.890000001</v>
          </cell>
        </row>
        <row r="807">
          <cell r="F807">
            <v>69023.8</v>
          </cell>
          <cell r="G807">
            <v>0</v>
          </cell>
          <cell r="H807">
            <v>69023.8</v>
          </cell>
          <cell r="I807">
            <v>0</v>
          </cell>
          <cell r="J807">
            <v>69023.8</v>
          </cell>
          <cell r="K807">
            <v>351416.8</v>
          </cell>
        </row>
        <row r="808">
          <cell r="F808">
            <v>6270518.9000000004</v>
          </cell>
          <cell r="G808">
            <v>0</v>
          </cell>
          <cell r="H808">
            <v>6270518.9000000004</v>
          </cell>
          <cell r="I808">
            <v>0</v>
          </cell>
          <cell r="J808">
            <v>6270518.9000000004</v>
          </cell>
          <cell r="K808">
            <v>0</v>
          </cell>
        </row>
        <row r="809">
          <cell r="F809">
            <v>874528.98</v>
          </cell>
          <cell r="G809">
            <v>0</v>
          </cell>
          <cell r="H809">
            <v>874528.98</v>
          </cell>
          <cell r="I809">
            <v>-0.28999999999999998</v>
          </cell>
          <cell r="J809">
            <v>874528.69</v>
          </cell>
          <cell r="K809">
            <v>2810636.7</v>
          </cell>
        </row>
        <row r="810">
          <cell r="F810">
            <v>1405737.88</v>
          </cell>
          <cell r="G810">
            <v>0</v>
          </cell>
          <cell r="H810">
            <v>1405737.88</v>
          </cell>
          <cell r="I810">
            <v>0</v>
          </cell>
          <cell r="J810">
            <v>1405737.88</v>
          </cell>
          <cell r="K810">
            <v>9371750.3100000005</v>
          </cell>
        </row>
        <row r="811">
          <cell r="F811">
            <v>2756666.48</v>
          </cell>
          <cell r="G811">
            <v>0</v>
          </cell>
          <cell r="H811">
            <v>2756666.48</v>
          </cell>
          <cell r="I811">
            <v>0</v>
          </cell>
          <cell r="J811">
            <v>2756666.48</v>
          </cell>
          <cell r="K811">
            <v>0</v>
          </cell>
        </row>
        <row r="812">
          <cell r="F812">
            <v>500</v>
          </cell>
          <cell r="G812">
            <v>0</v>
          </cell>
          <cell r="H812">
            <v>500</v>
          </cell>
          <cell r="I812">
            <v>0</v>
          </cell>
          <cell r="J812">
            <v>500</v>
          </cell>
          <cell r="K812">
            <v>0</v>
          </cell>
        </row>
        <row r="813"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311424.36</v>
          </cell>
        </row>
        <row r="814">
          <cell r="F814">
            <v>-321679.2</v>
          </cell>
          <cell r="G814">
            <v>0</v>
          </cell>
          <cell r="H814">
            <v>-321679.2</v>
          </cell>
          <cell r="I814">
            <v>0</v>
          </cell>
          <cell r="J814">
            <v>-321679.2</v>
          </cell>
          <cell r="K814">
            <v>-8233696.6699999999</v>
          </cell>
        </row>
        <row r="815">
          <cell r="F815">
            <v>-562324.93999999994</v>
          </cell>
          <cell r="G815">
            <v>-52755.47</v>
          </cell>
          <cell r="H815">
            <v>-615080.41</v>
          </cell>
          <cell r="I815">
            <v>-577656.05000000005</v>
          </cell>
          <cell r="J815">
            <v>-1192736.46</v>
          </cell>
          <cell r="K815">
            <v>-1701093.28</v>
          </cell>
        </row>
        <row r="816">
          <cell r="F816">
            <v>141811.37</v>
          </cell>
          <cell r="G816">
            <v>0</v>
          </cell>
          <cell r="H816">
            <v>141811.37</v>
          </cell>
          <cell r="I816">
            <v>0</v>
          </cell>
          <cell r="J816">
            <v>141811.37</v>
          </cell>
          <cell r="K816">
            <v>0</v>
          </cell>
        </row>
        <row r="817">
          <cell r="F817">
            <v>12990873.15</v>
          </cell>
          <cell r="G817">
            <v>0</v>
          </cell>
          <cell r="H817">
            <v>12990873.15</v>
          </cell>
          <cell r="I817">
            <v>0</v>
          </cell>
          <cell r="J817">
            <v>12990873.15</v>
          </cell>
          <cell r="K817">
            <v>8128732.9299999997</v>
          </cell>
        </row>
        <row r="818">
          <cell r="F818">
            <v>4782823.45</v>
          </cell>
          <cell r="G818">
            <v>0</v>
          </cell>
          <cell r="H818">
            <v>4782823.45</v>
          </cell>
          <cell r="I818">
            <v>0</v>
          </cell>
          <cell r="J818">
            <v>4782823.45</v>
          </cell>
          <cell r="K818">
            <v>2395799.83</v>
          </cell>
        </row>
        <row r="819">
          <cell r="F819">
            <v>521517.36</v>
          </cell>
          <cell r="G819">
            <v>0</v>
          </cell>
          <cell r="H819">
            <v>521517.36</v>
          </cell>
          <cell r="I819">
            <v>-233496.92</v>
          </cell>
          <cell r="J819">
            <v>288020.44</v>
          </cell>
          <cell r="K819">
            <v>-6416855.1799999997</v>
          </cell>
        </row>
        <row r="820">
          <cell r="F820">
            <v>-63985880.049999997</v>
          </cell>
          <cell r="G820">
            <v>0</v>
          </cell>
          <cell r="H820">
            <v>-63985880.049999997</v>
          </cell>
          <cell r="I820">
            <v>0</v>
          </cell>
          <cell r="J820">
            <v>-63985880.049999997</v>
          </cell>
          <cell r="K820">
            <v>-65159129.890000001</v>
          </cell>
        </row>
        <row r="821">
          <cell r="F821">
            <v>69706597.480000034</v>
          </cell>
          <cell r="G821">
            <v>-52755.47</v>
          </cell>
          <cell r="H821">
            <v>69653842.010000035</v>
          </cell>
          <cell r="I821">
            <v>-811153.26</v>
          </cell>
          <cell r="J821">
            <v>68842688.75000003</v>
          </cell>
          <cell r="K821">
            <v>57000328.109999999</v>
          </cell>
        </row>
        <row r="823"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</row>
        <row r="825">
          <cell r="F825">
            <v>10329</v>
          </cell>
          <cell r="G825">
            <v>0</v>
          </cell>
          <cell r="H825">
            <v>10329</v>
          </cell>
          <cell r="I825">
            <v>0</v>
          </cell>
          <cell r="J825">
            <v>10329</v>
          </cell>
          <cell r="K825">
            <v>0</v>
          </cell>
        </row>
        <row r="826"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3338.41</v>
          </cell>
        </row>
        <row r="827">
          <cell r="F827">
            <v>7708266</v>
          </cell>
          <cell r="G827">
            <v>0</v>
          </cell>
          <cell r="H827">
            <v>7708266</v>
          </cell>
          <cell r="I827">
            <v>0</v>
          </cell>
          <cell r="J827">
            <v>7708266</v>
          </cell>
          <cell r="K827">
            <v>7552187.1900000004</v>
          </cell>
        </row>
        <row r="828">
          <cell r="F828">
            <v>7002007.1900000004</v>
          </cell>
          <cell r="G828">
            <v>0</v>
          </cell>
          <cell r="H828">
            <v>7002007.1900000004</v>
          </cell>
          <cell r="I828">
            <v>0</v>
          </cell>
          <cell r="J828">
            <v>7002007.1900000004</v>
          </cell>
          <cell r="K828">
            <v>6325759.6799999997</v>
          </cell>
        </row>
        <row r="829">
          <cell r="F829">
            <v>533777632.55000001</v>
          </cell>
          <cell r="G829">
            <v>0</v>
          </cell>
          <cell r="H829">
            <v>533777632.55000001</v>
          </cell>
          <cell r="I829">
            <v>1245704947.3299999</v>
          </cell>
          <cell r="J829">
            <v>1779482579.8800001</v>
          </cell>
          <cell r="K829">
            <v>1343790068.24</v>
          </cell>
        </row>
        <row r="830">
          <cell r="F830">
            <v>-34111070.289999999</v>
          </cell>
          <cell r="G830">
            <v>0</v>
          </cell>
          <cell r="H830">
            <v>-34111070.289999999</v>
          </cell>
          <cell r="I830">
            <v>0</v>
          </cell>
          <cell r="J830">
            <v>-34111070.289999999</v>
          </cell>
          <cell r="K830">
            <v>-3562381.17</v>
          </cell>
        </row>
        <row r="831">
          <cell r="F831">
            <v>50000</v>
          </cell>
          <cell r="G831">
            <v>0</v>
          </cell>
          <cell r="H831">
            <v>50000</v>
          </cell>
          <cell r="I831">
            <v>0</v>
          </cell>
          <cell r="J831">
            <v>50000</v>
          </cell>
          <cell r="K831">
            <v>450000</v>
          </cell>
        </row>
        <row r="832">
          <cell r="F832">
            <v>3629191.44</v>
          </cell>
          <cell r="G832">
            <v>0</v>
          </cell>
          <cell r="H832">
            <v>3629191.44</v>
          </cell>
          <cell r="I832">
            <v>0</v>
          </cell>
          <cell r="J832">
            <v>3629191.44</v>
          </cell>
          <cell r="K832">
            <v>5161105.76</v>
          </cell>
        </row>
        <row r="833">
          <cell r="F833">
            <v>23680405.440000001</v>
          </cell>
          <cell r="G833">
            <v>0</v>
          </cell>
          <cell r="H833">
            <v>23680405.440000001</v>
          </cell>
          <cell r="I833">
            <v>0</v>
          </cell>
          <cell r="J833">
            <v>23680405.440000001</v>
          </cell>
          <cell r="K833">
            <v>12774388.16</v>
          </cell>
        </row>
        <row r="834">
          <cell r="F834">
            <v>3023885.15</v>
          </cell>
          <cell r="G834">
            <v>0</v>
          </cell>
          <cell r="H834">
            <v>3023885.15</v>
          </cell>
          <cell r="I834">
            <v>0</v>
          </cell>
          <cell r="J834">
            <v>3023885.15</v>
          </cell>
          <cell r="K834">
            <v>2945468.7</v>
          </cell>
        </row>
        <row r="835">
          <cell r="F835">
            <v>-206285.95</v>
          </cell>
          <cell r="G835">
            <v>0</v>
          </cell>
          <cell r="H835">
            <v>-206285.95</v>
          </cell>
          <cell r="I835">
            <v>0</v>
          </cell>
          <cell r="J835">
            <v>-206285.95</v>
          </cell>
          <cell r="K835">
            <v>-756668.67</v>
          </cell>
        </row>
        <row r="836">
          <cell r="F836">
            <v>1823076.76</v>
          </cell>
          <cell r="G836">
            <v>0</v>
          </cell>
          <cell r="H836">
            <v>1823076.76</v>
          </cell>
          <cell r="I836">
            <v>0</v>
          </cell>
          <cell r="J836">
            <v>1823076.76</v>
          </cell>
          <cell r="K836">
            <v>1081586.8400000001</v>
          </cell>
        </row>
        <row r="837">
          <cell r="F837">
            <v>7557648.0099999998</v>
          </cell>
          <cell r="G837">
            <v>0</v>
          </cell>
          <cell r="H837">
            <v>7557648.0099999998</v>
          </cell>
          <cell r="I837">
            <v>0</v>
          </cell>
          <cell r="J837">
            <v>7557648.0099999998</v>
          </cell>
          <cell r="K837">
            <v>3008037.62</v>
          </cell>
        </row>
        <row r="838">
          <cell r="F838">
            <v>725000</v>
          </cell>
          <cell r="G838">
            <v>0</v>
          </cell>
          <cell r="H838">
            <v>725000</v>
          </cell>
          <cell r="I838">
            <v>0</v>
          </cell>
          <cell r="J838">
            <v>725000</v>
          </cell>
          <cell r="K838">
            <v>107000</v>
          </cell>
        </row>
        <row r="839">
          <cell r="F839">
            <v>4000092.08</v>
          </cell>
          <cell r="G839">
            <v>0</v>
          </cell>
          <cell r="H839">
            <v>4000092.08</v>
          </cell>
          <cell r="I839">
            <v>0</v>
          </cell>
          <cell r="J839">
            <v>4000092.08</v>
          </cell>
          <cell r="K839">
            <v>1000000</v>
          </cell>
        </row>
        <row r="840">
          <cell r="F840">
            <v>-248464.8</v>
          </cell>
          <cell r="G840">
            <v>0</v>
          </cell>
          <cell r="H840">
            <v>-248464.8</v>
          </cell>
          <cell r="I840">
            <v>0</v>
          </cell>
          <cell r="J840">
            <v>-248464.8</v>
          </cell>
          <cell r="K840">
            <v>-2553922.38</v>
          </cell>
        </row>
        <row r="841"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2500000</v>
          </cell>
        </row>
        <row r="842">
          <cell r="F842">
            <v>8063845.54</v>
          </cell>
          <cell r="G842">
            <v>0</v>
          </cell>
          <cell r="H842">
            <v>8063845.54</v>
          </cell>
          <cell r="I842">
            <v>0</v>
          </cell>
          <cell r="J842">
            <v>8063845.54</v>
          </cell>
          <cell r="K842">
            <v>6170449.9900000002</v>
          </cell>
        </row>
        <row r="843">
          <cell r="F843">
            <v>5358.97</v>
          </cell>
          <cell r="G843">
            <v>0</v>
          </cell>
          <cell r="H843">
            <v>5358.97</v>
          </cell>
          <cell r="I843">
            <v>0</v>
          </cell>
          <cell r="J843">
            <v>5358.97</v>
          </cell>
          <cell r="K843">
            <v>145103.12</v>
          </cell>
        </row>
        <row r="844"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9685</v>
          </cell>
        </row>
        <row r="845">
          <cell r="F845">
            <v>1774055.89</v>
          </cell>
          <cell r="G845">
            <v>0</v>
          </cell>
          <cell r="H845">
            <v>1774055.89</v>
          </cell>
          <cell r="I845">
            <v>0</v>
          </cell>
          <cell r="J845">
            <v>1774055.89</v>
          </cell>
          <cell r="K845">
            <v>1124046.17</v>
          </cell>
        </row>
        <row r="846">
          <cell r="F846">
            <v>568264972.98000002</v>
          </cell>
          <cell r="G846">
            <v>0</v>
          </cell>
          <cell r="H846">
            <v>568264972.98000002</v>
          </cell>
          <cell r="I846">
            <v>1245704947.3299999</v>
          </cell>
          <cell r="J846">
            <v>1813969920.3100004</v>
          </cell>
          <cell r="K846">
            <v>1387275252.6599996</v>
          </cell>
        </row>
        <row r="848">
          <cell r="F848">
            <v>430837284.27999997</v>
          </cell>
          <cell r="G848">
            <v>0</v>
          </cell>
          <cell r="H848">
            <v>430837284.27999997</v>
          </cell>
          <cell r="I848">
            <v>0</v>
          </cell>
          <cell r="J848">
            <v>430837284.27999997</v>
          </cell>
          <cell r="K848">
            <v>431669718.66000003</v>
          </cell>
        </row>
        <row r="849">
          <cell r="F849">
            <v>1074816.4099999999</v>
          </cell>
          <cell r="G849">
            <v>0</v>
          </cell>
          <cell r="H849">
            <v>1074816.4099999999</v>
          </cell>
          <cell r="I849">
            <v>0</v>
          </cell>
          <cell r="J849">
            <v>1074816.4099999999</v>
          </cell>
          <cell r="K849">
            <v>856914.09</v>
          </cell>
        </row>
        <row r="850"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4435.6000000000004</v>
          </cell>
        </row>
        <row r="851">
          <cell r="F851">
            <v>129923</v>
          </cell>
          <cell r="G851">
            <v>0</v>
          </cell>
          <cell r="H851">
            <v>129923</v>
          </cell>
          <cell r="I851">
            <v>0</v>
          </cell>
          <cell r="J851">
            <v>129923</v>
          </cell>
          <cell r="K851">
            <v>-1590139.13</v>
          </cell>
        </row>
        <row r="852">
          <cell r="F852">
            <v>10664.57</v>
          </cell>
          <cell r="G852">
            <v>0</v>
          </cell>
          <cell r="H852">
            <v>10664.57</v>
          </cell>
          <cell r="I852">
            <v>0</v>
          </cell>
          <cell r="J852">
            <v>10664.57</v>
          </cell>
          <cell r="K852">
            <v>0</v>
          </cell>
        </row>
        <row r="853">
          <cell r="F853">
            <v>291826238.75</v>
          </cell>
          <cell r="G853">
            <v>0</v>
          </cell>
          <cell r="H853">
            <v>291826238.75</v>
          </cell>
          <cell r="I853">
            <v>-2366.9699999999998</v>
          </cell>
          <cell r="J853">
            <v>291823871.77999997</v>
          </cell>
          <cell r="K853">
            <v>307222561.24000001</v>
          </cell>
        </row>
        <row r="854">
          <cell r="F854">
            <v>2401560.7599999998</v>
          </cell>
          <cell r="G854">
            <v>0</v>
          </cell>
          <cell r="H854">
            <v>2401560.7599999998</v>
          </cell>
          <cell r="I854">
            <v>459</v>
          </cell>
          <cell r="J854">
            <v>2402019.7599999998</v>
          </cell>
          <cell r="K854">
            <v>734440.99</v>
          </cell>
        </row>
        <row r="855">
          <cell r="F855">
            <v>342140.03</v>
          </cell>
          <cell r="G855">
            <v>0</v>
          </cell>
          <cell r="H855">
            <v>342140.03</v>
          </cell>
          <cell r="I855">
            <v>0</v>
          </cell>
          <cell r="J855">
            <v>342140.03</v>
          </cell>
          <cell r="K855">
            <v>441926.57</v>
          </cell>
        </row>
        <row r="856">
          <cell r="F856">
            <v>-389685.09</v>
          </cell>
          <cell r="G856">
            <v>0</v>
          </cell>
          <cell r="H856">
            <v>-389685.09</v>
          </cell>
          <cell r="I856">
            <v>0</v>
          </cell>
          <cell r="J856">
            <v>-389685.09</v>
          </cell>
          <cell r="K856">
            <v>-2290762.23</v>
          </cell>
        </row>
        <row r="857">
          <cell r="F857">
            <v>156031566.11000001</v>
          </cell>
          <cell r="G857">
            <v>0</v>
          </cell>
          <cell r="H857">
            <v>156031566.11000001</v>
          </cell>
          <cell r="I857">
            <v>0</v>
          </cell>
          <cell r="J857">
            <v>156031566.11000001</v>
          </cell>
          <cell r="K857">
            <v>118809891.48999999</v>
          </cell>
        </row>
        <row r="858">
          <cell r="F858">
            <v>408904.18</v>
          </cell>
          <cell r="G858">
            <v>0</v>
          </cell>
          <cell r="H858">
            <v>408904.18</v>
          </cell>
          <cell r="I858">
            <v>0</v>
          </cell>
          <cell r="J858">
            <v>408904.18</v>
          </cell>
          <cell r="K858">
            <v>155644.19</v>
          </cell>
        </row>
        <row r="859">
          <cell r="F859">
            <v>3255795.66</v>
          </cell>
          <cell r="G859">
            <v>0</v>
          </cell>
          <cell r="H859">
            <v>3255795.66</v>
          </cell>
          <cell r="I859">
            <v>0</v>
          </cell>
          <cell r="J859">
            <v>3255795.66</v>
          </cell>
          <cell r="K859">
            <v>3361246.6</v>
          </cell>
        </row>
        <row r="860">
          <cell r="F860">
            <v>31526.13</v>
          </cell>
          <cell r="G860">
            <v>0</v>
          </cell>
          <cell r="H860">
            <v>31526.13</v>
          </cell>
          <cell r="I860">
            <v>0</v>
          </cell>
          <cell r="J860">
            <v>31526.13</v>
          </cell>
          <cell r="K860">
            <v>171509.13</v>
          </cell>
        </row>
        <row r="861">
          <cell r="F861">
            <v>304324.90999999997</v>
          </cell>
          <cell r="G861">
            <v>0</v>
          </cell>
          <cell r="H861">
            <v>304324.90999999997</v>
          </cell>
          <cell r="I861">
            <v>0</v>
          </cell>
          <cell r="J861">
            <v>304324.90999999997</v>
          </cell>
          <cell r="K861">
            <v>129833.18</v>
          </cell>
        </row>
        <row r="862">
          <cell r="F862">
            <v>83039564.629999995</v>
          </cell>
          <cell r="G862">
            <v>0</v>
          </cell>
          <cell r="H862">
            <v>83039564.629999995</v>
          </cell>
          <cell r="I862">
            <v>0</v>
          </cell>
          <cell r="J862">
            <v>83039564.629999995</v>
          </cell>
          <cell r="K862">
            <v>79208236.890000001</v>
          </cell>
        </row>
        <row r="863">
          <cell r="F863">
            <v>29473165.489999998</v>
          </cell>
          <cell r="G863">
            <v>0</v>
          </cell>
          <cell r="H863">
            <v>29473165.489999998</v>
          </cell>
          <cell r="I863">
            <v>0</v>
          </cell>
          <cell r="J863">
            <v>29473165.489999998</v>
          </cell>
          <cell r="K863">
            <v>26340325.440000001</v>
          </cell>
        </row>
        <row r="864">
          <cell r="F864">
            <v>11378778.529999999</v>
          </cell>
          <cell r="G864">
            <v>0</v>
          </cell>
          <cell r="H864">
            <v>11378778.529999999</v>
          </cell>
          <cell r="I864">
            <v>0</v>
          </cell>
          <cell r="J864">
            <v>11378778.529999999</v>
          </cell>
          <cell r="K864">
            <v>9623968.7400000002</v>
          </cell>
        </row>
        <row r="865">
          <cell r="F865">
            <v>4638380.9800000004</v>
          </cell>
          <cell r="G865">
            <v>0</v>
          </cell>
          <cell r="H865">
            <v>4638380.9800000004</v>
          </cell>
          <cell r="I865">
            <v>0</v>
          </cell>
          <cell r="J865">
            <v>4638380.9800000004</v>
          </cell>
          <cell r="K865">
            <v>3344123.82</v>
          </cell>
        </row>
        <row r="866">
          <cell r="F866">
            <v>18868946.690000001</v>
          </cell>
          <cell r="G866">
            <v>0</v>
          </cell>
          <cell r="H866">
            <v>18868946.690000001</v>
          </cell>
          <cell r="I866">
            <v>0</v>
          </cell>
          <cell r="J866">
            <v>18868946.690000001</v>
          </cell>
          <cell r="K866">
            <v>25828620.23</v>
          </cell>
        </row>
        <row r="867">
          <cell r="F867">
            <v>6480731.0499999998</v>
          </cell>
          <cell r="G867">
            <v>0</v>
          </cell>
          <cell r="H867">
            <v>6480731.0499999998</v>
          </cell>
          <cell r="I867">
            <v>0</v>
          </cell>
          <cell r="J867">
            <v>6480731.0499999998</v>
          </cell>
          <cell r="K867">
            <v>4916338.38</v>
          </cell>
        </row>
        <row r="868">
          <cell r="F868">
            <v>1363525.35</v>
          </cell>
          <cell r="G868">
            <v>0</v>
          </cell>
          <cell r="H868">
            <v>1363525.35</v>
          </cell>
          <cell r="I868">
            <v>0</v>
          </cell>
          <cell r="J868">
            <v>1363525.35</v>
          </cell>
          <cell r="K868">
            <v>1621762.03</v>
          </cell>
        </row>
        <row r="869">
          <cell r="F869">
            <v>1041508152.4199998</v>
          </cell>
          <cell r="G869">
            <v>0</v>
          </cell>
          <cell r="H869">
            <v>1041508152.4199998</v>
          </cell>
          <cell r="I869">
            <v>-1907.97</v>
          </cell>
          <cell r="J869">
            <v>1041506244.4499998</v>
          </cell>
          <cell r="K869">
            <v>1010560595.9100002</v>
          </cell>
        </row>
        <row r="871">
          <cell r="F871">
            <v>421229624</v>
          </cell>
          <cell r="G871">
            <v>0</v>
          </cell>
          <cell r="H871">
            <v>421229624</v>
          </cell>
          <cell r="I871">
            <v>0</v>
          </cell>
          <cell r="J871">
            <v>421229624</v>
          </cell>
          <cell r="K871">
            <v>52798050.329999998</v>
          </cell>
        </row>
        <row r="872">
          <cell r="F872">
            <v>310785.71000000002</v>
          </cell>
          <cell r="G872">
            <v>0</v>
          </cell>
          <cell r="H872">
            <v>310785.71000000002</v>
          </cell>
          <cell r="I872">
            <v>0</v>
          </cell>
          <cell r="J872">
            <v>310785.71000000002</v>
          </cell>
          <cell r="K872">
            <v>0</v>
          </cell>
        </row>
        <row r="873">
          <cell r="F873">
            <v>574220762.75</v>
          </cell>
          <cell r="G873">
            <v>0</v>
          </cell>
          <cell r="H873">
            <v>574220762.75</v>
          </cell>
          <cell r="I873">
            <v>0</v>
          </cell>
          <cell r="J873">
            <v>574220762.75</v>
          </cell>
          <cell r="K873">
            <v>413724809.14999998</v>
          </cell>
        </row>
        <row r="874">
          <cell r="F874">
            <v>14379684.539999999</v>
          </cell>
          <cell r="G874">
            <v>0</v>
          </cell>
          <cell r="H874">
            <v>14379684.539999999</v>
          </cell>
          <cell r="I874">
            <v>0</v>
          </cell>
          <cell r="J874">
            <v>14379684.539999999</v>
          </cell>
          <cell r="K874">
            <v>14924179.560000001</v>
          </cell>
        </row>
        <row r="875">
          <cell r="F875">
            <v>325755325.20999998</v>
          </cell>
          <cell r="G875">
            <v>0</v>
          </cell>
          <cell r="H875">
            <v>325755325.20999998</v>
          </cell>
          <cell r="I875">
            <v>0</v>
          </cell>
          <cell r="J875">
            <v>325755325.20999998</v>
          </cell>
          <cell r="K875">
            <v>426349822.99000001</v>
          </cell>
        </row>
        <row r="876"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F877">
            <v>1335896182.21</v>
          </cell>
          <cell r="G877">
            <v>0</v>
          </cell>
          <cell r="H877">
            <v>1335896182.21</v>
          </cell>
          <cell r="I877">
            <v>0</v>
          </cell>
          <cell r="J877">
            <v>1335896182.21</v>
          </cell>
          <cell r="K877">
            <v>907796862.02999997</v>
          </cell>
        </row>
        <row r="879">
          <cell r="F879">
            <v>50923289.619999997</v>
          </cell>
          <cell r="G879">
            <v>0</v>
          </cell>
          <cell r="H879">
            <v>50923289.619999997</v>
          </cell>
          <cell r="I879">
            <v>-32457868.329999998</v>
          </cell>
          <cell r="J879">
            <v>18465421.289999999</v>
          </cell>
          <cell r="K879">
            <v>71085072.980000004</v>
          </cell>
        </row>
        <row r="880">
          <cell r="F880">
            <v>4731294.55</v>
          </cell>
          <cell r="G880">
            <v>0</v>
          </cell>
          <cell r="H880">
            <v>4731294.55</v>
          </cell>
          <cell r="I880">
            <v>0</v>
          </cell>
          <cell r="J880">
            <v>4731294.55</v>
          </cell>
          <cell r="K880">
            <v>3863734.03</v>
          </cell>
        </row>
        <row r="881">
          <cell r="F881">
            <v>30876448.390000001</v>
          </cell>
          <cell r="G881">
            <v>0</v>
          </cell>
          <cell r="H881">
            <v>30876448.390000001</v>
          </cell>
          <cell r="I881">
            <v>0</v>
          </cell>
          <cell r="J881">
            <v>30876448.390000001</v>
          </cell>
          <cell r="K881">
            <v>26547054</v>
          </cell>
        </row>
        <row r="882">
          <cell r="F882">
            <v>308173240.25999999</v>
          </cell>
          <cell r="G882">
            <v>0</v>
          </cell>
          <cell r="H882">
            <v>308173240.25999999</v>
          </cell>
          <cell r="I882">
            <v>1431.62</v>
          </cell>
          <cell r="J882">
            <v>308174671.88</v>
          </cell>
          <cell r="K882">
            <v>309186203.89999998</v>
          </cell>
        </row>
        <row r="883">
          <cell r="F883">
            <v>394704272.81999999</v>
          </cell>
          <cell r="G883">
            <v>0</v>
          </cell>
          <cell r="H883">
            <v>394704272.81999999</v>
          </cell>
          <cell r="I883">
            <v>-32456436.709999997</v>
          </cell>
          <cell r="J883">
            <v>362247836.11000001</v>
          </cell>
          <cell r="K883">
            <v>410682064.90999997</v>
          </cell>
        </row>
        <row r="885">
          <cell r="F885">
            <v>457831.39</v>
          </cell>
          <cell r="G885">
            <v>0</v>
          </cell>
          <cell r="H885">
            <v>457831.39</v>
          </cell>
          <cell r="I885">
            <v>0</v>
          </cell>
          <cell r="J885">
            <v>457831.39</v>
          </cell>
          <cell r="K885">
            <v>256362.75</v>
          </cell>
        </row>
        <row r="886">
          <cell r="F886">
            <v>576840963.15999997</v>
          </cell>
          <cell r="G886">
            <v>0</v>
          </cell>
          <cell r="H886">
            <v>576840963.15999997</v>
          </cell>
          <cell r="I886">
            <v>14748410.98</v>
          </cell>
          <cell r="J886">
            <v>591589374.13999999</v>
          </cell>
          <cell r="K886">
            <v>497930568.45999998</v>
          </cell>
        </row>
        <row r="887">
          <cell r="F887">
            <v>577298794.54999995</v>
          </cell>
          <cell r="G887">
            <v>0</v>
          </cell>
          <cell r="H887">
            <v>577298794.54999995</v>
          </cell>
          <cell r="I887">
            <v>14748410.98</v>
          </cell>
          <cell r="J887">
            <v>592047205.52999997</v>
          </cell>
          <cell r="K887">
            <v>498186931.20999998</v>
          </cell>
        </row>
        <row r="889">
          <cell r="F889">
            <v>0</v>
          </cell>
          <cell r="G889">
            <v>54756455.229999997</v>
          </cell>
          <cell r="H889">
            <v>54756455.229999997</v>
          </cell>
          <cell r="I889">
            <v>0</v>
          </cell>
          <cell r="J889">
            <v>54756455.229999997</v>
          </cell>
          <cell r="K889">
            <v>-19322232</v>
          </cell>
        </row>
        <row r="890">
          <cell r="F890">
            <v>0</v>
          </cell>
          <cell r="G890">
            <v>54756455.229999997</v>
          </cell>
          <cell r="H890">
            <v>54756455.229999997</v>
          </cell>
          <cell r="I890">
            <v>0</v>
          </cell>
          <cell r="J890">
            <v>54756455.229999997</v>
          </cell>
          <cell r="K890">
            <v>-19322232</v>
          </cell>
        </row>
        <row r="892">
          <cell r="F892">
            <v>67377526.219999999</v>
          </cell>
          <cell r="G892">
            <v>0</v>
          </cell>
          <cell r="H892">
            <v>67377526.219999999</v>
          </cell>
          <cell r="I892">
            <v>0</v>
          </cell>
          <cell r="J892">
            <v>67377526.219999999</v>
          </cell>
          <cell r="K892">
            <v>0</v>
          </cell>
        </row>
        <row r="893">
          <cell r="F893">
            <v>19191.53</v>
          </cell>
          <cell r="G893">
            <v>0</v>
          </cell>
          <cell r="H893">
            <v>19191.53</v>
          </cell>
          <cell r="I893">
            <v>0</v>
          </cell>
          <cell r="J893">
            <v>19191.53</v>
          </cell>
          <cell r="K893">
            <v>0</v>
          </cell>
        </row>
        <row r="894">
          <cell r="F894">
            <v>-1259863.8799999999</v>
          </cell>
          <cell r="G894">
            <v>0</v>
          </cell>
          <cell r="H894">
            <v>-1259863.8799999999</v>
          </cell>
          <cell r="I894">
            <v>0</v>
          </cell>
          <cell r="J894">
            <v>-1259863.8799999999</v>
          </cell>
          <cell r="K894">
            <v>0</v>
          </cell>
        </row>
        <row r="895">
          <cell r="F895">
            <v>14735623.08</v>
          </cell>
          <cell r="G895">
            <v>0</v>
          </cell>
          <cell r="H895">
            <v>14735623.08</v>
          </cell>
          <cell r="I895">
            <v>0</v>
          </cell>
          <cell r="J895">
            <v>14735623.08</v>
          </cell>
          <cell r="K895">
            <v>0</v>
          </cell>
        </row>
        <row r="896">
          <cell r="F896">
            <v>553776.92000000004</v>
          </cell>
          <cell r="G896">
            <v>0</v>
          </cell>
          <cell r="H896">
            <v>553776.92000000004</v>
          </cell>
          <cell r="I896">
            <v>0</v>
          </cell>
          <cell r="J896">
            <v>553776.92000000004</v>
          </cell>
          <cell r="K896">
            <v>0</v>
          </cell>
        </row>
        <row r="897">
          <cell r="F897">
            <v>-149975.54999999999</v>
          </cell>
          <cell r="G897">
            <v>0</v>
          </cell>
          <cell r="H897">
            <v>-149975.54999999999</v>
          </cell>
          <cell r="I897">
            <v>0</v>
          </cell>
          <cell r="J897">
            <v>-149975.54999999999</v>
          </cell>
          <cell r="K897">
            <v>0</v>
          </cell>
        </row>
        <row r="898">
          <cell r="F898">
            <v>-1840489.77</v>
          </cell>
          <cell r="G898">
            <v>0</v>
          </cell>
          <cell r="H898">
            <v>-1840489.77</v>
          </cell>
          <cell r="I898">
            <v>0</v>
          </cell>
          <cell r="J898">
            <v>-1840489.77</v>
          </cell>
          <cell r="K898">
            <v>0</v>
          </cell>
        </row>
        <row r="899"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F901">
            <v>18295036.100000001</v>
          </cell>
          <cell r="G901">
            <v>0</v>
          </cell>
          <cell r="H901">
            <v>18295036.100000001</v>
          </cell>
          <cell r="I901">
            <v>0</v>
          </cell>
          <cell r="J901">
            <v>18295036.100000001</v>
          </cell>
          <cell r="K901">
            <v>0</v>
          </cell>
        </row>
        <row r="902">
          <cell r="F902">
            <v>11551487.289999999</v>
          </cell>
          <cell r="G902">
            <v>0</v>
          </cell>
          <cell r="H902">
            <v>11551487.289999999</v>
          </cell>
          <cell r="I902">
            <v>0</v>
          </cell>
          <cell r="J902">
            <v>11551487.289999999</v>
          </cell>
          <cell r="K902">
            <v>0</v>
          </cell>
        </row>
        <row r="903">
          <cell r="F903">
            <v>41220491.530000001</v>
          </cell>
          <cell r="G903">
            <v>0</v>
          </cell>
          <cell r="H903">
            <v>41220491.530000001</v>
          </cell>
          <cell r="I903">
            <v>0</v>
          </cell>
          <cell r="J903">
            <v>41220491.530000001</v>
          </cell>
          <cell r="K903">
            <v>0</v>
          </cell>
        </row>
        <row r="904"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</row>
        <row r="905">
          <cell r="F905">
            <v>14797.99</v>
          </cell>
          <cell r="G905">
            <v>0</v>
          </cell>
          <cell r="H905">
            <v>14797.99</v>
          </cell>
          <cell r="I905">
            <v>0</v>
          </cell>
          <cell r="J905">
            <v>14797.99</v>
          </cell>
          <cell r="K905">
            <v>0</v>
          </cell>
        </row>
        <row r="906">
          <cell r="F906">
            <v>17910000</v>
          </cell>
          <cell r="G906">
            <v>0</v>
          </cell>
          <cell r="H906">
            <v>17910000</v>
          </cell>
          <cell r="I906">
            <v>0</v>
          </cell>
          <cell r="J906">
            <v>17910000</v>
          </cell>
          <cell r="K906">
            <v>0</v>
          </cell>
        </row>
        <row r="907"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F908">
            <v>34363.75</v>
          </cell>
          <cell r="G908">
            <v>0</v>
          </cell>
          <cell r="H908">
            <v>34363.75</v>
          </cell>
          <cell r="I908">
            <v>0</v>
          </cell>
          <cell r="J908">
            <v>34363.75</v>
          </cell>
          <cell r="K908">
            <v>0</v>
          </cell>
        </row>
        <row r="909">
          <cell r="F909">
            <v>0.04</v>
          </cell>
          <cell r="G909">
            <v>0</v>
          </cell>
          <cell r="H909">
            <v>0.04</v>
          </cell>
          <cell r="I909">
            <v>0</v>
          </cell>
          <cell r="J909">
            <v>0.04</v>
          </cell>
          <cell r="K909">
            <v>0</v>
          </cell>
        </row>
        <row r="910">
          <cell r="F910">
            <v>455550.79</v>
          </cell>
          <cell r="G910">
            <v>0</v>
          </cell>
          <cell r="H910">
            <v>455550.79</v>
          </cell>
          <cell r="I910">
            <v>0</v>
          </cell>
          <cell r="J910">
            <v>455550.79</v>
          </cell>
          <cell r="K910">
            <v>0</v>
          </cell>
        </row>
        <row r="911">
          <cell r="F911">
            <v>3534.53</v>
          </cell>
          <cell r="G911">
            <v>0</v>
          </cell>
          <cell r="H911">
            <v>3534.53</v>
          </cell>
          <cell r="I911">
            <v>0</v>
          </cell>
          <cell r="J911">
            <v>3534.53</v>
          </cell>
          <cell r="K911">
            <v>0</v>
          </cell>
        </row>
        <row r="912">
          <cell r="F912">
            <v>25040000.010000002</v>
          </cell>
          <cell r="G912">
            <v>0</v>
          </cell>
          <cell r="H912">
            <v>25040000.010000002</v>
          </cell>
          <cell r="I912">
            <v>0</v>
          </cell>
          <cell r="J912">
            <v>25040000.010000002</v>
          </cell>
          <cell r="K912">
            <v>0</v>
          </cell>
        </row>
        <row r="913">
          <cell r="F913">
            <v>25185000</v>
          </cell>
          <cell r="G913">
            <v>0</v>
          </cell>
          <cell r="H913">
            <v>25185000</v>
          </cell>
          <cell r="I913">
            <v>0</v>
          </cell>
          <cell r="J913">
            <v>25185000</v>
          </cell>
          <cell r="K913">
            <v>0</v>
          </cell>
        </row>
        <row r="914">
          <cell r="F914">
            <v>263482.27</v>
          </cell>
          <cell r="G914">
            <v>0</v>
          </cell>
          <cell r="H914">
            <v>263482.27</v>
          </cell>
          <cell r="I914">
            <v>0</v>
          </cell>
          <cell r="J914">
            <v>263482.27</v>
          </cell>
          <cell r="K914">
            <v>0</v>
          </cell>
        </row>
        <row r="915">
          <cell r="F915">
            <v>3016141.6</v>
          </cell>
          <cell r="G915">
            <v>0</v>
          </cell>
          <cell r="H915">
            <v>3016141.6</v>
          </cell>
          <cell r="I915">
            <v>0</v>
          </cell>
          <cell r="J915">
            <v>3016141.6</v>
          </cell>
          <cell r="K915">
            <v>0</v>
          </cell>
        </row>
        <row r="916"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F919">
            <v>222425674.44999999</v>
          </cell>
          <cell r="G919">
            <v>0</v>
          </cell>
          <cell r="H919">
            <v>222425674.44999999</v>
          </cell>
          <cell r="I919">
            <v>0</v>
          </cell>
          <cell r="J919">
            <v>222425674.44999999</v>
          </cell>
          <cell r="K919">
            <v>0</v>
          </cell>
        </row>
        <row r="921">
          <cell r="F921">
            <v>-15534.54</v>
          </cell>
          <cell r="G921">
            <v>0</v>
          </cell>
          <cell r="H921">
            <v>-15534.54</v>
          </cell>
          <cell r="I921">
            <v>0</v>
          </cell>
          <cell r="J921">
            <v>-15534.54</v>
          </cell>
          <cell r="K921">
            <v>0</v>
          </cell>
        </row>
        <row r="922"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F923">
            <v>1233176.18</v>
          </cell>
          <cell r="G923">
            <v>0</v>
          </cell>
          <cell r="H923">
            <v>1233176.18</v>
          </cell>
          <cell r="I923">
            <v>0</v>
          </cell>
          <cell r="J923">
            <v>1233176.18</v>
          </cell>
          <cell r="K923">
            <v>0</v>
          </cell>
        </row>
        <row r="924">
          <cell r="F924">
            <v>-205532190</v>
          </cell>
          <cell r="G924">
            <v>0</v>
          </cell>
          <cell r="H924">
            <v>-205532190</v>
          </cell>
          <cell r="I924">
            <v>0</v>
          </cell>
          <cell r="J924">
            <v>-205532190</v>
          </cell>
          <cell r="K924">
            <v>0</v>
          </cell>
        </row>
        <row r="925">
          <cell r="F925">
            <v>-204314548.36000001</v>
          </cell>
          <cell r="G925">
            <v>0</v>
          </cell>
          <cell r="H925">
            <v>-204314548.36000001</v>
          </cell>
          <cell r="I925">
            <v>0</v>
          </cell>
          <cell r="J925">
            <v>-204314548.36000001</v>
          </cell>
          <cell r="K925">
            <v>0</v>
          </cell>
        </row>
        <row r="927">
          <cell r="F927">
            <v>-1962334.76</v>
          </cell>
          <cell r="G927">
            <v>0</v>
          </cell>
          <cell r="H927">
            <v>-1962334.76</v>
          </cell>
          <cell r="I927">
            <v>0</v>
          </cell>
          <cell r="J927">
            <v>-1962334.76</v>
          </cell>
          <cell r="K927">
            <v>0</v>
          </cell>
        </row>
        <row r="928">
          <cell r="F928">
            <v>1207010.1000000001</v>
          </cell>
          <cell r="G928">
            <v>0</v>
          </cell>
          <cell r="H928">
            <v>1207010.1000000001</v>
          </cell>
          <cell r="I928">
            <v>0</v>
          </cell>
          <cell r="J928">
            <v>1207010.1000000001</v>
          </cell>
          <cell r="K928">
            <v>0</v>
          </cell>
        </row>
        <row r="929">
          <cell r="F929">
            <v>-2385000</v>
          </cell>
          <cell r="G929">
            <v>0</v>
          </cell>
          <cell r="H929">
            <v>-2385000</v>
          </cell>
          <cell r="I929">
            <v>0</v>
          </cell>
          <cell r="J929">
            <v>-2385000</v>
          </cell>
          <cell r="K929">
            <v>0</v>
          </cell>
        </row>
        <row r="930">
          <cell r="F930">
            <v>-633868.29</v>
          </cell>
          <cell r="G930">
            <v>0</v>
          </cell>
          <cell r="H930">
            <v>-633868.29</v>
          </cell>
          <cell r="I930">
            <v>0</v>
          </cell>
          <cell r="J930">
            <v>-633868.29</v>
          </cell>
          <cell r="K930">
            <v>0</v>
          </cell>
        </row>
        <row r="931">
          <cell r="F931">
            <v>-19099.59</v>
          </cell>
          <cell r="G931">
            <v>0</v>
          </cell>
          <cell r="H931">
            <v>-19099.59</v>
          </cell>
          <cell r="I931">
            <v>0</v>
          </cell>
          <cell r="J931">
            <v>-19099.59</v>
          </cell>
          <cell r="K931">
            <v>0</v>
          </cell>
        </row>
        <row r="932">
          <cell r="F932">
            <v>-120000</v>
          </cell>
          <cell r="G932">
            <v>0</v>
          </cell>
          <cell r="H932">
            <v>-120000</v>
          </cell>
          <cell r="I932">
            <v>0</v>
          </cell>
          <cell r="J932">
            <v>-120000</v>
          </cell>
          <cell r="K932">
            <v>0</v>
          </cell>
        </row>
        <row r="933"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F934">
            <v>-435351.31</v>
          </cell>
          <cell r="G934">
            <v>0</v>
          </cell>
          <cell r="H934">
            <v>-435351.31</v>
          </cell>
          <cell r="I934">
            <v>0</v>
          </cell>
          <cell r="J934">
            <v>-435351.31</v>
          </cell>
          <cell r="K934">
            <v>0</v>
          </cell>
        </row>
        <row r="935">
          <cell r="F935">
            <v>711503.12</v>
          </cell>
          <cell r="G935">
            <v>0</v>
          </cell>
          <cell r="H935">
            <v>711503.12</v>
          </cell>
          <cell r="I935">
            <v>0</v>
          </cell>
          <cell r="J935">
            <v>711503.12</v>
          </cell>
          <cell r="K935">
            <v>0</v>
          </cell>
        </row>
        <row r="936">
          <cell r="F936">
            <v>-15962879.699999999</v>
          </cell>
          <cell r="G936">
            <v>0</v>
          </cell>
          <cell r="H936">
            <v>-15962879.699999999</v>
          </cell>
          <cell r="I936">
            <v>0</v>
          </cell>
          <cell r="J936">
            <v>-15962879.699999999</v>
          </cell>
          <cell r="K936">
            <v>0</v>
          </cell>
        </row>
        <row r="937">
          <cell r="F937">
            <v>-19600020.43</v>
          </cell>
          <cell r="G937">
            <v>0</v>
          </cell>
          <cell r="H937">
            <v>-19600020.43</v>
          </cell>
          <cell r="I937">
            <v>0</v>
          </cell>
          <cell r="J937">
            <v>-19600020.43</v>
          </cell>
          <cell r="K937">
            <v>0</v>
          </cell>
        </row>
        <row r="939">
          <cell r="F939">
            <v>28097.22</v>
          </cell>
          <cell r="G939">
            <v>0</v>
          </cell>
          <cell r="H939">
            <v>28097.22</v>
          </cell>
          <cell r="I939">
            <v>0</v>
          </cell>
          <cell r="J939">
            <v>28097.22</v>
          </cell>
          <cell r="K939">
            <v>0</v>
          </cell>
        </row>
        <row r="940">
          <cell r="F940">
            <v>5623.55</v>
          </cell>
          <cell r="G940">
            <v>0</v>
          </cell>
          <cell r="H940">
            <v>5623.55</v>
          </cell>
          <cell r="I940">
            <v>0</v>
          </cell>
          <cell r="J940">
            <v>5623.55</v>
          </cell>
          <cell r="K940">
            <v>0</v>
          </cell>
        </row>
        <row r="941">
          <cell r="F941">
            <v>17254.099999999999</v>
          </cell>
          <cell r="G941">
            <v>0</v>
          </cell>
          <cell r="H941">
            <v>17254.099999999999</v>
          </cell>
          <cell r="I941">
            <v>0</v>
          </cell>
          <cell r="J941">
            <v>17254.099999999999</v>
          </cell>
          <cell r="K941">
            <v>0</v>
          </cell>
        </row>
        <row r="942">
          <cell r="F942">
            <v>-0.03</v>
          </cell>
          <cell r="G942">
            <v>0</v>
          </cell>
          <cell r="H942">
            <v>-0.03</v>
          </cell>
          <cell r="I942">
            <v>0</v>
          </cell>
          <cell r="J942">
            <v>-0.03</v>
          </cell>
          <cell r="K942">
            <v>0</v>
          </cell>
        </row>
        <row r="943">
          <cell r="F943">
            <v>1005698</v>
          </cell>
          <cell r="G943">
            <v>0</v>
          </cell>
          <cell r="H943">
            <v>1005698</v>
          </cell>
          <cell r="I943">
            <v>0</v>
          </cell>
          <cell r="J943">
            <v>1005698</v>
          </cell>
          <cell r="K943">
            <v>0</v>
          </cell>
        </row>
        <row r="944">
          <cell r="F944">
            <v>64705.5</v>
          </cell>
          <cell r="G944">
            <v>0</v>
          </cell>
          <cell r="H944">
            <v>64705.5</v>
          </cell>
          <cell r="I944">
            <v>0</v>
          </cell>
          <cell r="J944">
            <v>64705.5</v>
          </cell>
          <cell r="K944">
            <v>0</v>
          </cell>
        </row>
        <row r="945">
          <cell r="F945">
            <v>367515.94</v>
          </cell>
          <cell r="G945">
            <v>0</v>
          </cell>
          <cell r="H945">
            <v>367515.94</v>
          </cell>
          <cell r="I945">
            <v>0</v>
          </cell>
          <cell r="J945">
            <v>367515.94</v>
          </cell>
          <cell r="K945">
            <v>0</v>
          </cell>
        </row>
        <row r="946">
          <cell r="F946">
            <v>1488894.28</v>
          </cell>
          <cell r="G946">
            <v>0</v>
          </cell>
          <cell r="H946">
            <v>1488894.28</v>
          </cell>
          <cell r="I946">
            <v>0</v>
          </cell>
          <cell r="J946">
            <v>1488894.28</v>
          </cell>
          <cell r="K946">
            <v>0</v>
          </cell>
        </row>
        <row r="947">
          <cell r="F947">
            <v>3.2848503906279802E-5</v>
          </cell>
          <cell r="G947">
            <v>5.2154064178466797E-8</v>
          </cell>
          <cell r="H947">
            <v>2.5666144210845232E-5</v>
          </cell>
          <cell r="I947">
            <v>5.2712857723236084E-7</v>
          </cell>
          <cell r="J947">
            <v>2.2805121261626482E-5</v>
          </cell>
          <cell r="K947">
            <v>2.9861927032470703E-5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S"/>
      <sheetName val="W"/>
      <sheetName val="M"/>
      <sheetName val="R"/>
      <sheetName val="J"/>
      <sheetName val="B"/>
      <sheetName val="$b"/>
      <sheetName val="$b (2)"/>
      <sheetName val="b-prm"/>
      <sheetName val="int-add on"/>
      <sheetName val="Sheet3"/>
      <sheetName val="b-int"/>
      <sheetName val="T"/>
      <sheetName val="V"/>
      <sheetName val="ST"/>
      <sheetName val="SA"/>
      <sheetName val="RE"/>
      <sheetName val="ML"/>
      <sheetName val="SL"/>
      <sheetName val="C"/>
      <sheetName val="I"/>
      <sheetName val="TD"/>
      <sheetName val="E"/>
      <sheetName val="P"/>
      <sheetName val="RI"/>
      <sheetName val="RS (2)"/>
      <sheetName val="RS"/>
      <sheetName val="U"/>
      <sheetName val="CR"/>
      <sheetName val="tx(ds)"/>
      <sheetName val="TX"/>
      <sheetName val="recons"/>
      <sheetName val="appr letter"/>
      <sheetName val="Sheet1"/>
      <sheetName val="Links"/>
      <sheetName val="Lead (Orig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5-YR"/>
      <sheetName val="M"/>
      <sheetName val="M-afterdate"/>
      <sheetName val="R"/>
      <sheetName val="J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I"/>
      <sheetName val="TD"/>
      <sheetName val="E"/>
      <sheetName val="AP"/>
      <sheetName val="P"/>
      <sheetName val="RI"/>
      <sheetName val="RS"/>
      <sheetName val="LCP"/>
      <sheetName val="U"/>
      <sheetName val="CR"/>
      <sheetName val="TX"/>
      <sheetName val="recons"/>
      <sheetName val="Sheet1"/>
      <sheetName val="Sheet2"/>
      <sheetName val="GL"/>
      <sheetName val="JVs"/>
      <sheetName val="ratios"/>
      <sheetName val="AFS"/>
      <sheetName val="IS"/>
      <sheetName val="RBC"/>
      <sheetName val="cvs-losses"/>
      <sheetName val="Sheet3"/>
      <sheetName val="RBC (2)"/>
      <sheetName val="appr letter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/>
      <sheetData sheetId="25"/>
      <sheetData sheetId="26"/>
      <sheetData sheetId="27" refreshError="1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N"/>
      <sheetName val="J"/>
      <sheetName val="IR"/>
      <sheetName val="T"/>
      <sheetName val="V"/>
      <sheetName val="ST"/>
      <sheetName val="cas"/>
      <sheetName val="RI"/>
      <sheetName val="INTER CO"/>
      <sheetName val="LP"/>
      <sheetName val="RES"/>
      <sheetName val="E"/>
      <sheetName val="TX"/>
      <sheetName val="OL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sc"/>
      <sheetName val="pisc-HK"/>
      <sheetName val="NATL-00"/>
      <sheetName val="palac"/>
      <sheetName val="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R"/>
      <sheetName val="J"/>
      <sheetName val="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p"/>
      <sheetName val="RI"/>
      <sheetName val="RS"/>
      <sheetName val="e"/>
      <sheetName val="U"/>
      <sheetName val="CR"/>
      <sheetName val="TX"/>
      <sheetName val="tx2"/>
      <sheetName val="recons"/>
      <sheetName val="appr letter"/>
      <sheetName val="Sheet1"/>
    </sheetNames>
    <sheetDataSet>
      <sheetData sheetId="0">
        <row r="5">
          <cell r="G5">
            <v>38352</v>
          </cell>
        </row>
        <row r="58">
          <cell r="C58">
            <v>777645645.87</v>
          </cell>
        </row>
        <row r="66">
          <cell r="C66">
            <v>43175.23</v>
          </cell>
        </row>
      </sheetData>
      <sheetData sheetId="1"/>
      <sheetData sheetId="2" refreshError="1"/>
      <sheetData sheetId="3" refreshError="1"/>
      <sheetData sheetId="4">
        <row r="23">
          <cell r="C23">
            <v>9646320.7340000011</v>
          </cell>
        </row>
      </sheetData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/>
      <sheetData sheetId="19"/>
      <sheetData sheetId="20">
        <row r="18">
          <cell r="J18">
            <v>0</v>
          </cell>
        </row>
        <row r="23">
          <cell r="B23">
            <v>0</v>
          </cell>
          <cell r="E23">
            <v>0</v>
          </cell>
        </row>
      </sheetData>
      <sheetData sheetId="2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M"/>
      <sheetName val="S"/>
      <sheetName val="R"/>
      <sheetName val="J"/>
      <sheetName val="B"/>
      <sheetName val="RBC"/>
      <sheetName val="int-add on"/>
      <sheetName val="b-prm"/>
      <sheetName val="T"/>
      <sheetName val="$B"/>
      <sheetName val="v"/>
      <sheetName val="ST"/>
      <sheetName val="ST1"/>
      <sheetName val="SA"/>
      <sheetName val="RE"/>
      <sheetName val="ML"/>
      <sheetName val="SCR"/>
      <sheetName val="OI"/>
      <sheetName val="OL"/>
      <sheetName val="C"/>
      <sheetName val="TD"/>
      <sheetName val="I"/>
      <sheetName val="E"/>
      <sheetName val="TX"/>
      <sheetName val="recons"/>
      <sheetName val="appr letter"/>
      <sheetName val="ST (2)"/>
      <sheetName val="NATL-00"/>
      <sheetName val="palac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rbc template"/>
      <sheetName val="CI"/>
      <sheetName val="B"/>
      <sheetName val="$b"/>
      <sheetName val="$b (2)"/>
      <sheetName val="b-int"/>
      <sheetName val="St"/>
      <sheetName val="st-invty"/>
      <sheetName val="T"/>
      <sheetName val="V"/>
      <sheetName val="OI"/>
      <sheetName val="sa"/>
      <sheetName val="RE"/>
      <sheetName val="deprn"/>
      <sheetName val="ML"/>
      <sheetName val="C"/>
      <sheetName val="ctd"/>
      <sheetName val="OL"/>
      <sheetName val="I"/>
      <sheetName val="P"/>
      <sheetName val="RI"/>
      <sheetName val="rs"/>
      <sheetName val="E"/>
      <sheetName val="U"/>
      <sheetName val="CR"/>
      <sheetName val="TX"/>
      <sheetName val="recons"/>
      <sheetName val="apprletter"/>
      <sheetName val="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S-apprvd"/>
      <sheetName val="M"/>
      <sheetName val="R"/>
      <sheetName val="SFC"/>
      <sheetName val="RBC"/>
      <sheetName val="J"/>
      <sheetName val="B"/>
      <sheetName val="add-on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I"/>
      <sheetName val="TD"/>
      <sheetName val="E"/>
      <sheetName val="P"/>
      <sheetName val="RI"/>
      <sheetName val="RS"/>
      <sheetName val="U"/>
      <sheetName val="CR"/>
      <sheetName val="TX"/>
      <sheetName val="tx-06"/>
      <sheetName val="recons"/>
      <sheetName val="appr letter"/>
      <sheetName val="S-2yrs"/>
      <sheetName val="IS"/>
      <sheetName val="aud"/>
      <sheetName val="ratios"/>
      <sheetName val="tx-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S-apprvd"/>
      <sheetName val="M"/>
      <sheetName val="M (2)"/>
      <sheetName val="R"/>
      <sheetName val="J"/>
      <sheetName val="B"/>
      <sheetName val="int-add on"/>
      <sheetName val="$b"/>
      <sheetName val="$-int"/>
      <sheetName val="b-int"/>
      <sheetName val="T"/>
      <sheetName val="V"/>
      <sheetName val="ST"/>
      <sheetName val="st-invty"/>
      <sheetName val="SA"/>
      <sheetName val="OI"/>
      <sheetName val="RE"/>
      <sheetName val="ML"/>
      <sheetName val="OL"/>
      <sheetName val="C"/>
      <sheetName val="I"/>
      <sheetName val="TD"/>
      <sheetName val="E"/>
      <sheetName val="P"/>
      <sheetName val="RI"/>
      <sheetName val="RS"/>
      <sheetName val="U"/>
      <sheetName val="CR"/>
      <sheetName val="TX"/>
      <sheetName val="recons"/>
      <sheetName val="appr letter"/>
      <sheetName val="S-2yrs"/>
      <sheetName val="IS"/>
      <sheetName val="aud"/>
      <sheetName val="rati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SFC"/>
      <sheetName val="RBC"/>
      <sheetName val="J"/>
      <sheetName val="B"/>
      <sheetName val="add-on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I"/>
      <sheetName val="TD"/>
      <sheetName val="E"/>
      <sheetName val="P"/>
      <sheetName val="RI"/>
      <sheetName val="RS"/>
      <sheetName val="U"/>
      <sheetName val="CR"/>
      <sheetName val="TX"/>
      <sheetName val="tx-04"/>
      <sheetName val="recons"/>
      <sheetName val="appr letter"/>
      <sheetName val="S-2yrs"/>
      <sheetName val="IS"/>
      <sheetName val="aud"/>
      <sheetName val="ratios"/>
      <sheetName val="S-apprvd"/>
      <sheetName val="tx-06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B"/>
      <sheetName val="$b"/>
      <sheetName val="T"/>
      <sheetName val="V"/>
      <sheetName val="ST"/>
      <sheetName val="SA"/>
      <sheetName val="RE"/>
      <sheetName val="OL"/>
      <sheetName val="C"/>
      <sheetName val="TD"/>
      <sheetName val="p'04"/>
      <sheetName val="I"/>
      <sheetName val="E"/>
      <sheetName val="edp2004"/>
      <sheetName val="ri'04"/>
      <sheetName val="RS"/>
      <sheetName val="LP"/>
      <sheetName val="U"/>
      <sheetName val="CR"/>
      <sheetName val="TX"/>
      <sheetName val="recons"/>
      <sheetName val="appr 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mium Per Line"/>
      <sheetName val="Projection"/>
      <sheetName val="DivProvision"/>
      <sheetName val="Formula"/>
      <sheetName val="Financial Statement"/>
      <sheetName val="2001pROJ"/>
      <sheetName val="outlook(Aug)"/>
      <sheetName val="outlook(Aug) (rev)"/>
      <sheetName val="outlook (June)"/>
      <sheetName val="Sheet1"/>
      <sheetName val="persistency"/>
      <sheetName val="REA"/>
      <sheetName val="Surrender Chart"/>
      <sheetName val="SumAssured"/>
      <sheetName val="Tables"/>
      <sheetName val="Formulas"/>
      <sheetName val="A"/>
      <sheetName val="ST"/>
    </sheetNames>
    <sheetDataSet>
      <sheetData sheetId="0">
        <row r="58">
          <cell r="A58">
            <v>1985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Q58">
            <v>0</v>
          </cell>
        </row>
        <row r="59">
          <cell r="A59">
            <v>1986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Q59">
            <v>0</v>
          </cell>
        </row>
        <row r="60">
          <cell r="A60">
            <v>1987</v>
          </cell>
          <cell r="B60">
            <v>114365.26017399429</v>
          </cell>
          <cell r="C60">
            <v>359040.14467120182</v>
          </cell>
          <cell r="D60">
            <v>473405.40484519611</v>
          </cell>
          <cell r="E60">
            <v>7427.0006422607576</v>
          </cell>
          <cell r="F60">
            <v>18954.814149659866</v>
          </cell>
          <cell r="G60">
            <v>26381.814791920624</v>
          </cell>
          <cell r="H60">
            <v>17863.835493664974</v>
          </cell>
          <cell r="I60">
            <v>84863.093696145123</v>
          </cell>
          <cell r="J60">
            <v>102726.92918981009</v>
          </cell>
          <cell r="K60">
            <v>4891.9036900799911</v>
          </cell>
          <cell r="L60">
            <v>14115.947482993197</v>
          </cell>
          <cell r="M60">
            <v>19007.851173073188</v>
          </cell>
          <cell r="N60">
            <v>8731.8705116383044</v>
          </cell>
          <cell r="O60">
            <v>144548</v>
          </cell>
          <cell r="P60">
            <v>476974</v>
          </cell>
          <cell r="Q60">
            <v>621522</v>
          </cell>
        </row>
        <row r="61">
          <cell r="A61">
            <v>1988</v>
          </cell>
          <cell r="B61">
            <v>154135.52295892959</v>
          </cell>
          <cell r="C61">
            <v>418214.81361529074</v>
          </cell>
          <cell r="D61">
            <v>572350.33657422033</v>
          </cell>
          <cell r="E61">
            <v>11976.831900129488</v>
          </cell>
          <cell r="F61">
            <v>24104.131531895502</v>
          </cell>
          <cell r="G61">
            <v>36080.96343202499</v>
          </cell>
          <cell r="H61">
            <v>17792.949566718682</v>
          </cell>
          <cell r="I61">
            <v>99776.307965068627</v>
          </cell>
          <cell r="J61">
            <v>117569.25753178731</v>
          </cell>
          <cell r="K61">
            <v>5952.6955742222517</v>
          </cell>
          <cell r="L61">
            <v>21004.746887745136</v>
          </cell>
          <cell r="M61">
            <v>26957.442461967388</v>
          </cell>
          <cell r="N61">
            <v>11372.826764069529</v>
          </cell>
          <cell r="O61">
            <v>189858</v>
          </cell>
          <cell r="P61">
            <v>563100</v>
          </cell>
          <cell r="Q61">
            <v>752958</v>
          </cell>
        </row>
        <row r="62">
          <cell r="A62">
            <v>1989</v>
          </cell>
          <cell r="B62">
            <v>187680.57768777106</v>
          </cell>
          <cell r="C62">
            <v>492424.83269287081</v>
          </cell>
          <cell r="D62">
            <v>680105.41038064193</v>
          </cell>
          <cell r="E62">
            <v>12147.465142915202</v>
          </cell>
          <cell r="F62">
            <v>27464.567973744259</v>
          </cell>
          <cell r="G62">
            <v>39612.033116659462</v>
          </cell>
          <cell r="H62">
            <v>9639.2800482156963</v>
          </cell>
          <cell r="I62">
            <v>111826.34334821453</v>
          </cell>
          <cell r="J62">
            <v>121465.62339643022</v>
          </cell>
          <cell r="K62">
            <v>6215.6771210980614</v>
          </cell>
          <cell r="L62">
            <v>21561.25598517037</v>
          </cell>
          <cell r="M62">
            <v>27776.933106268432</v>
          </cell>
          <cell r="N62">
            <v>11967.934433689923</v>
          </cell>
          <cell r="O62">
            <v>215683</v>
          </cell>
          <cell r="P62">
            <v>653277</v>
          </cell>
          <cell r="Q62">
            <v>868960</v>
          </cell>
        </row>
        <row r="63">
          <cell r="A63">
            <v>1990</v>
          </cell>
          <cell r="B63">
            <v>211174.80782176953</v>
          </cell>
          <cell r="C63">
            <v>565049.50462162879</v>
          </cell>
          <cell r="D63">
            <v>776224.31244339829</v>
          </cell>
          <cell r="E63">
            <v>12261.469078305643</v>
          </cell>
          <cell r="F63">
            <v>31564.517403713078</v>
          </cell>
          <cell r="G63">
            <v>43825.986482018721</v>
          </cell>
          <cell r="H63">
            <v>17664.67723907447</v>
          </cell>
          <cell r="I63">
            <v>118912.65147158303</v>
          </cell>
          <cell r="J63">
            <v>136577.32871065749</v>
          </cell>
          <cell r="K63">
            <v>6672.0458608503768</v>
          </cell>
          <cell r="L63">
            <v>21232.32650307511</v>
          </cell>
          <cell r="M63">
            <v>27904.372363925486</v>
          </cell>
          <cell r="N63">
            <v>14715.45005548062</v>
          </cell>
          <cell r="O63">
            <v>247773</v>
          </cell>
          <cell r="P63">
            <v>736759</v>
          </cell>
          <cell r="Q63">
            <v>984532</v>
          </cell>
        </row>
        <row r="64">
          <cell r="A64">
            <v>1991</v>
          </cell>
          <cell r="B64">
            <v>248761.62521713958</v>
          </cell>
          <cell r="C64">
            <v>718632.1264542084</v>
          </cell>
          <cell r="D64">
            <v>967393.751671348</v>
          </cell>
          <cell r="E64">
            <v>16133.774681528663</v>
          </cell>
          <cell r="F64">
            <v>43475.997378046639</v>
          </cell>
          <cell r="G64">
            <v>59609.772059575305</v>
          </cell>
          <cell r="H64">
            <v>10994.962145338737</v>
          </cell>
          <cell r="I64">
            <v>124179.76997663258</v>
          </cell>
          <cell r="J64">
            <v>135174.73212197132</v>
          </cell>
          <cell r="K64">
            <v>5740.637955993051</v>
          </cell>
          <cell r="L64">
            <v>24384.10619111238</v>
          </cell>
          <cell r="M64">
            <v>30124.74414710543</v>
          </cell>
          <cell r="N64">
            <v>12048.872754657044</v>
          </cell>
          <cell r="O64">
            <v>281631</v>
          </cell>
          <cell r="P64">
            <v>910672</v>
          </cell>
          <cell r="Q64">
            <v>1192303</v>
          </cell>
        </row>
        <row r="65">
          <cell r="A65">
            <v>1992</v>
          </cell>
          <cell r="B65">
            <v>300578.6556126122</v>
          </cell>
          <cell r="C65">
            <v>889530.15655471245</v>
          </cell>
          <cell r="D65">
            <v>1190108.8121673246</v>
          </cell>
          <cell r="E65">
            <v>19350.134895787753</v>
          </cell>
          <cell r="F65">
            <v>51086.690965333226</v>
          </cell>
          <cell r="G65">
            <v>70436.825861120975</v>
          </cell>
          <cell r="H65">
            <v>12051.081345683158</v>
          </cell>
          <cell r="I65">
            <v>132544.61953258832</v>
          </cell>
          <cell r="J65">
            <v>144595.70087827148</v>
          </cell>
          <cell r="K65">
            <v>6441.1281459169068</v>
          </cell>
          <cell r="L65">
            <v>26963.532947366017</v>
          </cell>
          <cell r="M65">
            <v>33404.661093282921</v>
          </cell>
          <cell r="N65">
            <v>11057.391356459726</v>
          </cell>
          <cell r="O65">
            <v>338421</v>
          </cell>
          <cell r="P65">
            <v>1100125</v>
          </cell>
          <cell r="Q65">
            <v>1438546</v>
          </cell>
        </row>
        <row r="66">
          <cell r="A66">
            <v>1993</v>
          </cell>
          <cell r="B66">
            <v>423883.50500246021</v>
          </cell>
          <cell r="C66">
            <v>1047478.0219762792</v>
          </cell>
          <cell r="D66">
            <v>1471361.5269787395</v>
          </cell>
          <cell r="E66">
            <v>25634.498933901919</v>
          </cell>
          <cell r="F66">
            <v>66956.661842115893</v>
          </cell>
          <cell r="G66">
            <v>92591.160776017816</v>
          </cell>
          <cell r="H66">
            <v>11870.047564375922</v>
          </cell>
          <cell r="I66">
            <v>133215.6826399143</v>
          </cell>
          <cell r="J66">
            <v>145085.73020429022</v>
          </cell>
          <cell r="K66">
            <v>5106.9484992619318</v>
          </cell>
          <cell r="L66">
            <v>29410.633541690684</v>
          </cell>
          <cell r="M66">
            <v>34517.582040952613</v>
          </cell>
          <cell r="N66">
            <v>38675.15758093194</v>
          </cell>
          <cell r="O66">
            <v>466495</v>
          </cell>
          <cell r="P66">
            <v>1277061</v>
          </cell>
          <cell r="Q66">
            <v>1743556</v>
          </cell>
        </row>
        <row r="67">
          <cell r="A67">
            <v>1994</v>
          </cell>
          <cell r="B67">
            <v>502970.11522259371</v>
          </cell>
          <cell r="C67">
            <v>1305106.1537130752</v>
          </cell>
          <cell r="D67">
            <v>1808076.268935669</v>
          </cell>
          <cell r="E67">
            <v>29331.271403030296</v>
          </cell>
          <cell r="F67">
            <v>84683.372649918412</v>
          </cell>
          <cell r="G67">
            <v>114014.64405294872</v>
          </cell>
          <cell r="H67">
            <v>21746.712062336275</v>
          </cell>
          <cell r="I67">
            <v>134758.30490396102</v>
          </cell>
          <cell r="J67">
            <v>156505.01696629729</v>
          </cell>
          <cell r="K67">
            <v>7420.9013120396858</v>
          </cell>
          <cell r="L67">
            <v>32688.168733045299</v>
          </cell>
          <cell r="M67">
            <v>40109.070045084984</v>
          </cell>
          <cell r="N67">
            <v>27325.455300118487</v>
          </cell>
          <cell r="O67">
            <v>561469</v>
          </cell>
          <cell r="P67">
            <v>1557236</v>
          </cell>
          <cell r="Q67">
            <v>2118705</v>
          </cell>
        </row>
        <row r="68">
          <cell r="A68">
            <v>1995</v>
          </cell>
          <cell r="B68">
            <v>562148.85059228865</v>
          </cell>
          <cell r="C68">
            <v>1614527.4543865945</v>
          </cell>
          <cell r="D68">
            <v>2176676.3049788829</v>
          </cell>
          <cell r="E68">
            <v>30691.288004242488</v>
          </cell>
          <cell r="F68">
            <v>101753.26870193878</v>
          </cell>
          <cell r="G68">
            <v>132444.55670618126</v>
          </cell>
          <cell r="H68">
            <v>47784.161604856738</v>
          </cell>
          <cell r="I68">
            <v>163205.27356779779</v>
          </cell>
          <cell r="J68">
            <v>210989.43517265451</v>
          </cell>
          <cell r="K68">
            <v>3695.6997986120823</v>
          </cell>
          <cell r="L68">
            <v>35894.003343668992</v>
          </cell>
          <cell r="M68">
            <v>39589.703142281076</v>
          </cell>
          <cell r="N68">
            <v>27740.933939938361</v>
          </cell>
          <cell r="O68">
            <v>644320</v>
          </cell>
          <cell r="P68">
            <v>1915380</v>
          </cell>
          <cell r="Q68">
            <v>2559700</v>
          </cell>
        </row>
        <row r="69">
          <cell r="A69">
            <v>1996</v>
          </cell>
          <cell r="B69">
            <v>648568.0341516094</v>
          </cell>
          <cell r="C69">
            <v>1852132.6783233797</v>
          </cell>
          <cell r="D69">
            <v>2500700.7124749892</v>
          </cell>
          <cell r="E69">
            <v>42242.554562305573</v>
          </cell>
          <cell r="F69">
            <v>114703.67694340623</v>
          </cell>
          <cell r="G69">
            <v>156946.2315057118</v>
          </cell>
          <cell r="H69">
            <v>49100.621292371179</v>
          </cell>
          <cell r="I69">
            <v>193120.68814718633</v>
          </cell>
          <cell r="J69">
            <v>242221.30943955752</v>
          </cell>
          <cell r="K69">
            <v>8516.7899937138354</v>
          </cell>
          <cell r="L69">
            <v>30295.956586027802</v>
          </cell>
          <cell r="M69">
            <v>38812.746579741637</v>
          </cell>
          <cell r="N69">
            <v>85128.082241028053</v>
          </cell>
          <cell r="O69">
            <v>748428</v>
          </cell>
          <cell r="P69">
            <v>2190253</v>
          </cell>
          <cell r="Q69">
            <v>2938681</v>
          </cell>
        </row>
        <row r="70">
          <cell r="A70">
            <v>1997</v>
          </cell>
          <cell r="B70">
            <v>741616.77347827202</v>
          </cell>
          <cell r="C70">
            <v>2148074.6264953986</v>
          </cell>
          <cell r="D70">
            <v>2889691.3999736705</v>
          </cell>
          <cell r="E70">
            <v>56836.615414337597</v>
          </cell>
          <cell r="F70">
            <v>127762.87096489701</v>
          </cell>
          <cell r="G70">
            <v>184599.48637923462</v>
          </cell>
          <cell r="H70">
            <v>54083.626559078846</v>
          </cell>
          <cell r="I70">
            <v>189448.84571325057</v>
          </cell>
          <cell r="J70">
            <v>243532.47227232941</v>
          </cell>
          <cell r="K70">
            <v>9695.9845483114805</v>
          </cell>
          <cell r="L70">
            <v>41045.656826453924</v>
          </cell>
          <cell r="M70">
            <v>50741.641374765401</v>
          </cell>
          <cell r="N70">
            <v>108142.28061367934</v>
          </cell>
          <cell r="O70">
            <v>862233</v>
          </cell>
          <cell r="P70">
            <v>2506332</v>
          </cell>
          <cell r="Q70">
            <v>3368565</v>
          </cell>
        </row>
        <row r="71">
          <cell r="A71">
            <v>1998</v>
          </cell>
          <cell r="B71">
            <v>630625</v>
          </cell>
          <cell r="C71">
            <v>2444897</v>
          </cell>
          <cell r="D71">
            <v>3075522</v>
          </cell>
          <cell r="E71">
            <v>49406</v>
          </cell>
          <cell r="F71">
            <v>145032</v>
          </cell>
          <cell r="G71">
            <v>194438</v>
          </cell>
          <cell r="H71">
            <v>129359</v>
          </cell>
          <cell r="I71">
            <v>215359</v>
          </cell>
          <cell r="J71">
            <v>344718</v>
          </cell>
          <cell r="K71">
            <v>12891</v>
          </cell>
          <cell r="L71">
            <v>37959</v>
          </cell>
          <cell r="M71">
            <v>50850</v>
          </cell>
          <cell r="N71">
            <v>83241</v>
          </cell>
          <cell r="O71">
            <v>822281</v>
          </cell>
          <cell r="P71">
            <v>2843247</v>
          </cell>
          <cell r="Q71">
            <v>3665528</v>
          </cell>
        </row>
        <row r="72">
          <cell r="A72">
            <v>1999</v>
          </cell>
          <cell r="B72">
            <v>660000</v>
          </cell>
          <cell r="C72">
            <v>2725420</v>
          </cell>
          <cell r="D72">
            <v>3385420</v>
          </cell>
          <cell r="E72">
            <v>55000</v>
          </cell>
          <cell r="F72">
            <v>165000</v>
          </cell>
          <cell r="G72">
            <v>220000</v>
          </cell>
          <cell r="H72">
            <v>110000</v>
          </cell>
          <cell r="I72">
            <v>287000</v>
          </cell>
          <cell r="J72">
            <v>397000</v>
          </cell>
          <cell r="K72">
            <v>20000</v>
          </cell>
          <cell r="L72">
            <v>47000</v>
          </cell>
          <cell r="M72">
            <v>67000</v>
          </cell>
          <cell r="N72">
            <v>48000</v>
          </cell>
          <cell r="O72">
            <v>845000</v>
          </cell>
          <cell r="P72">
            <v>3224420</v>
          </cell>
          <cell r="Q72">
            <v>4129745</v>
          </cell>
        </row>
        <row r="73">
          <cell r="A73">
            <v>2000</v>
          </cell>
          <cell r="B73">
            <v>795000</v>
          </cell>
          <cell r="C73">
            <v>3065358</v>
          </cell>
          <cell r="D73">
            <v>3860358</v>
          </cell>
          <cell r="E73">
            <v>66000</v>
          </cell>
          <cell r="F73">
            <v>195000</v>
          </cell>
          <cell r="G73">
            <v>261000</v>
          </cell>
          <cell r="H73">
            <v>130000</v>
          </cell>
          <cell r="I73">
            <v>317000</v>
          </cell>
          <cell r="J73">
            <v>447000</v>
          </cell>
          <cell r="K73">
            <v>23000</v>
          </cell>
          <cell r="L73">
            <v>60800</v>
          </cell>
          <cell r="M73">
            <v>83800</v>
          </cell>
          <cell r="N73">
            <v>15000</v>
          </cell>
          <cell r="O73">
            <v>1014000</v>
          </cell>
          <cell r="P73">
            <v>3638158</v>
          </cell>
          <cell r="Q73">
            <v>4652158</v>
          </cell>
        </row>
        <row r="74">
          <cell r="A74">
            <v>2001</v>
          </cell>
          <cell r="B74">
            <v>894000</v>
          </cell>
          <cell r="C74">
            <v>3385000</v>
          </cell>
          <cell r="D74">
            <v>4279000</v>
          </cell>
          <cell r="E74">
            <v>66000</v>
          </cell>
          <cell r="F74">
            <v>210000</v>
          </cell>
          <cell r="G74">
            <v>276000</v>
          </cell>
          <cell r="H74">
            <v>100000</v>
          </cell>
          <cell r="I74">
            <v>360000</v>
          </cell>
          <cell r="J74">
            <v>460000</v>
          </cell>
          <cell r="K74">
            <v>52500</v>
          </cell>
          <cell r="L74">
            <v>75000</v>
          </cell>
          <cell r="M74">
            <v>127500</v>
          </cell>
          <cell r="N74">
            <v>125000</v>
          </cell>
          <cell r="O74">
            <v>1112500</v>
          </cell>
          <cell r="P74">
            <v>4030000</v>
          </cell>
          <cell r="Q74">
            <v>5142500</v>
          </cell>
        </row>
        <row r="75">
          <cell r="A75">
            <v>2002</v>
          </cell>
          <cell r="B75">
            <v>1313381.995753878</v>
          </cell>
          <cell r="C75">
            <v>4220617.8768746462</v>
          </cell>
          <cell r="D75">
            <v>5533999.872628524</v>
          </cell>
          <cell r="E75">
            <v>90905.518389234057</v>
          </cell>
          <cell r="F75">
            <v>256889.17480254552</v>
          </cell>
          <cell r="G75">
            <v>347794.69319177954</v>
          </cell>
          <cell r="H75">
            <v>99498.859191763389</v>
          </cell>
          <cell r="I75">
            <v>404027.13346699916</v>
          </cell>
          <cell r="J75">
            <v>503525.99265876255</v>
          </cell>
          <cell r="K75">
            <v>15885.626665124526</v>
          </cell>
          <cell r="L75">
            <v>78600.814855809731</v>
          </cell>
          <cell r="M75">
            <v>94486.441520934255</v>
          </cell>
          <cell r="N75">
            <v>179935.66446589003</v>
          </cell>
          <cell r="O75">
            <v>1519672</v>
          </cell>
          <cell r="P75">
            <v>4960135</v>
          </cell>
          <cell r="Q75">
            <v>6479807</v>
          </cell>
        </row>
        <row r="76">
          <cell r="A76">
            <v>2003</v>
          </cell>
          <cell r="B76">
            <v>1562862.6908495093</v>
          </cell>
          <cell r="C76">
            <v>4990894.7846588641</v>
          </cell>
          <cell r="D76">
            <v>6553757.4755083732</v>
          </cell>
          <cell r="E76">
            <v>108264.68224553387</v>
          </cell>
          <cell r="F76">
            <v>303627.63261095172</v>
          </cell>
          <cell r="G76">
            <v>411892.31485648558</v>
          </cell>
          <cell r="H76">
            <v>118523.06418448468</v>
          </cell>
          <cell r="I76">
            <v>476115.19482354139</v>
          </cell>
          <cell r="J76">
            <v>594638.2590080261</v>
          </cell>
          <cell r="K76">
            <v>18759.562720472131</v>
          </cell>
          <cell r="L76">
            <v>93588.387906642834</v>
          </cell>
          <cell r="M76">
            <v>112347.95062711497</v>
          </cell>
          <cell r="N76">
            <v>211579.70286692437</v>
          </cell>
          <cell r="O76">
            <v>1808410</v>
          </cell>
          <cell r="P76">
            <v>5864226</v>
          </cell>
          <cell r="Q76">
            <v>7672636</v>
          </cell>
        </row>
        <row r="77">
          <cell r="A77">
            <v>2004</v>
          </cell>
          <cell r="B77">
            <v>1875870.3376671898</v>
          </cell>
          <cell r="C77">
            <v>5940132.1383168548</v>
          </cell>
          <cell r="D77">
            <v>7816002.4759840444</v>
          </cell>
          <cell r="E77">
            <v>129277.43286349546</v>
          </cell>
          <cell r="F77">
            <v>361787.43599788332</v>
          </cell>
          <cell r="G77">
            <v>491064.86886137875</v>
          </cell>
          <cell r="H77">
            <v>142498.0893232066</v>
          </cell>
          <cell r="I77">
            <v>569001.91971714876</v>
          </cell>
          <cell r="J77">
            <v>711500.00904035533</v>
          </cell>
          <cell r="K77">
            <v>22446.140146108286</v>
          </cell>
          <cell r="L77">
            <v>111177.50596811365</v>
          </cell>
          <cell r="M77">
            <v>133623.64611422195</v>
          </cell>
          <cell r="N77">
            <v>250658.64457241201</v>
          </cell>
          <cell r="O77">
            <v>2170092</v>
          </cell>
          <cell r="P77">
            <v>6982099</v>
          </cell>
          <cell r="Q77">
            <v>9152191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 refreshError="1"/>
      <sheetData sheetId="1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TX"/>
      <sheetName val="recons"/>
      <sheetName val="appr letter"/>
      <sheetName val="rqmt"/>
      <sheetName val="Premium Per Line"/>
    </sheetNames>
    <sheetDataSet>
      <sheetData sheetId="0" refreshError="1">
        <row r="1">
          <cell r="A1" t="str">
            <v>PARAMOUNT LIFE &amp; GENERAL INSURANCE CORP.</v>
          </cell>
        </row>
        <row r="2">
          <cell r="O2">
            <v>37256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5-YEAR"/>
      <sheetName val="W"/>
      <sheetName val="WTB"/>
      <sheetName val="FINANCIAL CONDITION"/>
      <sheetName val="IS"/>
      <sheetName val="S"/>
      <sheetName val="M"/>
      <sheetName val="R"/>
      <sheetName val="J"/>
      <sheetName val="RBC"/>
      <sheetName val="Sheet1"/>
      <sheetName val="B"/>
      <sheetName val="$B"/>
      <sheetName val="T"/>
      <sheetName val="v"/>
      <sheetName val="ST-OI"/>
      <sheetName val="SA"/>
      <sheetName val="RE"/>
      <sheetName val="ML"/>
      <sheetName val="OL"/>
      <sheetName val="C"/>
      <sheetName val="TD"/>
      <sheetName val="I"/>
      <sheetName val="E"/>
      <sheetName val="OA"/>
      <sheetName val="TX"/>
      <sheetName val="OTHER LIABILITIES"/>
      <sheetName val="auditedBS"/>
      <sheetName val="recons"/>
      <sheetName val="appr 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cular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W"/>
      <sheetName val="24"/>
      <sheetName val="X"/>
      <sheetName val="SIS"/>
      <sheetName val="PS1"/>
      <sheetName val="PS2"/>
      <sheetName val="RBC-x17"/>
      <sheetName val="C1x18"/>
      <sheetName val="C1x19"/>
      <sheetName val="C2C4x20"/>
      <sheetName val="C3x21"/>
      <sheetName val="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2975">
          <cell r="I2975">
            <v>58344669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"/>
      <sheetName val="A"/>
      <sheetName val="W"/>
      <sheetName val="S"/>
      <sheetName val="M"/>
      <sheetName val="N"/>
      <sheetName val="J"/>
      <sheetName val="IR"/>
      <sheetName val="B"/>
      <sheetName val="T"/>
      <sheetName val="V"/>
      <sheetName val="ST"/>
      <sheetName val="SA"/>
      <sheetName val="R"/>
      <sheetName val="DPRN"/>
      <sheetName val="OL"/>
      <sheetName val="C"/>
      <sheetName val="TD"/>
      <sheetName val="P"/>
      <sheetName val="RI"/>
      <sheetName val="RS"/>
      <sheetName val="I"/>
      <sheetName val="E"/>
      <sheetName val="RUP"/>
      <sheetName val="CR"/>
      <sheetName val="TX"/>
      <sheetName val="appr"/>
    </sheetNames>
    <sheetDataSet>
      <sheetData sheetId="0" refreshError="1"/>
      <sheetData sheetId="1" refreshError="1"/>
      <sheetData sheetId="2" refreshError="1">
        <row r="15">
          <cell r="B15">
            <v>327524755.23000002</v>
          </cell>
        </row>
      </sheetData>
      <sheetData sheetId="3" refreshError="1"/>
      <sheetData sheetId="4" refreshError="1"/>
      <sheetData sheetId="5" refreshError="1">
        <row r="29">
          <cell r="A29" t="str">
            <v>TOTALS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cular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W"/>
      <sheetName val="24"/>
      <sheetName val="X"/>
      <sheetName val="SIS"/>
      <sheetName val="PS1"/>
      <sheetName val="PS2"/>
      <sheetName val="RBC-x17"/>
      <sheetName val="C1x18"/>
      <sheetName val="C1x19"/>
      <sheetName val="C2C4x20"/>
      <sheetName val="C3x21"/>
    </sheetNames>
    <sheetDataSet>
      <sheetData sheetId="0"/>
      <sheetData sheetId="1"/>
      <sheetData sheetId="2"/>
      <sheetData sheetId="3">
        <row r="3">
          <cell r="G3">
            <v>42735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10">
          <cell r="T110" t="str">
            <v>Amortized Cost</v>
          </cell>
          <cell r="U110">
            <v>13791521938.120005</v>
          </cell>
          <cell r="V110">
            <v>0</v>
          </cell>
          <cell r="W110">
            <v>0</v>
          </cell>
        </row>
      </sheetData>
      <sheetData sheetId="27">
        <row r="46">
          <cell r="S46" t="str">
            <v>face value</v>
          </cell>
          <cell r="T46">
            <v>0</v>
          </cell>
          <cell r="U46">
            <v>0</v>
          </cell>
          <cell r="V46">
            <v>0</v>
          </cell>
        </row>
      </sheetData>
      <sheetData sheetId="28">
        <row r="85">
          <cell r="R85" t="str">
            <v>market</v>
          </cell>
          <cell r="S85">
            <v>0</v>
          </cell>
          <cell r="T85">
            <v>1319862505.6900001</v>
          </cell>
          <cell r="U85">
            <v>0</v>
          </cell>
          <cell r="V85">
            <v>67643747.780000001</v>
          </cell>
        </row>
      </sheetData>
      <sheetData sheetId="29">
        <row r="43">
          <cell r="P43" t="str">
            <v>book</v>
          </cell>
          <cell r="Q43">
            <v>0</v>
          </cell>
          <cell r="R43">
            <v>263186737.94283482</v>
          </cell>
          <cell r="S43">
            <v>0</v>
          </cell>
          <cell r="T43">
            <v>0</v>
          </cell>
        </row>
        <row r="44">
          <cell r="P44" t="str">
            <v>book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P45" t="str">
            <v>book</v>
          </cell>
          <cell r="Q45">
            <v>0</v>
          </cell>
          <cell r="R45">
            <v>518750397.51716405</v>
          </cell>
          <cell r="S45">
            <v>0</v>
          </cell>
          <cell r="T45">
            <v>0</v>
          </cell>
        </row>
      </sheetData>
      <sheetData sheetId="30">
        <row r="23">
          <cell r="Y23">
            <v>0</v>
          </cell>
          <cell r="Z23">
            <v>0</v>
          </cell>
          <cell r="AA23">
            <v>0</v>
          </cell>
        </row>
      </sheetData>
      <sheetData sheetId="31">
        <row r="22">
          <cell r="U22">
            <v>0</v>
          </cell>
          <cell r="V22">
            <v>0</v>
          </cell>
          <cell r="W22">
            <v>0</v>
          </cell>
        </row>
      </sheetData>
      <sheetData sheetId="32">
        <row r="1060">
          <cell r="R1060">
            <v>877579639.05341733</v>
          </cell>
          <cell r="S1060">
            <v>0</v>
          </cell>
          <cell r="T1060">
            <v>9724480.5194699988</v>
          </cell>
        </row>
      </sheetData>
      <sheetData sheetId="33">
        <row r="22">
          <cell r="P22">
            <v>0</v>
          </cell>
          <cell r="Q22">
            <v>0</v>
          </cell>
          <cell r="R22">
            <v>0</v>
          </cell>
        </row>
      </sheetData>
      <sheetData sheetId="34">
        <row r="22">
          <cell r="P22">
            <v>0</v>
          </cell>
          <cell r="Q22">
            <v>0</v>
          </cell>
          <cell r="R22">
            <v>0</v>
          </cell>
        </row>
      </sheetData>
      <sheetData sheetId="35">
        <row r="23">
          <cell r="P23">
            <v>253600000</v>
          </cell>
          <cell r="Q23">
            <v>0</v>
          </cell>
          <cell r="R23">
            <v>0</v>
          </cell>
        </row>
      </sheetData>
      <sheetData sheetId="36">
        <row r="34">
          <cell r="P34">
            <v>0</v>
          </cell>
          <cell r="Q34">
            <v>0</v>
          </cell>
          <cell r="R34">
            <v>0</v>
          </cell>
        </row>
      </sheetData>
      <sheetData sheetId="37">
        <row r="29">
          <cell r="S29" t="str">
            <v>book</v>
          </cell>
          <cell r="T29">
            <v>0</v>
          </cell>
          <cell r="U29">
            <v>514507591.19999975</v>
          </cell>
          <cell r="V29">
            <v>0</v>
          </cell>
          <cell r="W29">
            <v>0</v>
          </cell>
        </row>
      </sheetData>
      <sheetData sheetId="38">
        <row r="112">
          <cell r="V112">
            <v>0</v>
          </cell>
          <cell r="W112">
            <v>0</v>
          </cell>
          <cell r="X112">
            <v>0</v>
          </cell>
        </row>
        <row r="113">
          <cell r="V113">
            <v>1426032906.2042699</v>
          </cell>
          <cell r="W113">
            <v>0</v>
          </cell>
          <cell r="X113">
            <v>0</v>
          </cell>
        </row>
      </sheetData>
      <sheetData sheetId="39">
        <row r="142">
          <cell r="K142">
            <v>5574416.8600000022</v>
          </cell>
          <cell r="L142">
            <v>0</v>
          </cell>
          <cell r="M142">
            <v>0</v>
          </cell>
          <cell r="N142">
            <v>5574416.8600000022</v>
          </cell>
        </row>
        <row r="143">
          <cell r="K143">
            <v>48205259.780000001</v>
          </cell>
          <cell r="L143">
            <v>0</v>
          </cell>
          <cell r="M143">
            <v>0</v>
          </cell>
          <cell r="N143">
            <v>48205259.780000001</v>
          </cell>
        </row>
      </sheetData>
      <sheetData sheetId="40">
        <row r="36">
          <cell r="L36">
            <v>6202367.4451699983</v>
          </cell>
          <cell r="M36">
            <v>0</v>
          </cell>
          <cell r="N36">
            <v>0</v>
          </cell>
          <cell r="O36">
            <v>6202367.4451699983</v>
          </cell>
        </row>
      </sheetData>
      <sheetData sheetId="41">
        <row r="38">
          <cell r="M38">
            <v>0</v>
          </cell>
          <cell r="N38">
            <v>0</v>
          </cell>
          <cell r="O38">
            <v>0</v>
          </cell>
          <cell r="P38">
            <v>0</v>
          </cell>
        </row>
      </sheetData>
      <sheetData sheetId="42">
        <row r="45">
          <cell r="M45">
            <v>482232461.97492003</v>
          </cell>
          <cell r="N45">
            <v>0</v>
          </cell>
          <cell r="O45">
            <v>0</v>
          </cell>
          <cell r="P45">
            <v>482232461.97492003</v>
          </cell>
        </row>
      </sheetData>
      <sheetData sheetId="43">
        <row r="36">
          <cell r="N36">
            <v>34806145.490000002</v>
          </cell>
          <cell r="O36">
            <v>0</v>
          </cell>
          <cell r="P36">
            <v>0</v>
          </cell>
          <cell r="Q36">
            <v>34806145.490000002</v>
          </cell>
        </row>
      </sheetData>
      <sheetData sheetId="44">
        <row r="25">
          <cell r="H25">
            <v>4737517.0999999996</v>
          </cell>
          <cell r="I25">
            <v>0</v>
          </cell>
          <cell r="J25">
            <v>0</v>
          </cell>
          <cell r="K25">
            <v>4737517.0999999996</v>
          </cell>
        </row>
      </sheetData>
      <sheetData sheetId="45"/>
      <sheetData sheetId="46">
        <row r="44">
          <cell r="E44">
            <v>192005282.38999999</v>
          </cell>
          <cell r="F44">
            <v>0</v>
          </cell>
          <cell r="G44">
            <v>189561469.93000001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"/>
      <sheetName val="W"/>
      <sheetName val="MOS"/>
      <sheetName val="S"/>
      <sheetName val="M"/>
      <sheetName val="R"/>
      <sheetName val="J"/>
      <sheetName val="RBC Sum"/>
      <sheetName val="C1"/>
      <sheetName val="C2 C4"/>
      <sheetName val="B"/>
      <sheetName val="$B"/>
      <sheetName val="T"/>
      <sheetName val="V"/>
      <sheetName val="ST"/>
      <sheetName val="Oinv"/>
      <sheetName val="SA"/>
      <sheetName val="RE"/>
      <sheetName val="ML"/>
      <sheetName val="OL"/>
      <sheetName val="SHT"/>
      <sheetName val="C "/>
      <sheetName val="TD"/>
      <sheetName val="I"/>
      <sheetName val="E"/>
      <sheetName val="OthL"/>
      <sheetName val="TX"/>
      <sheetName val="recons"/>
      <sheetName val="apprletter"/>
      <sheetName val="St (2)"/>
      <sheetName val="A1"/>
      <sheetName val="A2"/>
      <sheetName val="C"/>
      <sheetName val="D"/>
      <sheetName val="F"/>
      <sheetName val="G"/>
      <sheetName val="H"/>
      <sheetName val="K"/>
      <sheetName val="L"/>
      <sheetName val="N"/>
      <sheetName val="O"/>
      <sheetName val="P"/>
      <sheetName val="Q"/>
      <sheetName val="U1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over Page"/>
      <sheetName val="(p.1) Company Information"/>
      <sheetName val="(p.2) Assets"/>
      <sheetName val="Exhibit 8A,9"/>
      <sheetName val="T"/>
    </sheetNames>
    <sheetDataSet>
      <sheetData sheetId="0">
        <row r="3">
          <cell r="E3" t="str">
            <v>ANNUAL STATEMENT FOR THE YEAR ENDED DECEMBER 31, 1999 OF ING LIFE INSURANCE COMPANY (PHILIPPINES), INC.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rbc template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  <sheetName val="Mai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"/>
      <sheetName val="Anal of Oper"/>
      <sheetName val="Anal of Res"/>
      <sheetName val="Exh 1"/>
      <sheetName val="Exh6 7"/>
      <sheetName val="Exh 8"/>
      <sheetName val="Exh 8A"/>
      <sheetName val="Exh 11"/>
      <sheetName val="Exh 14"/>
      <sheetName val="Exh 15"/>
      <sheetName val="Exh 16"/>
      <sheetName val="Summary"/>
      <sheetName val="Hist Data"/>
      <sheetName val="Sked N"/>
      <sheetName val="Sked O"/>
      <sheetName val="Sked P"/>
      <sheetName val="Sked Q"/>
      <sheetName val="Sked R"/>
      <sheetName val="Sked S"/>
      <sheetName val="Sked T"/>
      <sheetName val="Sked T(a)"/>
      <sheetName val="Acctg"/>
      <sheetName val="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over Page"/>
      <sheetName val="(p.1) Company Information"/>
      <sheetName val="(p.2) Assets"/>
      <sheetName val="AIR calc"/>
      <sheetName val="Analysis of Inc. in Reserves"/>
      <sheetName val="Exhibit 8"/>
      <sheetName val="Exhibit 8A,9,10"/>
      <sheetName val="Exhibit 12 (abr)"/>
      <sheetName val="Exhibit 14"/>
      <sheetName val="Exhibit 15"/>
      <sheetName val="Exhibit 16"/>
      <sheetName val="Summary of Ins. Pols"/>
      <sheetName val="Schedule N"/>
      <sheetName val="Schedule O"/>
      <sheetName val="Schedule P"/>
      <sheetName val="Schedule Q"/>
      <sheetName val="Schedule R"/>
      <sheetName val="Market Segment"/>
      <sheetName val="Exh 1"/>
    </sheetNames>
    <sheetDataSet>
      <sheetData sheetId="0">
        <row r="3">
          <cell r="B3">
            <v>2000</v>
          </cell>
        </row>
        <row r="4">
          <cell r="B4">
            <v>49.997999999999998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N"/>
      <sheetName val="J"/>
      <sheetName val="CI"/>
      <sheetName val="RBC"/>
      <sheetName val="B"/>
      <sheetName val="int-add on"/>
      <sheetName val="T"/>
      <sheetName val="v"/>
      <sheetName val="b-int"/>
      <sheetName val="St"/>
      <sheetName val="sa"/>
      <sheetName val="OI"/>
      <sheetName val="RE"/>
      <sheetName val="ML"/>
      <sheetName val="C"/>
      <sheetName val="OL"/>
      <sheetName val="ctd"/>
      <sheetName val="I"/>
      <sheetName val="E"/>
      <sheetName val="P"/>
      <sheetName val="RI"/>
      <sheetName val="rs"/>
      <sheetName val="NAA-RI"/>
      <sheetName val="interco"/>
      <sheetName val="U"/>
      <sheetName val="CR"/>
      <sheetName val="TX"/>
      <sheetName val="recons"/>
      <sheetName val="apprletter"/>
      <sheetName val="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C9">
            <v>170602.42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21">
          <cell r="I21">
            <v>0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"/>
      <sheetName val="M"/>
      <sheetName val="N"/>
      <sheetName val="RBC"/>
      <sheetName val="S"/>
      <sheetName val="IS"/>
      <sheetName val="A"/>
      <sheetName val="ratios"/>
    </sheetNames>
    <sheetDataSet>
      <sheetData sheetId="0">
        <row r="18">
          <cell r="C18">
            <v>134952368.79141971</v>
          </cell>
        </row>
        <row r="31">
          <cell r="C31">
            <v>83558439.540399998</v>
          </cell>
        </row>
      </sheetData>
      <sheetData sheetId="1"/>
      <sheetData sheetId="2">
        <row r="27">
          <cell r="C27">
            <v>20300101.697460279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DOWNLOAD"/>
      <sheetName val="BSIS"/>
      <sheetName val="tb"/>
    </sheetNames>
    <sheetDataSet>
      <sheetData sheetId="0" refreshError="1">
        <row r="5">
          <cell r="K5">
            <v>1</v>
          </cell>
          <cell r="L5" t="str">
            <v>Bonds (Sch A)</v>
          </cell>
        </row>
        <row r="6">
          <cell r="K6">
            <v>1.1000000000000001</v>
          </cell>
          <cell r="L6" t="str">
            <v>Investments in treasury bills (Sch J)</v>
          </cell>
        </row>
        <row r="7">
          <cell r="K7">
            <v>2</v>
          </cell>
          <cell r="L7" t="str">
            <v>Stocks (Sch B)</v>
          </cell>
        </row>
        <row r="8">
          <cell r="K8">
            <v>6</v>
          </cell>
          <cell r="L8" t="str">
            <v>Policy loans (Sch F)</v>
          </cell>
        </row>
        <row r="9">
          <cell r="K9">
            <v>8</v>
          </cell>
          <cell r="L9" t="str">
            <v>Guaranteed loans (Sch H)</v>
          </cell>
        </row>
        <row r="10">
          <cell r="K10">
            <v>11</v>
          </cell>
          <cell r="L10" t="str">
            <v>Security fund</v>
          </cell>
        </row>
        <row r="11">
          <cell r="K11">
            <v>12</v>
          </cell>
          <cell r="L11" t="str">
            <v>Other investments (Sch K)</v>
          </cell>
        </row>
        <row r="12">
          <cell r="K12">
            <v>13</v>
          </cell>
          <cell r="L12" t="str">
            <v>Cash on hand &amp; in banks (Sch L)</v>
          </cell>
        </row>
        <row r="13">
          <cell r="K13">
            <v>18</v>
          </cell>
          <cell r="L13" t="str">
            <v>Net life insurance premiums</v>
          </cell>
        </row>
        <row r="14">
          <cell r="K14">
            <v>20</v>
          </cell>
          <cell r="L14" t="str">
            <v>Investment income due &amp; accrued</v>
          </cell>
        </row>
        <row r="15">
          <cell r="K15">
            <v>22</v>
          </cell>
          <cell r="L15" t="str">
            <v>Receivable from reinsurer</v>
          </cell>
        </row>
        <row r="16">
          <cell r="K16">
            <v>23</v>
          </cell>
          <cell r="L16" t="str">
            <v>Net life ins prems fr employees due &amp; uncollected</v>
          </cell>
        </row>
        <row r="17">
          <cell r="K17">
            <v>24</v>
          </cell>
          <cell r="L17" t="str">
            <v>Head office accounts for foreign currency</v>
          </cell>
        </row>
        <row r="18">
          <cell r="K18">
            <v>25</v>
          </cell>
          <cell r="L18" t="str">
            <v>Disbmts under pols the liab for w/c is still being carried</v>
          </cell>
        </row>
        <row r="19">
          <cell r="K19">
            <v>26</v>
          </cell>
          <cell r="L19" t="str">
            <v>Due to/from head office</v>
          </cell>
        </row>
        <row r="20">
          <cell r="K20">
            <v>101</v>
          </cell>
          <cell r="L20" t="str">
            <v>Aggregate resv for life pols &amp; conts (Exh 8)</v>
          </cell>
        </row>
        <row r="21">
          <cell r="K21">
            <v>103</v>
          </cell>
          <cell r="L21" t="str">
            <v>Supplementary contracts w/out life contingencies</v>
          </cell>
        </row>
        <row r="22">
          <cell r="K22">
            <v>104</v>
          </cell>
          <cell r="L22" t="str">
            <v>Policy &amp; contract claims</v>
          </cell>
        </row>
        <row r="23">
          <cell r="K23">
            <v>105</v>
          </cell>
          <cell r="L23" t="str">
            <v>Policyholders' dividend accumulations</v>
          </cell>
        </row>
        <row r="24">
          <cell r="K24">
            <v>106</v>
          </cell>
          <cell r="L24" t="str">
            <v xml:space="preserve">Policyholders dividends &amp; experience refunds payable </v>
          </cell>
        </row>
        <row r="25">
          <cell r="K25">
            <v>107</v>
          </cell>
          <cell r="L25" t="str">
            <v>Policyholders' divs &amp; expce refunds due &amp; unpaid</v>
          </cell>
        </row>
        <row r="26">
          <cell r="K26">
            <v>109</v>
          </cell>
          <cell r="L26" t="str">
            <v>Prem &amp; ann cons recvd in adv less P disc;incl P acc &amp; hlth prem</v>
          </cell>
        </row>
        <row r="27">
          <cell r="K27">
            <v>111.2</v>
          </cell>
          <cell r="L27" t="str">
            <v>Interest due or accrued on policy or contract funds</v>
          </cell>
        </row>
        <row r="28">
          <cell r="K28">
            <v>114</v>
          </cell>
          <cell r="L28" t="str">
            <v>Commissions to agents due or accrued</v>
          </cell>
        </row>
        <row r="29">
          <cell r="K29">
            <v>115</v>
          </cell>
          <cell r="L29" t="str">
            <v>General expenses due or accrued</v>
          </cell>
        </row>
        <row r="30">
          <cell r="K30">
            <v>116</v>
          </cell>
          <cell r="L30" t="str">
            <v>Taxes, licenses &amp; fees due or accrued</v>
          </cell>
        </row>
        <row r="31">
          <cell r="K31">
            <v>119</v>
          </cell>
          <cell r="L31" t="str">
            <v>Amount w/held or retained by co as agent or trustee</v>
          </cell>
        </row>
        <row r="32">
          <cell r="K32">
            <v>120</v>
          </cell>
          <cell r="L32" t="str">
            <v>Amount held for agents' account</v>
          </cell>
        </row>
        <row r="33">
          <cell r="K33">
            <v>121</v>
          </cell>
          <cell r="L33" t="str">
            <v>Remittances &amp; items not allocated</v>
          </cell>
        </row>
        <row r="34">
          <cell r="K34">
            <v>123</v>
          </cell>
          <cell r="L34" t="str">
            <v>Liab for benefits for employees &amp; agents not incl above</v>
          </cell>
        </row>
        <row r="35">
          <cell r="K35">
            <v>126.2</v>
          </cell>
          <cell r="L35" t="str">
            <v>Outstanding head office expenses</v>
          </cell>
        </row>
        <row r="36">
          <cell r="K36">
            <v>126.3</v>
          </cell>
          <cell r="L36" t="str">
            <v>Reinsurance in unauthorized cos.</v>
          </cell>
        </row>
        <row r="37">
          <cell r="K37">
            <v>126.4</v>
          </cell>
          <cell r="L37" t="str">
            <v>Amts due sundry parties</v>
          </cell>
        </row>
        <row r="38">
          <cell r="K38">
            <v>126.5</v>
          </cell>
          <cell r="L38" t="str">
            <v>Unamort discount - bonds</v>
          </cell>
        </row>
        <row r="39">
          <cell r="K39">
            <v>126.6</v>
          </cell>
          <cell r="L39" t="str">
            <v>Unamort discount - short term investments</v>
          </cell>
        </row>
        <row r="40">
          <cell r="K40">
            <v>126.7</v>
          </cell>
          <cell r="L40" t="str">
            <v>Accounts payable</v>
          </cell>
        </row>
        <row r="41">
          <cell r="K41">
            <v>136</v>
          </cell>
          <cell r="L41" t="str">
            <v>Surplus</v>
          </cell>
        </row>
        <row r="42">
          <cell r="K42">
            <v>201</v>
          </cell>
          <cell r="L42" t="str">
            <v>Premiums</v>
          </cell>
        </row>
        <row r="43">
          <cell r="K43">
            <v>203</v>
          </cell>
          <cell r="L43" t="str">
            <v>Consid for suppl contracts</v>
          </cell>
        </row>
        <row r="44">
          <cell r="K44">
            <v>204</v>
          </cell>
          <cell r="L44" t="str">
            <v>Net investment income</v>
          </cell>
        </row>
        <row r="45">
          <cell r="K45">
            <v>208</v>
          </cell>
          <cell r="L45" t="str">
            <v>Death benefits</v>
          </cell>
        </row>
        <row r="46">
          <cell r="K46">
            <v>209</v>
          </cell>
          <cell r="L46" t="str">
            <v>Matured endowments</v>
          </cell>
        </row>
        <row r="47">
          <cell r="K47">
            <v>210</v>
          </cell>
          <cell r="L47" t="str">
            <v>Annuity benefits</v>
          </cell>
        </row>
        <row r="48">
          <cell r="K48">
            <v>211</v>
          </cell>
          <cell r="L48" t="str">
            <v>Disability benefits</v>
          </cell>
        </row>
        <row r="49">
          <cell r="K49">
            <v>212</v>
          </cell>
          <cell r="L49" t="str">
            <v>Surrender benefits</v>
          </cell>
        </row>
        <row r="50">
          <cell r="K50">
            <v>214</v>
          </cell>
          <cell r="L50" t="str">
            <v>Interest on policy or contract funds</v>
          </cell>
        </row>
        <row r="51">
          <cell r="K51">
            <v>215</v>
          </cell>
          <cell r="L51" t="str">
            <v>Paym on suppl contracts w life cont</v>
          </cell>
        </row>
        <row r="52">
          <cell r="K52">
            <v>216</v>
          </cell>
          <cell r="L52" t="str">
            <v>Paym on suppl contracts w/o life cont</v>
          </cell>
        </row>
        <row r="53">
          <cell r="K53">
            <v>217</v>
          </cell>
          <cell r="L53" t="str">
            <v>Inc in aggregate reserve w life cont</v>
          </cell>
        </row>
        <row r="54">
          <cell r="K54">
            <v>218</v>
          </cell>
          <cell r="L54" t="str">
            <v>Inc in aggregate reserve w/o life cont</v>
          </cell>
        </row>
        <row r="55">
          <cell r="K55">
            <v>221</v>
          </cell>
          <cell r="L55" t="str">
            <v>Commissions on premiums/annuity</v>
          </cell>
        </row>
        <row r="56">
          <cell r="K56">
            <v>223</v>
          </cell>
          <cell r="L56" t="str">
            <v>General insurance expense</v>
          </cell>
        </row>
        <row r="57">
          <cell r="K57">
            <v>224</v>
          </cell>
          <cell r="L57" t="str">
            <v>Taxes,licences and fees</v>
          </cell>
        </row>
        <row r="58">
          <cell r="K58">
            <v>229</v>
          </cell>
          <cell r="L58" t="str">
            <v>Dividends/ERR to life policyholders</v>
          </cell>
        </row>
      </sheetData>
      <sheetData sheetId="1" refreshError="1">
        <row r="3">
          <cell r="A3" t="str">
            <v>0102</v>
          </cell>
          <cell r="B3" t="str">
            <v>0000</v>
          </cell>
          <cell r="C3" t="str">
            <v>BONDS, S/T, GOVT. FED., O/B ACCT</v>
          </cell>
        </row>
        <row r="4">
          <cell r="A4" t="str">
            <v>0102</v>
          </cell>
          <cell r="B4" t="str">
            <v>1000</v>
          </cell>
          <cell r="C4" t="str">
            <v>BONDS, S/T, GOVT FED., ACQU'N</v>
          </cell>
        </row>
        <row r="5">
          <cell r="A5" t="str">
            <v>0102</v>
          </cell>
          <cell r="B5" t="str">
            <v>2000</v>
          </cell>
          <cell r="C5" t="str">
            <v>BONDS, S/T, GOVT FED., DISPOSALS</v>
          </cell>
        </row>
        <row r="6">
          <cell r="A6" t="str">
            <v>0102</v>
          </cell>
          <cell r="B6" t="str">
            <v>2050</v>
          </cell>
          <cell r="C6" t="str">
            <v>BONDS, S/T, GOVT FED., ACCRUAL OF D</v>
          </cell>
        </row>
        <row r="7">
          <cell r="A7" t="str">
            <v>0102</v>
          </cell>
          <cell r="B7" t="str">
            <v>2150</v>
          </cell>
          <cell r="C7" t="str">
            <v>BONDS, S/T, GOVT FED., W/U OF SECUR</v>
          </cell>
        </row>
        <row r="8">
          <cell r="A8" t="str">
            <v>0130</v>
          </cell>
          <cell r="B8" t="str">
            <v>0000</v>
          </cell>
          <cell r="C8" t="str">
            <v>BONDS, L/T, GOVT. FED., O/B ACCT</v>
          </cell>
        </row>
        <row r="9">
          <cell r="A9" t="str">
            <v>0130</v>
          </cell>
          <cell r="B9" t="str">
            <v>1000</v>
          </cell>
          <cell r="C9" t="str">
            <v>BONDS, L/T, GOVT FED., ACQU'N</v>
          </cell>
        </row>
        <row r="10">
          <cell r="A10" t="str">
            <v>0130</v>
          </cell>
          <cell r="B10" t="str">
            <v>2000</v>
          </cell>
          <cell r="C10" t="str">
            <v>BONDS, L/T, GOVT FED., DISPOSALS</v>
          </cell>
        </row>
        <row r="11">
          <cell r="A11" t="str">
            <v>0130</v>
          </cell>
          <cell r="B11" t="str">
            <v>2050</v>
          </cell>
          <cell r="C11" t="str">
            <v>BONDS, L/T, GOVT FED., ACCRUAL OF D</v>
          </cell>
        </row>
        <row r="12">
          <cell r="A12" t="str">
            <v>0130</v>
          </cell>
          <cell r="B12" t="str">
            <v>3050</v>
          </cell>
          <cell r="C12" t="str">
            <v>BONDS, L/T, GOVT FED., ACCRUAL OF D</v>
          </cell>
        </row>
        <row r="13">
          <cell r="A13" t="str">
            <v>0137</v>
          </cell>
          <cell r="B13" t="str">
            <v>0000</v>
          </cell>
          <cell r="C13" t="str">
            <v>BONDS, L/T, PUBLIC UTIL, O/B ACCT</v>
          </cell>
        </row>
        <row r="14">
          <cell r="A14" t="str">
            <v>0137</v>
          </cell>
          <cell r="B14" t="str">
            <v>1000</v>
          </cell>
          <cell r="C14" t="str">
            <v>BONDS, L/T, PUBLIC UTIL, ACQU'N</v>
          </cell>
        </row>
        <row r="15">
          <cell r="A15" t="str">
            <v>0137</v>
          </cell>
          <cell r="B15" t="str">
            <v>2000</v>
          </cell>
          <cell r="C15" t="str">
            <v>BONDS, L/T, PUBLIC UTIL, DISPOSALS</v>
          </cell>
        </row>
        <row r="16">
          <cell r="A16" t="str">
            <v>0137</v>
          </cell>
          <cell r="B16" t="str">
            <v>3050</v>
          </cell>
          <cell r="C16" t="str">
            <v>BONDS, L/T, PUBLIC UTIL, AMORTIZATION</v>
          </cell>
        </row>
        <row r="17">
          <cell r="A17" t="str">
            <v>0138</v>
          </cell>
          <cell r="B17" t="str">
            <v>0000</v>
          </cell>
          <cell r="C17" t="str">
            <v>BONDS, L/T, IND'L, O/B ACCT</v>
          </cell>
        </row>
        <row r="18">
          <cell r="A18" t="str">
            <v>0138</v>
          </cell>
          <cell r="B18" t="str">
            <v>1000</v>
          </cell>
          <cell r="C18" t="str">
            <v>BONDS, L/T, IND'L, ACQU'N</v>
          </cell>
        </row>
        <row r="19">
          <cell r="A19" t="str">
            <v>0138</v>
          </cell>
          <cell r="B19" t="str">
            <v>2000</v>
          </cell>
          <cell r="C19" t="str">
            <v>BONDS, L/T, IND'L, DISPOSALS</v>
          </cell>
        </row>
        <row r="20">
          <cell r="A20" t="str">
            <v>0139</v>
          </cell>
          <cell r="B20" t="str">
            <v>0000</v>
          </cell>
          <cell r="C20" t="str">
            <v>BONDS, L/T, MISC., O/B ACCT</v>
          </cell>
        </row>
        <row r="21">
          <cell r="A21" t="str">
            <v>0139</v>
          </cell>
          <cell r="B21" t="str">
            <v>1000</v>
          </cell>
          <cell r="C21" t="str">
            <v>BONDS, L/T, MISC., ACQU'N</v>
          </cell>
        </row>
        <row r="22">
          <cell r="A22" t="str">
            <v>0139</v>
          </cell>
          <cell r="B22" t="str">
            <v>2000</v>
          </cell>
          <cell r="C22" t="str">
            <v>BONDS, L/T, MISC., DISPOSALS</v>
          </cell>
        </row>
        <row r="23">
          <cell r="A23" t="str">
            <v>0139</v>
          </cell>
          <cell r="B23" t="str">
            <v>2050</v>
          </cell>
          <cell r="C23" t="str">
            <v>BONDS, L/T, MISC., ACCRUAL OF DISC</v>
          </cell>
        </row>
        <row r="24">
          <cell r="A24" t="str">
            <v>0196</v>
          </cell>
          <cell r="B24" t="str">
            <v>0000</v>
          </cell>
          <cell r="C24" t="str">
            <v>BONDS, REAL GAINS UNREPT AS REV., O</v>
          </cell>
        </row>
        <row r="25">
          <cell r="A25" t="str">
            <v>0196</v>
          </cell>
          <cell r="B25" t="str">
            <v>0200</v>
          </cell>
          <cell r="C25" t="str">
            <v>BONDS, REAL GAINS UNREPT AS REV., C</v>
          </cell>
        </row>
        <row r="26">
          <cell r="A26" t="str">
            <v>0196</v>
          </cell>
          <cell r="B26" t="str">
            <v>0300</v>
          </cell>
          <cell r="C26" t="str">
            <v>BONDS, REAL GAINS UNREPT AS REV., C</v>
          </cell>
        </row>
        <row r="27">
          <cell r="A27" t="str">
            <v>0197</v>
          </cell>
          <cell r="B27" t="str">
            <v>0200</v>
          </cell>
          <cell r="C27" t="str">
            <v>BONDS, REAL LOSSES UNREPT AS REV.,</v>
          </cell>
        </row>
        <row r="28">
          <cell r="A28" t="str">
            <v>0197</v>
          </cell>
          <cell r="B28" t="str">
            <v>0300</v>
          </cell>
          <cell r="C28" t="str">
            <v>BONDS, REAL LOSSES UNREPT AS REV.,</v>
          </cell>
        </row>
        <row r="29">
          <cell r="A29" t="str">
            <v>0270</v>
          </cell>
          <cell r="B29" t="str">
            <v>0000</v>
          </cell>
          <cell r="C29" t="str">
            <v>PFD STOCKS, PUBLIC UTIL, O/B ACCT</v>
          </cell>
        </row>
        <row r="30">
          <cell r="A30" t="str">
            <v>0270</v>
          </cell>
          <cell r="B30" t="str">
            <v>1000</v>
          </cell>
          <cell r="C30" t="str">
            <v>PFD STOCKS, PUBLIC UTIL, ACQU'N</v>
          </cell>
        </row>
        <row r="31">
          <cell r="A31" t="str">
            <v>0296</v>
          </cell>
          <cell r="B31" t="str">
            <v>0000</v>
          </cell>
          <cell r="C31" t="str">
            <v>PFD STOCKS, REAL GAINS UNREPT AS RE</v>
          </cell>
        </row>
        <row r="32">
          <cell r="A32" t="str">
            <v>0296</v>
          </cell>
          <cell r="B32" t="str">
            <v>0300</v>
          </cell>
          <cell r="C32" t="str">
            <v>PFD STOCKS, REAL GAINS UNREPT AS RE</v>
          </cell>
        </row>
        <row r="33">
          <cell r="A33" t="str">
            <v>0297</v>
          </cell>
          <cell r="B33" t="str">
            <v>0000</v>
          </cell>
          <cell r="C33" t="str">
            <v>PFD STOCKS, REAL LOSSES UNREPT AS R</v>
          </cell>
        </row>
        <row r="34">
          <cell r="A34" t="str">
            <v>0297</v>
          </cell>
          <cell r="B34" t="str">
            <v>0300</v>
          </cell>
          <cell r="C34" t="str">
            <v>PFD STOCKS, REAL LOSSES UNREPT AS R</v>
          </cell>
        </row>
        <row r="35">
          <cell r="A35" t="str">
            <v>0298</v>
          </cell>
          <cell r="B35" t="str">
            <v>0000</v>
          </cell>
          <cell r="C35" t="str">
            <v>PFD STOCKS, UNREAL GAINS/LOSSES REP</v>
          </cell>
        </row>
        <row r="36">
          <cell r="A36" t="str">
            <v>0298</v>
          </cell>
          <cell r="B36" t="str">
            <v>0200</v>
          </cell>
          <cell r="C36" t="str">
            <v>PFD STOCKS, UNREAL GAINS/LOSSES REP</v>
          </cell>
        </row>
        <row r="37">
          <cell r="A37" t="str">
            <v>0370</v>
          </cell>
          <cell r="B37" t="str">
            <v>0000</v>
          </cell>
          <cell r="C37" t="str">
            <v>COM STOCKS, PUBLIC UTIL, O/B ACCT</v>
          </cell>
        </row>
        <row r="38">
          <cell r="A38" t="str">
            <v>0370</v>
          </cell>
          <cell r="B38" t="str">
            <v>1000</v>
          </cell>
          <cell r="C38" t="str">
            <v>COM STOCKS, PUBLIC UTIL, ACQUISITIONS</v>
          </cell>
        </row>
        <row r="39">
          <cell r="A39" t="str">
            <v>0380</v>
          </cell>
          <cell r="B39" t="str">
            <v>0000</v>
          </cell>
          <cell r="C39" t="str">
            <v>COM STOCKS, IND'L, O/B ACCT</v>
          </cell>
        </row>
        <row r="40">
          <cell r="A40" t="str">
            <v>0380</v>
          </cell>
          <cell r="B40" t="str">
            <v>1000</v>
          </cell>
          <cell r="C40" t="str">
            <v>COM STOCKS, IND'L, ACQUISIITONS</v>
          </cell>
        </row>
        <row r="41">
          <cell r="A41" t="str">
            <v>0380</v>
          </cell>
          <cell r="B41" t="str">
            <v>2000</v>
          </cell>
          <cell r="C41" t="str">
            <v>COM STOCKS, IND'L, DISPOSALS</v>
          </cell>
        </row>
        <row r="42">
          <cell r="A42" t="str">
            <v>0390</v>
          </cell>
          <cell r="B42" t="str">
            <v>0000</v>
          </cell>
          <cell r="C42" t="str">
            <v>COM STOCKS, MISC., O/B ACCT</v>
          </cell>
        </row>
        <row r="43">
          <cell r="A43" t="str">
            <v>0390</v>
          </cell>
          <cell r="B43" t="str">
            <v>1000</v>
          </cell>
          <cell r="C43" t="str">
            <v>COM STOCKS, MISC., ACQU'N</v>
          </cell>
        </row>
        <row r="44">
          <cell r="A44" t="str">
            <v>0390</v>
          </cell>
          <cell r="B44" t="str">
            <v>2000</v>
          </cell>
          <cell r="C44" t="str">
            <v>COM STOCKS, MISC., DISPOSALS</v>
          </cell>
        </row>
        <row r="45">
          <cell r="A45" t="str">
            <v>0396</v>
          </cell>
          <cell r="B45" t="str">
            <v>0000</v>
          </cell>
          <cell r="C45" t="str">
            <v>COM STOCKS, REAL GAINS UNREPT AS RE</v>
          </cell>
        </row>
        <row r="46">
          <cell r="A46" t="str">
            <v>0396</v>
          </cell>
          <cell r="B46" t="str">
            <v>0200</v>
          </cell>
          <cell r="C46" t="str">
            <v>COM STOCKS, REAL GAINS UNREPT AS RE</v>
          </cell>
        </row>
        <row r="47">
          <cell r="A47" t="str">
            <v>0396</v>
          </cell>
          <cell r="B47" t="str">
            <v>0300</v>
          </cell>
          <cell r="C47" t="str">
            <v>COM STOCKS, REAL GAINS UNREPT AS RE</v>
          </cell>
        </row>
        <row r="48">
          <cell r="A48" t="str">
            <v>0397</v>
          </cell>
          <cell r="B48" t="str">
            <v>0000</v>
          </cell>
          <cell r="C48" t="str">
            <v>COM STOCKS, REAL LOSSES UNREPT AS R</v>
          </cell>
        </row>
        <row r="49">
          <cell r="A49" t="str">
            <v>0397</v>
          </cell>
          <cell r="B49" t="str">
            <v>0300</v>
          </cell>
          <cell r="C49" t="str">
            <v>COM STOCKS, REAL LOSSES UNREPT AS R</v>
          </cell>
        </row>
        <row r="50">
          <cell r="A50" t="str">
            <v>0398</v>
          </cell>
          <cell r="B50" t="str">
            <v>0000</v>
          </cell>
          <cell r="C50" t="str">
            <v>COM STOCKS, UNREAL GAINS/LOSSES REP</v>
          </cell>
        </row>
        <row r="51">
          <cell r="A51" t="str">
            <v>0398</v>
          </cell>
          <cell r="B51" t="str">
            <v>0200</v>
          </cell>
          <cell r="C51" t="str">
            <v>COM STOCKS, UNREAL GAINS/LOSSES REP</v>
          </cell>
        </row>
        <row r="52">
          <cell r="A52" t="str">
            <v>0801</v>
          </cell>
          <cell r="B52" t="str">
            <v>0000</v>
          </cell>
          <cell r="C52" t="str">
            <v>POLICY ADVANCES, O/B ACCT</v>
          </cell>
        </row>
        <row r="53">
          <cell r="A53" t="str">
            <v>0801</v>
          </cell>
          <cell r="B53" t="str">
            <v>1000</v>
          </cell>
          <cell r="C53" t="str">
            <v>POLICY ADVANCES, AMOUNTS ADVANCED</v>
          </cell>
        </row>
        <row r="54">
          <cell r="A54" t="str">
            <v>0801</v>
          </cell>
          <cell r="B54" t="str">
            <v>1100</v>
          </cell>
          <cell r="C54" t="str">
            <v>POLICY ADVANCES, AMOUNTS ADVANCED B</v>
          </cell>
        </row>
        <row r="55">
          <cell r="A55" t="str">
            <v>0801</v>
          </cell>
          <cell r="B55" t="str">
            <v>1200</v>
          </cell>
          <cell r="C55" t="str">
            <v>POLICY ADVANCES, INTEREST ADDED</v>
          </cell>
        </row>
        <row r="56">
          <cell r="A56" t="str">
            <v>0801</v>
          </cell>
          <cell r="B56" t="str">
            <v>2000</v>
          </cell>
          <cell r="C56" t="str">
            <v>POLICY ADVANCES, AMOUNTS REPAID</v>
          </cell>
        </row>
        <row r="57">
          <cell r="A57" t="str">
            <v>0801</v>
          </cell>
          <cell r="B57" t="str">
            <v>2100</v>
          </cell>
          <cell r="C57" t="str">
            <v>POLICY ADVANCES, AMOUNTS REPAID BY</v>
          </cell>
        </row>
        <row r="58">
          <cell r="A58" t="str">
            <v>0801</v>
          </cell>
          <cell r="B58" t="str">
            <v>2200</v>
          </cell>
          <cell r="C58" t="str">
            <v>POLICY ADVANCES, AMOUNTS REPAID BY</v>
          </cell>
        </row>
        <row r="59">
          <cell r="A59" t="str">
            <v>0801</v>
          </cell>
          <cell r="B59" t="str">
            <v>2300</v>
          </cell>
          <cell r="C59" t="str">
            <v>POLICY ADVANCES, AMOUNTS REPAID BY</v>
          </cell>
        </row>
        <row r="60">
          <cell r="A60" t="str">
            <v>1010</v>
          </cell>
          <cell r="B60" t="str">
            <v>3212</v>
          </cell>
          <cell r="C60" t="str">
            <v>CASH, BANKING DEPT, ***, WITH *** B</v>
          </cell>
        </row>
        <row r="61">
          <cell r="A61" t="str">
            <v>1010</v>
          </cell>
          <cell r="B61" t="str">
            <v>3502</v>
          </cell>
          <cell r="C61" t="str">
            <v>CASH, BANKING DEPT, ***, WITH *** B</v>
          </cell>
        </row>
        <row r="62">
          <cell r="A62" t="str">
            <v>1010</v>
          </cell>
          <cell r="B62" t="str">
            <v>3504</v>
          </cell>
          <cell r="C62" t="str">
            <v>CASH, BANKING DEPT, ***, WITH *** B</v>
          </cell>
        </row>
        <row r="63">
          <cell r="A63" t="str">
            <v>1010</v>
          </cell>
          <cell r="B63" t="str">
            <v>3505</v>
          </cell>
          <cell r="C63" t="str">
            <v>CASH, BANKING DEPT, ***, WITH *** B</v>
          </cell>
        </row>
        <row r="64">
          <cell r="A64" t="str">
            <v>1010</v>
          </cell>
          <cell r="B64" t="str">
            <v>3553</v>
          </cell>
          <cell r="C64" t="str">
            <v>CASH, BANKING DEPT, ****</v>
          </cell>
        </row>
        <row r="65">
          <cell r="A65" t="str">
            <v>1010</v>
          </cell>
          <cell r="B65" t="str">
            <v>3570</v>
          </cell>
          <cell r="C65" t="str">
            <v>CASH, BANKING DEPT, ****</v>
          </cell>
        </row>
        <row r="66">
          <cell r="A66" t="str">
            <v>1010</v>
          </cell>
          <cell r="B66" t="str">
            <v>4534</v>
          </cell>
          <cell r="C66" t="str">
            <v>CASH, BANKING DEPT, ***, WITH *** B</v>
          </cell>
        </row>
        <row r="67">
          <cell r="A67" t="str">
            <v>1010</v>
          </cell>
          <cell r="B67" t="str">
            <v>5901</v>
          </cell>
          <cell r="C67" t="str">
            <v>CASH, BANKING DEPT, ***, WITH *** B</v>
          </cell>
        </row>
        <row r="68">
          <cell r="A68" t="str">
            <v>1015</v>
          </cell>
          <cell r="B68" t="str">
            <v>9800</v>
          </cell>
          <cell r="C68" t="str">
            <v>PETTY CASH , ***, WITH *** BEING TH</v>
          </cell>
        </row>
        <row r="69">
          <cell r="A69" t="str">
            <v>1020</v>
          </cell>
          <cell r="B69" t="str">
            <v>3507</v>
          </cell>
          <cell r="C69" t="str">
            <v>CASH, INVESTMENT DEPT, ****</v>
          </cell>
        </row>
        <row r="70">
          <cell r="A70" t="str">
            <v>1020</v>
          </cell>
          <cell r="B70" t="str">
            <v>3552</v>
          </cell>
          <cell r="C70" t="str">
            <v>CASH, INVESTMENT DEPT, ***, WITH **</v>
          </cell>
        </row>
        <row r="71">
          <cell r="A71" t="str">
            <v>1020</v>
          </cell>
          <cell r="B71" t="str">
            <v>3560</v>
          </cell>
          <cell r="C71" t="str">
            <v>CASH, INVESTMENT DEPT, ***, WITH **</v>
          </cell>
        </row>
        <row r="72">
          <cell r="A72" t="str">
            <v>1020</v>
          </cell>
          <cell r="B72" t="str">
            <v>3561</v>
          </cell>
          <cell r="C72" t="str">
            <v>CASH, INVESTMENT DEPT, ***, WITH **</v>
          </cell>
        </row>
        <row r="73">
          <cell r="A73" t="str">
            <v>1020</v>
          </cell>
          <cell r="B73" t="str">
            <v>3565</v>
          </cell>
          <cell r="C73" t="str">
            <v>CASH - INVESTMENT DEPT - ****</v>
          </cell>
        </row>
        <row r="74">
          <cell r="A74" t="str">
            <v>1030</v>
          </cell>
          <cell r="B74" t="str">
            <v>3455</v>
          </cell>
          <cell r="C74" t="str">
            <v>CASH, C.S.A., ***, WITH *** BEING T</v>
          </cell>
        </row>
        <row r="75">
          <cell r="A75" t="str">
            <v>1030</v>
          </cell>
          <cell r="B75" t="str">
            <v>3502</v>
          </cell>
          <cell r="C75" t="str">
            <v>CASH, C.S.A., ***, WITH *** BEING T</v>
          </cell>
        </row>
        <row r="76">
          <cell r="A76" t="str">
            <v>1030</v>
          </cell>
          <cell r="B76" t="str">
            <v>3503</v>
          </cell>
          <cell r="C76" t="str">
            <v>CASH, C.S.A., ***, WITH *** BEING T</v>
          </cell>
        </row>
        <row r="77">
          <cell r="A77" t="str">
            <v>1030</v>
          </cell>
          <cell r="B77" t="str">
            <v>3553</v>
          </cell>
          <cell r="C77" t="str">
            <v>CASH, CSA, ****</v>
          </cell>
        </row>
        <row r="78">
          <cell r="A78" t="str">
            <v>1035</v>
          </cell>
          <cell r="B78" t="str">
            <v>0000</v>
          </cell>
          <cell r="C78" t="str">
            <v>CASH ON HAND IN BRANCHES</v>
          </cell>
        </row>
        <row r="79">
          <cell r="A79" t="str">
            <v>1201</v>
          </cell>
          <cell r="B79" t="str">
            <v>0000</v>
          </cell>
          <cell r="C79" t="str">
            <v>INV. INC. DUE, BONDS</v>
          </cell>
        </row>
        <row r="80">
          <cell r="A80" t="str">
            <v>1208</v>
          </cell>
          <cell r="B80" t="str">
            <v>0000</v>
          </cell>
          <cell r="C80" t="str">
            <v>INV. INC. DUE, BANK DEPOSITS</v>
          </cell>
        </row>
        <row r="81">
          <cell r="A81" t="str">
            <v>1241</v>
          </cell>
          <cell r="B81" t="str">
            <v>0000</v>
          </cell>
          <cell r="C81" t="str">
            <v>INV. INC. ACCRUED, BONDS</v>
          </cell>
        </row>
        <row r="82">
          <cell r="A82" t="str">
            <v>1247</v>
          </cell>
          <cell r="B82" t="str">
            <v>0000</v>
          </cell>
          <cell r="C82" t="str">
            <v>INV. INC. ACCRUED, POLICY ADVANCES</v>
          </cell>
        </row>
        <row r="83">
          <cell r="A83" t="str">
            <v>1301</v>
          </cell>
          <cell r="B83" t="str">
            <v>1100</v>
          </cell>
          <cell r="C83" t="str">
            <v>O/S FIRST YEAR PREM., INSURANCE DIR</v>
          </cell>
        </row>
        <row r="84">
          <cell r="A84" t="str">
            <v>1302</v>
          </cell>
          <cell r="B84" t="str">
            <v>1100</v>
          </cell>
          <cell r="C84" t="str">
            <v>O/S RENEWAL PREM., INSURANCE DIRECT</v>
          </cell>
        </row>
        <row r="85">
          <cell r="A85" t="str">
            <v>1304</v>
          </cell>
          <cell r="B85" t="str">
            <v>1100</v>
          </cell>
          <cell r="C85" t="str">
            <v>O/S GROUP PREM., TEMP., INSURANCE D</v>
          </cell>
        </row>
        <row r="86">
          <cell r="A86" t="str">
            <v>1311</v>
          </cell>
          <cell r="B86" t="str">
            <v>1100</v>
          </cell>
          <cell r="C86" t="str">
            <v>COMMISSION LOADING ON O/S FIRST YEA</v>
          </cell>
        </row>
        <row r="87">
          <cell r="A87" t="str">
            <v>1312</v>
          </cell>
          <cell r="B87" t="str">
            <v>1100</v>
          </cell>
          <cell r="C87" t="str">
            <v>COMMISSION LOADING ON O/S RENEWAL P</v>
          </cell>
        </row>
        <row r="88">
          <cell r="A88" t="str">
            <v>1410</v>
          </cell>
          <cell r="B88" t="str">
            <v>0000</v>
          </cell>
          <cell r="C88" t="str">
            <v>A/R, STAFF INSURANCE BALANCES</v>
          </cell>
        </row>
        <row r="89">
          <cell r="A89" t="str">
            <v>1440</v>
          </cell>
          <cell r="B89" t="str">
            <v>0000</v>
          </cell>
          <cell r="C89" t="str">
            <v>A/R FOR INVESTMENT SECURITY TRANSAC</v>
          </cell>
        </row>
        <row r="90">
          <cell r="A90" t="str">
            <v>1445</v>
          </cell>
          <cell r="B90" t="str">
            <v>8100</v>
          </cell>
          <cell r="C90" t="str">
            <v>A/R FROM SUBSIDIARY COMPANIES -MSL</v>
          </cell>
        </row>
        <row r="91">
          <cell r="A91" t="str">
            <v>1491</v>
          </cell>
          <cell r="B91" t="str">
            <v>0000</v>
          </cell>
          <cell r="C91" t="str">
            <v>A/R, MISC.</v>
          </cell>
        </row>
        <row r="92">
          <cell r="A92" t="str">
            <v>1491</v>
          </cell>
          <cell r="B92" t="str">
            <v>4212</v>
          </cell>
          <cell r="C92" t="str">
            <v>A/R, MISC., FD</v>
          </cell>
        </row>
        <row r="93">
          <cell r="A93" t="str">
            <v>1501</v>
          </cell>
          <cell r="B93" t="str">
            <v>1100</v>
          </cell>
          <cell r="C93" t="str">
            <v>DISBURSEMENTS UNDER POLICY FOR WHIC</v>
          </cell>
        </row>
        <row r="94">
          <cell r="A94" t="str">
            <v>1800</v>
          </cell>
          <cell r="B94" t="str">
            <v>0000</v>
          </cell>
          <cell r="C94" t="str">
            <v>SECURITY FUND, PHILIPPINES</v>
          </cell>
        </row>
        <row r="95">
          <cell r="A95" t="str">
            <v>1805</v>
          </cell>
          <cell r="B95" t="str">
            <v>0900</v>
          </cell>
          <cell r="C95" t="str">
            <v>PREPAID EXPENSES, OTHER</v>
          </cell>
        </row>
        <row r="96">
          <cell r="A96" t="str">
            <v>1806</v>
          </cell>
          <cell r="B96" t="str">
            <v>1100</v>
          </cell>
          <cell r="C96" t="str">
            <v>PREPAID COMMISSIONS, INSURANCE DIRE</v>
          </cell>
        </row>
        <row r="97">
          <cell r="A97" t="str">
            <v>1810</v>
          </cell>
          <cell r="B97" t="str">
            <v>1984</v>
          </cell>
          <cell r="C97" t="str">
            <v>MISC. ASSETS, FURNITURE, COST ##</v>
          </cell>
        </row>
        <row r="98">
          <cell r="A98" t="str">
            <v>1810</v>
          </cell>
          <cell r="B98" t="str">
            <v>1985</v>
          </cell>
          <cell r="C98" t="str">
            <v>MISC. ASSETS, FURNITURE, COST ##</v>
          </cell>
        </row>
        <row r="99">
          <cell r="A99" t="str">
            <v>1810</v>
          </cell>
          <cell r="B99" t="str">
            <v>1986</v>
          </cell>
          <cell r="C99" t="str">
            <v>MISC. ASSETS, FURNITURE, COST ##</v>
          </cell>
        </row>
        <row r="100">
          <cell r="A100" t="str">
            <v>1810</v>
          </cell>
          <cell r="B100" t="str">
            <v>1987</v>
          </cell>
          <cell r="C100" t="str">
            <v>MISC. ASSETS, FURNITURE, COST ##</v>
          </cell>
        </row>
        <row r="101">
          <cell r="A101" t="str">
            <v>1810</v>
          </cell>
          <cell r="B101" t="str">
            <v>1988</v>
          </cell>
          <cell r="C101" t="str">
            <v>MISC. ASSETS, FURNITURE, COST ##</v>
          </cell>
        </row>
        <row r="102">
          <cell r="A102" t="str">
            <v>1810</v>
          </cell>
          <cell r="B102" t="str">
            <v>1989</v>
          </cell>
          <cell r="C102" t="str">
            <v>MISC. ASSETS, FURNITURE, COST ##</v>
          </cell>
        </row>
        <row r="103">
          <cell r="A103" t="str">
            <v>1810</v>
          </cell>
          <cell r="B103" t="str">
            <v>1990</v>
          </cell>
          <cell r="C103" t="str">
            <v>MISC. ASSETS, FURNITURE, COST ##</v>
          </cell>
        </row>
        <row r="104">
          <cell r="A104" t="str">
            <v>1810</v>
          </cell>
          <cell r="B104" t="str">
            <v>1991</v>
          </cell>
          <cell r="C104" t="str">
            <v>MISC. ASSETS, FURNITURE, COST ##</v>
          </cell>
        </row>
        <row r="105">
          <cell r="A105" t="str">
            <v>1810</v>
          </cell>
          <cell r="B105" t="str">
            <v>1992</v>
          </cell>
          <cell r="C105" t="str">
            <v>MISC. ASSETS, FURNITURE, COST ##</v>
          </cell>
        </row>
        <row r="106">
          <cell r="A106" t="str">
            <v>1810</v>
          </cell>
          <cell r="B106" t="str">
            <v>1993</v>
          </cell>
          <cell r="C106" t="str">
            <v>MISC. ASSETS, FURNITURE, COST ##</v>
          </cell>
        </row>
        <row r="107">
          <cell r="A107" t="str">
            <v>1810</v>
          </cell>
          <cell r="B107" t="str">
            <v>1994</v>
          </cell>
          <cell r="C107" t="str">
            <v>MISC. ASSETS, FURNITURE, COST ##</v>
          </cell>
        </row>
        <row r="108">
          <cell r="A108" t="str">
            <v>1810</v>
          </cell>
          <cell r="B108" t="str">
            <v>1995</v>
          </cell>
          <cell r="C108" t="str">
            <v>MISC. ASSETS, FURNITURE, COST ##</v>
          </cell>
        </row>
        <row r="109">
          <cell r="A109" t="str">
            <v>1810</v>
          </cell>
          <cell r="B109" t="str">
            <v>1996</v>
          </cell>
          <cell r="C109" t="str">
            <v>MISC. ASSETS, FURNITURE, COST ##</v>
          </cell>
        </row>
        <row r="110">
          <cell r="A110" t="str">
            <v>1811</v>
          </cell>
          <cell r="B110" t="str">
            <v>1984</v>
          </cell>
          <cell r="C110" t="str">
            <v>MISC. ASSETS, FURNITURE, DEPR'N ##</v>
          </cell>
        </row>
        <row r="111">
          <cell r="A111" t="str">
            <v>1811</v>
          </cell>
          <cell r="B111" t="str">
            <v>1985</v>
          </cell>
          <cell r="C111" t="str">
            <v>MISC. ASSETS, FURNITURE, DEPR'N ##</v>
          </cell>
        </row>
        <row r="112">
          <cell r="A112" t="str">
            <v>1811</v>
          </cell>
          <cell r="B112" t="str">
            <v>1986</v>
          </cell>
          <cell r="C112" t="str">
            <v>MISC. ASSETS, FURNITURE, DEPR'N ##</v>
          </cell>
        </row>
        <row r="113">
          <cell r="A113" t="str">
            <v>1811</v>
          </cell>
          <cell r="B113" t="str">
            <v>1987</v>
          </cell>
          <cell r="C113" t="str">
            <v>MISC. ASSETS, FURNITURE, DEPR'N ##</v>
          </cell>
        </row>
        <row r="114">
          <cell r="A114" t="str">
            <v>1811</v>
          </cell>
          <cell r="B114" t="str">
            <v>1988</v>
          </cell>
          <cell r="C114" t="str">
            <v>MISC. ASSETS, FURNITURE, DEPR'N ##</v>
          </cell>
        </row>
        <row r="115">
          <cell r="A115" t="str">
            <v>1811</v>
          </cell>
          <cell r="B115" t="str">
            <v>1989</v>
          </cell>
          <cell r="C115" t="str">
            <v>MISC. ASSETS, FURNITURE, DEPR'N ##</v>
          </cell>
        </row>
        <row r="116">
          <cell r="A116" t="str">
            <v>1811</v>
          </cell>
          <cell r="B116" t="str">
            <v>1990</v>
          </cell>
          <cell r="C116" t="str">
            <v>MISC. ASSETS, FURNITURE, DEPR'N ##</v>
          </cell>
        </row>
        <row r="117">
          <cell r="A117" t="str">
            <v>1811</v>
          </cell>
          <cell r="B117" t="str">
            <v>1991</v>
          </cell>
          <cell r="C117" t="str">
            <v>MISC. ASSETS, FURNITURE, DEPR'N ##</v>
          </cell>
        </row>
        <row r="118">
          <cell r="A118" t="str">
            <v>1811</v>
          </cell>
          <cell r="B118" t="str">
            <v>1992</v>
          </cell>
          <cell r="C118" t="str">
            <v>MISC. ASSETS, FURNITURE, DEPR'N ##</v>
          </cell>
        </row>
        <row r="119">
          <cell r="A119" t="str">
            <v>1811</v>
          </cell>
          <cell r="B119" t="str">
            <v>1993</v>
          </cell>
          <cell r="C119" t="str">
            <v>MISC. ASSETS, FURNITURE, DEPR'N ##</v>
          </cell>
        </row>
        <row r="120">
          <cell r="A120" t="str">
            <v>1811</v>
          </cell>
          <cell r="B120" t="str">
            <v>1994</v>
          </cell>
          <cell r="C120" t="str">
            <v>MISC. ASSETS, FURNITURE, DEPR'N ##</v>
          </cell>
        </row>
        <row r="121">
          <cell r="A121" t="str">
            <v>1811</v>
          </cell>
          <cell r="B121" t="str">
            <v>1995</v>
          </cell>
          <cell r="C121" t="str">
            <v>MISC. ASSETS, FURNITURE, DEPR'N ##</v>
          </cell>
        </row>
        <row r="122">
          <cell r="A122" t="str">
            <v>1811</v>
          </cell>
          <cell r="B122" t="str">
            <v>1996</v>
          </cell>
          <cell r="C122" t="str">
            <v>MISC. ASSETS, FURNITURE, DEPR'N ##</v>
          </cell>
        </row>
        <row r="123">
          <cell r="A123" t="str">
            <v>1820</v>
          </cell>
          <cell r="B123" t="str">
            <v>1989</v>
          </cell>
          <cell r="C123" t="str">
            <v>MISC. ASSETS, OTHER EQUIPMENT, COST</v>
          </cell>
        </row>
        <row r="124">
          <cell r="A124" t="str">
            <v>1820</v>
          </cell>
          <cell r="B124" t="str">
            <v>1990</v>
          </cell>
          <cell r="C124" t="str">
            <v>MISC. ASSETS, OTHER EQUIPMENT, COST</v>
          </cell>
        </row>
        <row r="125">
          <cell r="A125" t="str">
            <v>1820</v>
          </cell>
          <cell r="B125" t="str">
            <v>1991</v>
          </cell>
          <cell r="C125" t="str">
            <v>MISC. ASSETS, OTHER EQUIPMENT, COST</v>
          </cell>
        </row>
        <row r="126">
          <cell r="A126" t="str">
            <v>1820</v>
          </cell>
          <cell r="B126" t="str">
            <v>1992</v>
          </cell>
          <cell r="C126" t="str">
            <v>MISC. ASSETS, OTHER EQUIPMENT, COST</v>
          </cell>
        </row>
        <row r="127">
          <cell r="A127" t="str">
            <v>1820</v>
          </cell>
          <cell r="B127" t="str">
            <v>1993</v>
          </cell>
          <cell r="C127" t="str">
            <v>MISC. ASSETS, OTHER EQUIPMENT, COST</v>
          </cell>
        </row>
        <row r="128">
          <cell r="A128" t="str">
            <v>1820</v>
          </cell>
          <cell r="B128" t="str">
            <v>1994</v>
          </cell>
          <cell r="C128" t="str">
            <v>MISC. ASSETS, OTHER EQUIPMENT, COST</v>
          </cell>
        </row>
        <row r="129">
          <cell r="A129" t="str">
            <v>1820</v>
          </cell>
          <cell r="B129" t="str">
            <v>1995</v>
          </cell>
          <cell r="C129" t="str">
            <v>MISC. ASSETS, OTHER EQUIPMENT, COST</v>
          </cell>
        </row>
        <row r="130">
          <cell r="A130" t="str">
            <v>1820</v>
          </cell>
          <cell r="B130" t="str">
            <v>1996</v>
          </cell>
          <cell r="C130" t="str">
            <v>MISC. ASSETS, OTHER EQUIPMENT, COST</v>
          </cell>
        </row>
        <row r="131">
          <cell r="A131" t="str">
            <v>1821</v>
          </cell>
          <cell r="B131" t="str">
            <v>1989</v>
          </cell>
          <cell r="C131" t="str">
            <v>MISC. ASSETS, OTHER EQUIPMENT, DEPR</v>
          </cell>
        </row>
        <row r="132">
          <cell r="A132" t="str">
            <v>1821</v>
          </cell>
          <cell r="B132" t="str">
            <v>1990</v>
          </cell>
          <cell r="C132" t="str">
            <v>MISC. ASSETS, OTHER EQUIPMENT, DEPR</v>
          </cell>
        </row>
        <row r="133">
          <cell r="A133" t="str">
            <v>1821</v>
          </cell>
          <cell r="B133" t="str">
            <v>1991</v>
          </cell>
          <cell r="C133" t="str">
            <v>MISC. ASSETS, OTHER EQUIPMENT, DEPR</v>
          </cell>
        </row>
        <row r="134">
          <cell r="A134" t="str">
            <v>1821</v>
          </cell>
          <cell r="B134" t="str">
            <v>1992</v>
          </cell>
          <cell r="C134" t="str">
            <v>MISC. ASSETS, OTHER EQUIPMENT, DEPR</v>
          </cell>
        </row>
        <row r="135">
          <cell r="A135" t="str">
            <v>1821</v>
          </cell>
          <cell r="B135" t="str">
            <v>1993</v>
          </cell>
          <cell r="C135" t="str">
            <v>MISC. ASSETS, OTHER EQUIPMENT, DEPR</v>
          </cell>
        </row>
        <row r="136">
          <cell r="A136" t="str">
            <v>1821</v>
          </cell>
          <cell r="B136" t="str">
            <v>1994</v>
          </cell>
          <cell r="C136" t="str">
            <v>MISC. ASSETS, OTHER EQUIPMENT, DEPR</v>
          </cell>
        </row>
        <row r="137">
          <cell r="A137" t="str">
            <v>1821</v>
          </cell>
          <cell r="B137" t="str">
            <v>1995</v>
          </cell>
          <cell r="C137" t="str">
            <v>MISC. ASSETS, OTHER EQUIPMENT, DEPR</v>
          </cell>
        </row>
        <row r="138">
          <cell r="A138" t="str">
            <v>1821</v>
          </cell>
          <cell r="B138" t="str">
            <v>1996</v>
          </cell>
          <cell r="C138" t="str">
            <v>MISC. ASSETS, OTHER EQUIPMENT, DEPR</v>
          </cell>
        </row>
        <row r="139">
          <cell r="A139" t="str">
            <v>1822</v>
          </cell>
          <cell r="B139" t="str">
            <v>1990</v>
          </cell>
          <cell r="C139" t="str">
            <v>MISC ASSETS-EDP EQUIP-COST##</v>
          </cell>
        </row>
        <row r="140">
          <cell r="A140" t="str">
            <v>1822</v>
          </cell>
          <cell r="B140" t="str">
            <v>1991</v>
          </cell>
          <cell r="C140" t="str">
            <v>MISC. ASSETS, E.D.P. EQUIPMENT, COS</v>
          </cell>
        </row>
        <row r="141">
          <cell r="A141" t="str">
            <v>1822</v>
          </cell>
          <cell r="B141" t="str">
            <v>1992</v>
          </cell>
          <cell r="C141" t="str">
            <v>MISC. ASSETS, E.D.P. EQUIPMENT, COS</v>
          </cell>
        </row>
        <row r="142">
          <cell r="A142" t="str">
            <v>1822</v>
          </cell>
          <cell r="B142" t="str">
            <v>1993</v>
          </cell>
          <cell r="C142" t="str">
            <v>MISC. ASSETS, E.D.P. EQUIPMENT, COS</v>
          </cell>
        </row>
        <row r="143">
          <cell r="A143" t="str">
            <v>1822</v>
          </cell>
          <cell r="B143" t="str">
            <v>1994</v>
          </cell>
          <cell r="C143" t="str">
            <v>MISC. ASSETS, E.D.P. EQUIPMENT, COS</v>
          </cell>
        </row>
        <row r="144">
          <cell r="A144" t="str">
            <v>1822</v>
          </cell>
          <cell r="B144" t="str">
            <v>1995</v>
          </cell>
          <cell r="C144" t="str">
            <v>MISC. ASSETS, E.D.P. EQUIPMENT, COS</v>
          </cell>
        </row>
        <row r="145">
          <cell r="A145" t="str">
            <v>1822</v>
          </cell>
          <cell r="B145" t="str">
            <v>1996</v>
          </cell>
          <cell r="C145" t="str">
            <v>MISC. ASSETS, E.D.P. EQUIPMENT, COS</v>
          </cell>
        </row>
        <row r="146">
          <cell r="A146" t="str">
            <v>1823</v>
          </cell>
          <cell r="B146" t="str">
            <v>1990</v>
          </cell>
          <cell r="C146" t="str">
            <v>MISC. ASSETS, E.D.P. EQUIPMENT, DEP</v>
          </cell>
        </row>
        <row r="147">
          <cell r="A147" t="str">
            <v>1823</v>
          </cell>
          <cell r="B147" t="str">
            <v>1991</v>
          </cell>
          <cell r="C147" t="str">
            <v>MISC. ASSETS, E.D.P. EQUIPMENT, DEP</v>
          </cell>
        </row>
        <row r="148">
          <cell r="A148" t="str">
            <v>1823</v>
          </cell>
          <cell r="B148" t="str">
            <v>1992</v>
          </cell>
          <cell r="C148" t="str">
            <v>MISC. ASSETS, E.D.P. EQUIPMENT, DEP</v>
          </cell>
        </row>
        <row r="149">
          <cell r="A149" t="str">
            <v>1823</v>
          </cell>
          <cell r="B149" t="str">
            <v>1993</v>
          </cell>
          <cell r="C149" t="str">
            <v>MISC. ASSETS, E.D.P. EQUIPMENT, DEP</v>
          </cell>
        </row>
        <row r="150">
          <cell r="A150" t="str">
            <v>1823</v>
          </cell>
          <cell r="B150" t="str">
            <v>1994</v>
          </cell>
          <cell r="C150" t="str">
            <v>MISC. ASSETS, E.D.P. EQUIPMENT, DEP</v>
          </cell>
        </row>
        <row r="151">
          <cell r="A151" t="str">
            <v>1823</v>
          </cell>
          <cell r="B151" t="str">
            <v>1995</v>
          </cell>
          <cell r="C151" t="str">
            <v>MISC. ASSETS, E.D.P. EQUIPMENT, DEP</v>
          </cell>
        </row>
        <row r="152">
          <cell r="A152" t="str">
            <v>1823</v>
          </cell>
          <cell r="B152" t="str">
            <v>1996</v>
          </cell>
          <cell r="C152" t="str">
            <v>MISC. ASSETS, E.D.P. EQUIPMENT, DEP</v>
          </cell>
        </row>
        <row r="153">
          <cell r="A153" t="str">
            <v>1830</v>
          </cell>
          <cell r="B153" t="str">
            <v>0000</v>
          </cell>
          <cell r="C153" t="str">
            <v>MISC. ASSETS, CO. VEHICLES, COST ##</v>
          </cell>
        </row>
        <row r="154">
          <cell r="A154" t="str">
            <v>1830</v>
          </cell>
          <cell r="B154" t="str">
            <v>1989</v>
          </cell>
          <cell r="C154" t="str">
            <v>MISC. ASSETS, CO. VEHICLES, COST ##</v>
          </cell>
        </row>
        <row r="155">
          <cell r="A155" t="str">
            <v>1830</v>
          </cell>
          <cell r="B155" t="str">
            <v>1991</v>
          </cell>
          <cell r="C155" t="str">
            <v>MISC. ASSETS, CO. VEHICLES, COST ##</v>
          </cell>
        </row>
        <row r="156">
          <cell r="A156" t="str">
            <v>1830</v>
          </cell>
          <cell r="B156" t="str">
            <v>1992</v>
          </cell>
          <cell r="C156" t="str">
            <v>MISC. ASSETS, CO. VEHICLES, COST ##</v>
          </cell>
        </row>
        <row r="157">
          <cell r="A157" t="str">
            <v>1830</v>
          </cell>
          <cell r="B157" t="str">
            <v>1993</v>
          </cell>
          <cell r="C157" t="str">
            <v>MISC. ASSETS, CO. VEHICLES, COST ##</v>
          </cell>
        </row>
        <row r="158">
          <cell r="A158" t="str">
            <v>1830</v>
          </cell>
          <cell r="B158" t="str">
            <v>1994</v>
          </cell>
          <cell r="C158" t="str">
            <v>MISC. ASSETS, CO. VEHICLES, COST ##</v>
          </cell>
        </row>
        <row r="159">
          <cell r="A159" t="str">
            <v>1830</v>
          </cell>
          <cell r="B159" t="str">
            <v>1995</v>
          </cell>
          <cell r="C159" t="str">
            <v>MISC. ASSETS, CO. VEHICLES, COST ##</v>
          </cell>
        </row>
        <row r="160">
          <cell r="A160" t="str">
            <v>1830</v>
          </cell>
          <cell r="B160" t="str">
            <v>1996</v>
          </cell>
          <cell r="C160" t="str">
            <v>MISC. ASSETS, CO. VEHICLES, COST ##</v>
          </cell>
        </row>
        <row r="161">
          <cell r="A161" t="str">
            <v>1831</v>
          </cell>
          <cell r="B161" t="str">
            <v>0000</v>
          </cell>
          <cell r="C161" t="str">
            <v>MISC. ASSETS, CO. VEHICLES, DEPR'N</v>
          </cell>
        </row>
        <row r="162">
          <cell r="A162" t="str">
            <v>1831</v>
          </cell>
          <cell r="B162" t="str">
            <v>1989</v>
          </cell>
          <cell r="C162" t="str">
            <v>MISC. ASSETS, CO. VEHICLES, DEPR'N</v>
          </cell>
        </row>
        <row r="163">
          <cell r="A163" t="str">
            <v>1831</v>
          </cell>
          <cell r="B163" t="str">
            <v>1991</v>
          </cell>
          <cell r="C163" t="str">
            <v>MISC. ASSETS, CO. VEHICLES, DEPR'N</v>
          </cell>
        </row>
        <row r="164">
          <cell r="A164" t="str">
            <v>1831</v>
          </cell>
          <cell r="B164" t="str">
            <v>1992</v>
          </cell>
          <cell r="C164" t="str">
            <v>MISC. ASSETS, CO. VEHICLES, DEPR'N</v>
          </cell>
        </row>
        <row r="165">
          <cell r="A165" t="str">
            <v>1831</v>
          </cell>
          <cell r="B165" t="str">
            <v>1993</v>
          </cell>
          <cell r="C165" t="str">
            <v>MISC. ASSETS, CO. VEHICLES, DEPR'N</v>
          </cell>
        </row>
        <row r="166">
          <cell r="A166" t="str">
            <v>1831</v>
          </cell>
          <cell r="B166" t="str">
            <v>1994</v>
          </cell>
          <cell r="C166" t="str">
            <v>MISC. ASSETS, CO. VEHICLES, DEPR'N</v>
          </cell>
        </row>
        <row r="167">
          <cell r="A167" t="str">
            <v>1831</v>
          </cell>
          <cell r="B167" t="str">
            <v>1995</v>
          </cell>
          <cell r="C167" t="str">
            <v>MISC. ASSETS, CO. VEHICLES, DEPR'N</v>
          </cell>
        </row>
        <row r="168">
          <cell r="A168" t="str">
            <v>1831</v>
          </cell>
          <cell r="B168" t="str">
            <v>1996</v>
          </cell>
          <cell r="C168" t="str">
            <v>MISC. ASSETS, CO. VEHICLES, DEPR'N</v>
          </cell>
        </row>
        <row r="169">
          <cell r="A169" t="str">
            <v>1840</v>
          </cell>
          <cell r="B169" t="str">
            <v>0000</v>
          </cell>
          <cell r="C169" t="str">
            <v>MISC. ASSETS, ADVANCES TO AGENTS</v>
          </cell>
        </row>
        <row r="170">
          <cell r="A170" t="str">
            <v>1841</v>
          </cell>
          <cell r="B170" t="str">
            <v>0000</v>
          </cell>
          <cell r="C170" t="str">
            <v>MISC. ASSETS, LOANS TO FIELD FORCE</v>
          </cell>
        </row>
        <row r="171">
          <cell r="A171" t="str">
            <v>1841</v>
          </cell>
          <cell r="B171" t="str">
            <v>0100</v>
          </cell>
          <cell r="C171" t="str">
            <v>MISC. ASSETS FROM FIELD FORCE, SECU</v>
          </cell>
        </row>
        <row r="172">
          <cell r="A172" t="str">
            <v>1842</v>
          </cell>
          <cell r="B172" t="str">
            <v>0000</v>
          </cell>
          <cell r="C172" t="str">
            <v>MISC. ASSETS, LOANS TO EES</v>
          </cell>
        </row>
        <row r="173">
          <cell r="A173" t="str">
            <v>1842</v>
          </cell>
          <cell r="B173" t="str">
            <v>4600</v>
          </cell>
          <cell r="C173" t="str">
            <v>MISC. ASSETS FROM EES, AUTO LOANS</v>
          </cell>
        </row>
        <row r="174">
          <cell r="A174" t="str">
            <v>1842</v>
          </cell>
          <cell r="B174" t="str">
            <v>6000</v>
          </cell>
          <cell r="C174" t="str">
            <v>MISC. ASSETS FROM EES, HOUSING LOAN</v>
          </cell>
        </row>
        <row r="175">
          <cell r="A175" t="str">
            <v>1842</v>
          </cell>
          <cell r="B175" t="str">
            <v>6001</v>
          </cell>
          <cell r="C175" t="str">
            <v>MISC. ASSETS FROM EES, HOUSING LOAN</v>
          </cell>
        </row>
        <row r="176">
          <cell r="A176" t="str">
            <v>1842</v>
          </cell>
          <cell r="B176" t="str">
            <v>6500</v>
          </cell>
          <cell r="C176" t="str">
            <v>MISC. ASSETS FROM EES, P.C. PURCHAS</v>
          </cell>
        </row>
        <row r="177">
          <cell r="A177" t="str">
            <v>1850</v>
          </cell>
          <cell r="B177" t="str">
            <v>0000</v>
          </cell>
          <cell r="C177" t="str">
            <v>MISC. ASSETS, UNIDENTIFIED DEBITS I</v>
          </cell>
        </row>
        <row r="178">
          <cell r="A178" t="str">
            <v>1910</v>
          </cell>
          <cell r="B178" t="str">
            <v>0000</v>
          </cell>
          <cell r="C178" t="str">
            <v>SHARES IN REINSURANCE CO (PHILIPPIN</v>
          </cell>
        </row>
        <row r="179">
          <cell r="A179" t="str">
            <v>1911</v>
          </cell>
          <cell r="B179" t="str">
            <v>0000</v>
          </cell>
          <cell r="C179" t="str">
            <v>SHARES IN MANILA POLO CLUB (PHILIPP</v>
          </cell>
        </row>
        <row r="180">
          <cell r="A180" t="str">
            <v>1912</v>
          </cell>
          <cell r="B180" t="str">
            <v>0000</v>
          </cell>
          <cell r="C180" t="str">
            <v>SHARES IN MANILA GOLF AND COUNTRY C</v>
          </cell>
        </row>
        <row r="181">
          <cell r="A181" t="str">
            <v>2001</v>
          </cell>
          <cell r="B181" t="str">
            <v>1100</v>
          </cell>
          <cell r="C181" t="str">
            <v>O/S D/C - REGULAR - INSURANCE DIREC</v>
          </cell>
        </row>
        <row r="182">
          <cell r="A182" t="str">
            <v>2001</v>
          </cell>
          <cell r="B182" t="str">
            <v>1200</v>
          </cell>
          <cell r="C182" t="str">
            <v>O/S D/C - REGULAR - INSURANCE SURPL</v>
          </cell>
        </row>
        <row r="183">
          <cell r="A183" t="str">
            <v>2010</v>
          </cell>
          <cell r="B183" t="str">
            <v>1100</v>
          </cell>
          <cell r="C183" t="str">
            <v>O/S MAT. END. - INSURANCE DIRECT</v>
          </cell>
        </row>
        <row r="184">
          <cell r="A184" t="str">
            <v>2014</v>
          </cell>
          <cell r="B184" t="str">
            <v>1100</v>
          </cell>
          <cell r="C184" t="str">
            <v>O/S CSV AND WITHD'L ALLCES - INSURA</v>
          </cell>
        </row>
        <row r="185">
          <cell r="A185" t="str">
            <v>2017</v>
          </cell>
          <cell r="B185" t="str">
            <v>2100</v>
          </cell>
          <cell r="C185" t="str">
            <v>O/S ANNUITY INSTALMENTS - ANNUITY D</v>
          </cell>
        </row>
        <row r="186">
          <cell r="A186" t="str">
            <v>2101</v>
          </cell>
          <cell r="B186" t="str">
            <v>0000</v>
          </cell>
          <cell r="C186" t="str">
            <v>O/S PAYMENTS - ANNUITY SYSTEM TEMPO</v>
          </cell>
        </row>
        <row r="187">
          <cell r="A187" t="str">
            <v>2101</v>
          </cell>
          <cell r="B187" t="str">
            <v>4219</v>
          </cell>
          <cell r="C187" t="str">
            <v>O/S PYMTS - TB</v>
          </cell>
        </row>
        <row r="188">
          <cell r="A188" t="str">
            <v>2101</v>
          </cell>
          <cell r="B188" t="str">
            <v>4250</v>
          </cell>
          <cell r="C188" t="str">
            <v>O/S PYMTS - YK</v>
          </cell>
        </row>
        <row r="189">
          <cell r="A189" t="str">
            <v>2201</v>
          </cell>
          <cell r="B189" t="str">
            <v>2100</v>
          </cell>
          <cell r="C189" t="str">
            <v>O/S PAYMENTS UNDER SETTLEMENT ANNUI</v>
          </cell>
        </row>
        <row r="190">
          <cell r="A190" t="str">
            <v>2401</v>
          </cell>
          <cell r="B190" t="str">
            <v>1100</v>
          </cell>
          <cell r="C190" t="str">
            <v>PREM RECD IN ADVANCE - FIRST YEAR -</v>
          </cell>
        </row>
        <row r="191">
          <cell r="A191" t="str">
            <v>2402</v>
          </cell>
          <cell r="B191" t="str">
            <v>1100</v>
          </cell>
          <cell r="C191" t="str">
            <v>PREM RECD IN ADVANCE - RENEWAL - IN</v>
          </cell>
        </row>
        <row r="192">
          <cell r="A192" t="str">
            <v>2601</v>
          </cell>
          <cell r="B192" t="str">
            <v>1100</v>
          </cell>
          <cell r="C192" t="str">
            <v>O/S DIVIDENDS - CASH - INSURANCE DI</v>
          </cell>
        </row>
        <row r="193">
          <cell r="A193" t="str">
            <v>2602</v>
          </cell>
          <cell r="B193" t="str">
            <v>1100</v>
          </cell>
          <cell r="C193" t="str">
            <v>O/S DIVIDENDS - APPLIED TO PREMIUMS</v>
          </cell>
        </row>
        <row r="194">
          <cell r="A194" t="str">
            <v>2603</v>
          </cell>
          <cell r="B194" t="str">
            <v>1100</v>
          </cell>
          <cell r="C194" t="str">
            <v>O/S DIVIDENDS - DECLARED BUT NOT DU</v>
          </cell>
        </row>
        <row r="195">
          <cell r="A195" t="str">
            <v>2804</v>
          </cell>
          <cell r="B195" t="str">
            <v>0000</v>
          </cell>
          <cell r="C195" t="str">
            <v>PREM TAX D &amp; A - OTHER THAN PROV'AL</v>
          </cell>
        </row>
        <row r="196">
          <cell r="A196" t="str">
            <v>2804</v>
          </cell>
          <cell r="B196" t="str">
            <v>1000</v>
          </cell>
          <cell r="C196" t="str">
            <v>PREM TAX D &amp; A - OTHER THAN PROV'AL</v>
          </cell>
        </row>
        <row r="197">
          <cell r="A197" t="str">
            <v>2830</v>
          </cell>
          <cell r="B197" t="str">
            <v>0000</v>
          </cell>
          <cell r="C197" t="str">
            <v>INCOME TAX D &amp; A - FOREIGN - O/B AC</v>
          </cell>
        </row>
        <row r="198">
          <cell r="A198" t="str">
            <v>2830</v>
          </cell>
          <cell r="B198" t="str">
            <v>1000</v>
          </cell>
          <cell r="C198" t="str">
            <v>INCOME TAX D &amp; A - FOREIGN - ACCRUE</v>
          </cell>
        </row>
        <row r="199">
          <cell r="A199" t="str">
            <v>2830</v>
          </cell>
          <cell r="B199" t="str">
            <v>2100</v>
          </cell>
          <cell r="C199" t="str">
            <v>INCOME TAX D &amp; A - FOREIGN - ACCRUE</v>
          </cell>
        </row>
        <row r="200">
          <cell r="A200" t="str">
            <v>2850</v>
          </cell>
          <cell r="B200" t="str">
            <v>0000</v>
          </cell>
          <cell r="C200" t="str">
            <v>OTHER TAXES AND FEES D &amp; A - O/B AC</v>
          </cell>
        </row>
        <row r="201">
          <cell r="A201" t="str">
            <v>2850</v>
          </cell>
          <cell r="B201" t="str">
            <v>2100</v>
          </cell>
          <cell r="C201" t="str">
            <v>OTHER TAXES AND FEES D &amp; A - OTHER</v>
          </cell>
        </row>
        <row r="202">
          <cell r="A202" t="str">
            <v>2901</v>
          </cell>
          <cell r="B202" t="str">
            <v>1100</v>
          </cell>
          <cell r="C202" t="str">
            <v>ACCRUED COMM. ON PREM. - INSURANCE</v>
          </cell>
        </row>
        <row r="203">
          <cell r="A203" t="str">
            <v>3046</v>
          </cell>
          <cell r="B203" t="str">
            <v>0000</v>
          </cell>
          <cell r="C203" t="str">
            <v>GENERAL EXPENES D &amp; A</v>
          </cell>
        </row>
        <row r="204">
          <cell r="A204" t="str">
            <v>3046</v>
          </cell>
          <cell r="B204" t="str">
            <v>5500</v>
          </cell>
          <cell r="C204" t="str">
            <v>GENERAL EXPENES D &amp; A- FC</v>
          </cell>
        </row>
        <row r="205">
          <cell r="A205" t="str">
            <v>3201</v>
          </cell>
          <cell r="B205" t="str">
            <v>0000</v>
          </cell>
          <cell r="C205" t="str">
            <v>AMTS RECEIVED BUT NOT YET ALLOCATED</v>
          </cell>
        </row>
        <row r="206">
          <cell r="A206" t="str">
            <v>3201</v>
          </cell>
          <cell r="B206" t="str">
            <v>4200</v>
          </cell>
          <cell r="C206" t="str">
            <v>AMTS RCVD/NA-FC</v>
          </cell>
        </row>
        <row r="207">
          <cell r="A207" t="str">
            <v>3201</v>
          </cell>
          <cell r="B207" t="str">
            <v>4202</v>
          </cell>
          <cell r="C207" t="str">
            <v>AMTS RCVD/NA-KP</v>
          </cell>
        </row>
        <row r="208">
          <cell r="A208" t="str">
            <v>3201</v>
          </cell>
          <cell r="B208" t="str">
            <v>4212</v>
          </cell>
          <cell r="C208" t="str">
            <v>AMTS RCVD/NA-FD</v>
          </cell>
        </row>
        <row r="209">
          <cell r="A209" t="str">
            <v>3201</v>
          </cell>
          <cell r="B209" t="str">
            <v>4219</v>
          </cell>
          <cell r="C209" t="str">
            <v>AMTS RCVD/NA-FD</v>
          </cell>
        </row>
        <row r="210">
          <cell r="A210" t="str">
            <v>3201</v>
          </cell>
          <cell r="B210" t="str">
            <v>4227</v>
          </cell>
          <cell r="C210" t="str">
            <v>AMTS RCVD/NA-FD</v>
          </cell>
        </row>
        <row r="211">
          <cell r="A211" t="str">
            <v>3201</v>
          </cell>
          <cell r="B211" t="str">
            <v>4230</v>
          </cell>
          <cell r="C211" t="str">
            <v>AMTS RCVD/NA-FD</v>
          </cell>
        </row>
        <row r="212">
          <cell r="A212" t="str">
            <v>3201</v>
          </cell>
          <cell r="B212" t="str">
            <v>4272</v>
          </cell>
          <cell r="C212" t="str">
            <v>AMTS RCVD/NA-FD</v>
          </cell>
        </row>
        <row r="213">
          <cell r="A213" t="str">
            <v>3201</v>
          </cell>
          <cell r="B213" t="str">
            <v>4291</v>
          </cell>
          <cell r="C213" t="str">
            <v>AMTS RCVD/NA-CJ</v>
          </cell>
        </row>
        <row r="214">
          <cell r="A214" t="str">
            <v>3212</v>
          </cell>
          <cell r="B214" t="str">
            <v>0000</v>
          </cell>
          <cell r="C214" t="str">
            <v>PREMIUM COLLECTIONS RECEIVED BUT NO</v>
          </cell>
        </row>
        <row r="215">
          <cell r="A215" t="str">
            <v>3216</v>
          </cell>
          <cell r="B215" t="str">
            <v>0000</v>
          </cell>
          <cell r="C215" t="str">
            <v>OUTSTANDING APPLICATIONS SUSPENSE</v>
          </cell>
        </row>
        <row r="216">
          <cell r="A216" t="str">
            <v>3230</v>
          </cell>
          <cell r="B216" t="str">
            <v>3504</v>
          </cell>
          <cell r="C216" t="str">
            <v>BANKING SUSPENSE - SPECIAL - ***, W</v>
          </cell>
        </row>
        <row r="217">
          <cell r="A217" t="str">
            <v>3230</v>
          </cell>
          <cell r="B217" t="str">
            <v>4534</v>
          </cell>
          <cell r="C217" t="str">
            <v>BANKING SUSPENSE - SPECIAL - ***, W</v>
          </cell>
        </row>
        <row r="218">
          <cell r="A218" t="str">
            <v>3231</v>
          </cell>
          <cell r="B218" t="str">
            <v>0000</v>
          </cell>
          <cell r="C218" t="str">
            <v>PREMIUM SUSPENSE</v>
          </cell>
        </row>
        <row r="219">
          <cell r="A219" t="str">
            <v>3233</v>
          </cell>
          <cell r="B219" t="str">
            <v>0000</v>
          </cell>
          <cell r="C219" t="str">
            <v>INTERNAL SUSPENSE</v>
          </cell>
        </row>
        <row r="220">
          <cell r="A220" t="str">
            <v>3234</v>
          </cell>
          <cell r="B220" t="str">
            <v>4202</v>
          </cell>
          <cell r="C220" t="str">
            <v>EXTERNAL SUSPENSE - KP</v>
          </cell>
        </row>
        <row r="221">
          <cell r="A221" t="str">
            <v>3234</v>
          </cell>
          <cell r="B221" t="str">
            <v>4206</v>
          </cell>
          <cell r="C221" t="str">
            <v>EXTERNAL SUSPENSE - IR</v>
          </cell>
        </row>
        <row r="222">
          <cell r="A222" t="str">
            <v>3235</v>
          </cell>
          <cell r="B222" t="str">
            <v>0000</v>
          </cell>
          <cell r="C222" t="str">
            <v>MICELLEANOUS AMTS PAYABLE SUSPENSE</v>
          </cell>
        </row>
        <row r="223">
          <cell r="A223" t="str">
            <v>3236</v>
          </cell>
          <cell r="B223" t="str">
            <v>0000</v>
          </cell>
          <cell r="C223" t="str">
            <v>INVENTORY SUBSTITUTION OFFSET</v>
          </cell>
        </row>
        <row r="224">
          <cell r="A224" t="str">
            <v>3247</v>
          </cell>
          <cell r="B224" t="str">
            <v>0000</v>
          </cell>
          <cell r="C224" t="str">
            <v>BANKING SUSPENSE - MIXED BATCHES</v>
          </cell>
        </row>
        <row r="225">
          <cell r="A225" t="str">
            <v>3264</v>
          </cell>
          <cell r="B225" t="str">
            <v>1000</v>
          </cell>
          <cell r="C225" t="str">
            <v>SOLAR POLICY SUSPENSE, COLLECTIONS</v>
          </cell>
        </row>
        <row r="226">
          <cell r="A226" t="str">
            <v>3264</v>
          </cell>
          <cell r="B226" t="str">
            <v>2000</v>
          </cell>
          <cell r="C226" t="str">
            <v>SOLAR POLICY SUSPENSE, DEPOSITS</v>
          </cell>
        </row>
        <row r="227">
          <cell r="A227" t="str">
            <v>3266</v>
          </cell>
          <cell r="B227" t="str">
            <v>0000</v>
          </cell>
          <cell r="C227" t="str">
            <v>AGENCY SYSTEM BANKING SUSPENSE</v>
          </cell>
        </row>
        <row r="228">
          <cell r="A228" t="str">
            <v>3272</v>
          </cell>
          <cell r="B228" t="str">
            <v>0000</v>
          </cell>
          <cell r="C228" t="str">
            <v>BANKING SUSPENSE - PHILIPPINES ISLA</v>
          </cell>
        </row>
        <row r="229">
          <cell r="A229" t="str">
            <v>3273</v>
          </cell>
          <cell r="B229" t="str">
            <v>0000</v>
          </cell>
          <cell r="C229" t="str">
            <v>BANKING SUSPENSE - FAR EAST BANK</v>
          </cell>
        </row>
        <row r="230">
          <cell r="A230" t="str">
            <v>3299</v>
          </cell>
          <cell r="B230" t="str">
            <v>0000</v>
          </cell>
          <cell r="C230" t="str">
            <v>GENERAL SUSPENSE - UNIDENTIFIED</v>
          </cell>
        </row>
        <row r="231">
          <cell r="A231" t="str">
            <v>3299</v>
          </cell>
          <cell r="B231" t="str">
            <v>9801</v>
          </cell>
          <cell r="C231" t="str">
            <v>SUSPENSE - CHANGE IN NON-ADMITTED A</v>
          </cell>
        </row>
        <row r="232">
          <cell r="A232" t="str">
            <v>3299</v>
          </cell>
          <cell r="B232" t="str">
            <v>9880</v>
          </cell>
          <cell r="C232" t="str">
            <v>SUSPENSE - TRAVEL DRAWINGS TO BE AC</v>
          </cell>
        </row>
        <row r="233">
          <cell r="A233" t="str">
            <v>3301</v>
          </cell>
          <cell r="B233" t="str">
            <v>0000</v>
          </cell>
          <cell r="C233" t="str">
            <v>MANAGERS' AND AGENTS' ACCOUNT BALAN</v>
          </cell>
        </row>
        <row r="234">
          <cell r="A234" t="str">
            <v>3324</v>
          </cell>
          <cell r="B234" t="str">
            <v>0000</v>
          </cell>
          <cell r="C234" t="str">
            <v>MANAGERS' AND AGENTS' CREDIT BALANC</v>
          </cell>
        </row>
        <row r="235">
          <cell r="A235" t="str">
            <v>3324</v>
          </cell>
          <cell r="B235" t="str">
            <v>0100</v>
          </cell>
          <cell r="C235" t="str">
            <v>MANAGERS' AND AGENTS' CREDIT BALANC</v>
          </cell>
        </row>
        <row r="236">
          <cell r="A236" t="str">
            <v>3324</v>
          </cell>
          <cell r="B236" t="str">
            <v>0200</v>
          </cell>
          <cell r="C236" t="str">
            <v>MANAGERS' AND AGENTS' CREDIT BALANC</v>
          </cell>
        </row>
        <row r="237">
          <cell r="A237" t="str">
            <v>3324</v>
          </cell>
          <cell r="B237" t="str">
            <v>1000</v>
          </cell>
          <cell r="C237" t="str">
            <v>MANAGERS' AND AGENTS' CREDIT BALANC</v>
          </cell>
        </row>
        <row r="238">
          <cell r="A238" t="str">
            <v>3324</v>
          </cell>
          <cell r="B238" t="str">
            <v>1100</v>
          </cell>
          <cell r="C238" t="str">
            <v>MANAGERS' AND AGENTS' CREDIT BALANC</v>
          </cell>
        </row>
        <row r="239">
          <cell r="A239" t="str">
            <v>3324</v>
          </cell>
          <cell r="B239" t="str">
            <v>2000</v>
          </cell>
          <cell r="C239" t="str">
            <v>MANAGERS' AND AGENTS' CREDIT BALANC</v>
          </cell>
        </row>
        <row r="240">
          <cell r="A240" t="str">
            <v>3324</v>
          </cell>
          <cell r="B240" t="str">
            <v>2010</v>
          </cell>
          <cell r="C240" t="str">
            <v>MANAGERS' AND AGENTS' CREDIT BALANC</v>
          </cell>
        </row>
        <row r="241">
          <cell r="A241" t="str">
            <v>3330</v>
          </cell>
          <cell r="B241" t="str">
            <v>1100</v>
          </cell>
          <cell r="C241" t="str">
            <v>ACCRUED INTEREST ON AMTS OWING - IN</v>
          </cell>
        </row>
        <row r="242">
          <cell r="A242" t="str">
            <v>3330</v>
          </cell>
          <cell r="B242" t="str">
            <v>1200</v>
          </cell>
          <cell r="C242" t="str">
            <v>ACCRUED INTEREST ON AMTS OWING - IN</v>
          </cell>
        </row>
        <row r="243">
          <cell r="A243" t="str">
            <v>3353</v>
          </cell>
          <cell r="B243" t="str">
            <v>4212</v>
          </cell>
          <cell r="C243" t="str">
            <v>MISC ACCTS PAYABLE</v>
          </cell>
        </row>
        <row r="244">
          <cell r="A244" t="str">
            <v>3360</v>
          </cell>
          <cell r="B244" t="str">
            <v>0000</v>
          </cell>
          <cell r="C244" t="str">
            <v>A/P - INVESTMENT SECURITY TRANSACTI</v>
          </cell>
        </row>
        <row r="245">
          <cell r="A245" t="str">
            <v>3408</v>
          </cell>
          <cell r="B245" t="str">
            <v>0000</v>
          </cell>
          <cell r="C245" t="str">
            <v>PHILIPPINES WITHHOLDING TAX - O/B A</v>
          </cell>
        </row>
        <row r="246">
          <cell r="A246" t="str">
            <v>3408</v>
          </cell>
          <cell r="B246" t="str">
            <v>1010</v>
          </cell>
          <cell r="C246" t="str">
            <v>PHILIPPINES WITHHOLDING TAX - DED.</v>
          </cell>
        </row>
        <row r="247">
          <cell r="A247" t="str">
            <v>3408</v>
          </cell>
          <cell r="B247" t="str">
            <v>1020</v>
          </cell>
          <cell r="C247" t="str">
            <v>PHILIPPINES WITHHOLDING TAX - PAYME</v>
          </cell>
        </row>
        <row r="248">
          <cell r="A248" t="str">
            <v>3475</v>
          </cell>
          <cell r="B248" t="str">
            <v>0000</v>
          </cell>
          <cell r="C248" t="str">
            <v>OTHER FOREIGN TAX - O/B ACCT</v>
          </cell>
        </row>
        <row r="249">
          <cell r="A249" t="str">
            <v>3475</v>
          </cell>
          <cell r="B249" t="str">
            <v>1000</v>
          </cell>
          <cell r="C249" t="str">
            <v>SSS PREMIUMS PAYABLE</v>
          </cell>
        </row>
        <row r="250">
          <cell r="A250" t="str">
            <v>3480</v>
          </cell>
          <cell r="B250" t="str">
            <v>0000</v>
          </cell>
          <cell r="C250" t="str">
            <v>OTHER FOREIGN TAX - O/B ACCT</v>
          </cell>
        </row>
        <row r="251">
          <cell r="A251" t="str">
            <v>3480</v>
          </cell>
          <cell r="B251" t="str">
            <v>0010</v>
          </cell>
          <cell r="C251" t="str">
            <v>OTHER FOREIGN TAX - DUE</v>
          </cell>
        </row>
        <row r="252">
          <cell r="A252" t="str">
            <v>3480</v>
          </cell>
          <cell r="B252" t="str">
            <v>0020</v>
          </cell>
          <cell r="C252" t="str">
            <v>OTHER FOREIGN TAX - REMITTED</v>
          </cell>
        </row>
        <row r="253">
          <cell r="A253" t="str">
            <v>3815</v>
          </cell>
          <cell r="B253" t="str">
            <v>1100</v>
          </cell>
          <cell r="C253" t="str">
            <v>AMTS ON DEPOSIT, TO PAY FUTURE PREM</v>
          </cell>
        </row>
        <row r="254">
          <cell r="A254" t="str">
            <v>3815</v>
          </cell>
          <cell r="B254" t="str">
            <v>1102</v>
          </cell>
          <cell r="C254" t="str">
            <v>DEP. -ACC. INT,PAY FUTURE PREM O/B</v>
          </cell>
        </row>
        <row r="255">
          <cell r="A255" t="str">
            <v>3816</v>
          </cell>
          <cell r="B255" t="str">
            <v>1100</v>
          </cell>
          <cell r="C255" t="str">
            <v>AMTS ON DEPOSIT, TO PAY FUTURE PREM</v>
          </cell>
        </row>
        <row r="256">
          <cell r="A256" t="str">
            <v>3817</v>
          </cell>
          <cell r="B256" t="str">
            <v>1100</v>
          </cell>
          <cell r="C256" t="str">
            <v>AMTS ON DEPOSIT, TO PAY FUTURE PREM</v>
          </cell>
        </row>
        <row r="257">
          <cell r="A257" t="str">
            <v>3818</v>
          </cell>
          <cell r="B257" t="str">
            <v>1100</v>
          </cell>
          <cell r="C257" t="str">
            <v>AMTS ON DEPOSIT, TO PAY FUTURE PREM</v>
          </cell>
        </row>
        <row r="258">
          <cell r="A258" t="str">
            <v>3818</v>
          </cell>
          <cell r="B258" t="str">
            <v>1102</v>
          </cell>
          <cell r="C258" t="str">
            <v>DEP. -ACCR. INT -TO PAY FUTURE PREM</v>
          </cell>
        </row>
        <row r="259">
          <cell r="A259" t="str">
            <v>3819</v>
          </cell>
          <cell r="B259" t="str">
            <v>1100</v>
          </cell>
          <cell r="C259" t="str">
            <v>DEP. -ACCR. INT -TO PAY FUTURE PREM</v>
          </cell>
        </row>
        <row r="260">
          <cell r="A260" t="str">
            <v>3830</v>
          </cell>
          <cell r="B260" t="str">
            <v>1100</v>
          </cell>
          <cell r="C260" t="str">
            <v>AMTS ON DEPOSIT, PROCEEDS OF CONTRA</v>
          </cell>
        </row>
        <row r="261">
          <cell r="A261" t="str">
            <v>3830</v>
          </cell>
          <cell r="B261" t="str">
            <v>1102</v>
          </cell>
          <cell r="C261" t="str">
            <v>DEP.-ACC.INT, PROCEEDS OF CONTR O/B</v>
          </cell>
        </row>
        <row r="262">
          <cell r="A262" t="str">
            <v>3832</v>
          </cell>
          <cell r="B262" t="str">
            <v>1100</v>
          </cell>
          <cell r="C262" t="str">
            <v>AMTS ON DEPOSIT, PROCEEDS OF CONTRA</v>
          </cell>
        </row>
        <row r="263">
          <cell r="A263" t="str">
            <v>3832</v>
          </cell>
          <cell r="B263" t="str">
            <v>1173</v>
          </cell>
          <cell r="C263" t="str">
            <v>AMTS ON DEPOSIT, PROCEEDS OF CONTRA</v>
          </cell>
        </row>
        <row r="264">
          <cell r="A264" t="str">
            <v>3833</v>
          </cell>
          <cell r="B264" t="str">
            <v>1100</v>
          </cell>
          <cell r="C264" t="str">
            <v>AMTS ON DEPOSIT, PROCEEDS OF CONTRA</v>
          </cell>
        </row>
        <row r="265">
          <cell r="A265" t="str">
            <v>3833</v>
          </cell>
          <cell r="B265" t="str">
            <v>1102</v>
          </cell>
          <cell r="C265" t="str">
            <v>AMTS ON DEPOSIT, PROCEEDS OF CONTRA</v>
          </cell>
        </row>
        <row r="266">
          <cell r="A266" t="str">
            <v>3834</v>
          </cell>
          <cell r="B266" t="str">
            <v>1173</v>
          </cell>
          <cell r="C266" t="str">
            <v>AMTS ON DEPOSIT, PROCEEDS OF CONTRA</v>
          </cell>
        </row>
        <row r="267">
          <cell r="A267" t="str">
            <v>3845</v>
          </cell>
          <cell r="B267" t="str">
            <v>1100</v>
          </cell>
          <cell r="C267" t="str">
            <v>AMTS ON DEPOSIT, DIVIDENDS - O/B AC</v>
          </cell>
        </row>
        <row r="268">
          <cell r="A268" t="str">
            <v>3845</v>
          </cell>
          <cell r="B268" t="str">
            <v>1102</v>
          </cell>
          <cell r="C268" t="str">
            <v>DEP.-ACC. INT, DIVIDENDS - O/B AC</v>
          </cell>
        </row>
        <row r="269">
          <cell r="A269" t="str">
            <v>3846</v>
          </cell>
          <cell r="B269" t="str">
            <v>1100</v>
          </cell>
          <cell r="C269" t="str">
            <v>AMTS ON DEPOSIT, DIVIDENDS - DEPOSI</v>
          </cell>
        </row>
        <row r="270">
          <cell r="A270" t="str">
            <v>3847</v>
          </cell>
          <cell r="B270" t="str">
            <v>1100</v>
          </cell>
          <cell r="C270" t="str">
            <v>AMTS ON DEPOSIT, DIVIDENDS - WITHD'</v>
          </cell>
        </row>
        <row r="271">
          <cell r="A271" t="str">
            <v>3848</v>
          </cell>
          <cell r="B271" t="str">
            <v>1100</v>
          </cell>
          <cell r="C271" t="str">
            <v>AMTS ON DEPOSIT, DIVIDENDS - INTERE</v>
          </cell>
        </row>
        <row r="272">
          <cell r="A272" t="str">
            <v>3848</v>
          </cell>
          <cell r="B272" t="str">
            <v>1102</v>
          </cell>
          <cell r="C272" t="str">
            <v>AMTS ON DEP., DIVIDENDS - ACCR. INT</v>
          </cell>
        </row>
        <row r="273">
          <cell r="A273" t="str">
            <v>3849</v>
          </cell>
          <cell r="B273" t="str">
            <v>1100</v>
          </cell>
          <cell r="C273" t="str">
            <v>AMTS ON DEP., DIVIDENDS - ACCR. INT</v>
          </cell>
        </row>
        <row r="274">
          <cell r="A274" t="str">
            <v>3901</v>
          </cell>
          <cell r="B274" t="str">
            <v>0000</v>
          </cell>
          <cell r="C274" t="str">
            <v>AGENTS' AND SALARIED FIELD REPRESEN</v>
          </cell>
        </row>
        <row r="275">
          <cell r="A275" t="str">
            <v>3901</v>
          </cell>
          <cell r="B275" t="str">
            <v>0010</v>
          </cell>
          <cell r="C275" t="str">
            <v>AGENTS' AND SALARIED FIELD REPRESEN</v>
          </cell>
        </row>
        <row r="276">
          <cell r="A276" t="str">
            <v>3901</v>
          </cell>
          <cell r="B276" t="str">
            <v>0011</v>
          </cell>
          <cell r="C276" t="str">
            <v>AGENTS' AND SALARIED FIELD REPRESEN</v>
          </cell>
        </row>
        <row r="277">
          <cell r="A277" t="str">
            <v>3901</v>
          </cell>
          <cell r="B277" t="str">
            <v>0015</v>
          </cell>
          <cell r="C277" t="str">
            <v>AGENTS' AND SALARIED FIELD REPRESEN</v>
          </cell>
        </row>
        <row r="278">
          <cell r="A278" t="str">
            <v>3901</v>
          </cell>
          <cell r="B278" t="str">
            <v>1010</v>
          </cell>
          <cell r="C278" t="str">
            <v>AGENTS' AND SALARIED FIELD REPRESEN</v>
          </cell>
        </row>
        <row r="279">
          <cell r="A279" t="str">
            <v>3904</v>
          </cell>
          <cell r="B279" t="str">
            <v>0000</v>
          </cell>
          <cell r="C279" t="str">
            <v>LIABILITY-POST RETIREMENT &amp; PENSION BENEFIT</v>
          </cell>
        </row>
        <row r="280">
          <cell r="A280" t="str">
            <v>3905</v>
          </cell>
          <cell r="B280" t="str">
            <v>0000</v>
          </cell>
          <cell r="C280" t="str">
            <v>STAFF PENSION RESERVE, PRIOR YEARS'</v>
          </cell>
        </row>
        <row r="281">
          <cell r="A281" t="str">
            <v>3905</v>
          </cell>
          <cell r="B281" t="str">
            <v>1010</v>
          </cell>
          <cell r="C281" t="str">
            <v>STAFF PENSION RESERVE, NON-INSURED</v>
          </cell>
        </row>
        <row r="282">
          <cell r="A282" t="str">
            <v>3920</v>
          </cell>
          <cell r="B282" t="str">
            <v>1100</v>
          </cell>
          <cell r="C282" t="str">
            <v>RESERVE FOR UNMATURED OBLIGATIONS,</v>
          </cell>
        </row>
        <row r="283">
          <cell r="A283" t="str">
            <v>3920</v>
          </cell>
          <cell r="B283" t="str">
            <v>1200</v>
          </cell>
          <cell r="C283" t="str">
            <v>RESERVE FOR UNMATURED OBLIGATIONS,</v>
          </cell>
        </row>
        <row r="284">
          <cell r="A284" t="str">
            <v>3920</v>
          </cell>
          <cell r="B284" t="str">
            <v>2100</v>
          </cell>
          <cell r="C284" t="str">
            <v>RESERVE FOR UNMATURED OBLIGATIONS,</v>
          </cell>
        </row>
        <row r="285">
          <cell r="A285" t="str">
            <v>3932</v>
          </cell>
          <cell r="B285" t="str">
            <v>1100</v>
          </cell>
          <cell r="C285" t="str">
            <v>PROV. FOR DIVIDENDS - INSURANCE DIR</v>
          </cell>
        </row>
        <row r="286">
          <cell r="A286" t="str">
            <v>3936</v>
          </cell>
          <cell r="B286" t="str">
            <v>1100</v>
          </cell>
          <cell r="C286" t="str">
            <v>PROVISION FOR UNREPORTED DEATH CLAI</v>
          </cell>
        </row>
        <row r="287">
          <cell r="A287" t="str">
            <v>3937</v>
          </cell>
          <cell r="B287" t="str">
            <v>1100</v>
          </cell>
          <cell r="C287" t="str">
            <v>PROVISION FOR UNREPORTED DEATH CLAI</v>
          </cell>
        </row>
        <row r="288">
          <cell r="A288" t="str">
            <v>3952</v>
          </cell>
          <cell r="B288" t="str">
            <v>0000</v>
          </cell>
          <cell r="C288" t="str">
            <v>RESERVE FOR CURRENCY FLUCTUATION -</v>
          </cell>
        </row>
        <row r="289">
          <cell r="A289" t="str">
            <v>3959</v>
          </cell>
          <cell r="B289" t="str">
            <v>0000</v>
          </cell>
          <cell r="C289" t="str">
            <v>PROV FOR NEGATIVE RESERVES</v>
          </cell>
        </row>
        <row r="290">
          <cell r="A290" t="str">
            <v>3963</v>
          </cell>
          <cell r="B290" t="str">
            <v>0000</v>
          </cell>
          <cell r="C290" t="str">
            <v>STATUTORY DEFICIENCY RESERVE</v>
          </cell>
        </row>
        <row r="291">
          <cell r="A291" t="str">
            <v>3968</v>
          </cell>
          <cell r="B291" t="str">
            <v>0000</v>
          </cell>
          <cell r="C291" t="str">
            <v>RESERVE FOR GROUP CASH VALUE</v>
          </cell>
        </row>
        <row r="292">
          <cell r="A292" t="str">
            <v>3969</v>
          </cell>
          <cell r="B292" t="str">
            <v>0000</v>
          </cell>
          <cell r="C292" t="str">
            <v>PROV FOR TRANSITIONAL SOLVERENCY</v>
          </cell>
        </row>
        <row r="293">
          <cell r="A293" t="str">
            <v>3990</v>
          </cell>
          <cell r="B293" t="str">
            <v>0000</v>
          </cell>
          <cell r="C293" t="str">
            <v>SURPLUS - UNALLOCATED</v>
          </cell>
        </row>
        <row r="294">
          <cell r="A294" t="str">
            <v>4010</v>
          </cell>
          <cell r="B294" t="str">
            <v>1100</v>
          </cell>
          <cell r="C294" t="str">
            <v>1ST YR PREMS, REGULAR, INSCE DIRECT</v>
          </cell>
        </row>
        <row r="295">
          <cell r="A295" t="str">
            <v>4010</v>
          </cell>
          <cell r="B295" t="str">
            <v>1200</v>
          </cell>
          <cell r="C295" t="str">
            <v>1ST YR PREMS, REGULAR, INSCE SURPLU</v>
          </cell>
        </row>
        <row r="296">
          <cell r="A296" t="str">
            <v>4015</v>
          </cell>
          <cell r="B296" t="str">
            <v>1100</v>
          </cell>
          <cell r="C296" t="str">
            <v>1ST YR PREMS, DISABILITY CLMS, INSCE DIRECT</v>
          </cell>
        </row>
        <row r="297">
          <cell r="A297" t="str">
            <v>4018</v>
          </cell>
          <cell r="B297" t="str">
            <v>1100</v>
          </cell>
          <cell r="C297" t="str">
            <v>1ST YR PREMS, PRELIMINARY TERM, INS</v>
          </cell>
        </row>
        <row r="298">
          <cell r="A298" t="str">
            <v>4120</v>
          </cell>
          <cell r="B298" t="str">
            <v>1100</v>
          </cell>
          <cell r="C298" t="str">
            <v>REN'L PREMS, REGULAR, INSCE DIRECT</v>
          </cell>
        </row>
        <row r="299">
          <cell r="A299" t="str">
            <v>4120</v>
          </cell>
          <cell r="B299" t="str">
            <v>1200</v>
          </cell>
          <cell r="C299" t="str">
            <v>REN'L PREMS, REGULAR, INSCE SURPLUS</v>
          </cell>
        </row>
        <row r="300">
          <cell r="A300" t="str">
            <v>4125</v>
          </cell>
          <cell r="B300" t="str">
            <v>1100</v>
          </cell>
          <cell r="C300" t="str">
            <v>REN'L PREMS, T.D.B., PREMS WAIVED,</v>
          </cell>
        </row>
        <row r="301">
          <cell r="A301" t="str">
            <v>4126</v>
          </cell>
          <cell r="B301" t="str">
            <v>1200</v>
          </cell>
          <cell r="C301" t="str">
            <v>REN'L PREMS, CO-INSCE, INSCE SURPLU</v>
          </cell>
        </row>
        <row r="302">
          <cell r="A302" t="str">
            <v>4127</v>
          </cell>
          <cell r="B302" t="str">
            <v>1100</v>
          </cell>
          <cell r="C302" t="str">
            <v>REN'L PREMS, D/C, PREMS WAIVED ON D</v>
          </cell>
        </row>
        <row r="303">
          <cell r="A303" t="str">
            <v>4150</v>
          </cell>
          <cell r="B303" t="str">
            <v>1100</v>
          </cell>
          <cell r="C303" t="str">
            <v>REN'L PREMS, D/C, PREMS WAIVED ON D</v>
          </cell>
        </row>
        <row r="304">
          <cell r="A304" t="str">
            <v>4230</v>
          </cell>
          <cell r="B304" t="str">
            <v>1100</v>
          </cell>
          <cell r="C304" t="str">
            <v>SINGLE PREMS, REGULAR</v>
          </cell>
        </row>
        <row r="305">
          <cell r="A305" t="str">
            <v>4233</v>
          </cell>
          <cell r="B305" t="str">
            <v>1100</v>
          </cell>
          <cell r="C305" t="str">
            <v>SINGLE PREMS, P.U.A., PURCHASED BY</v>
          </cell>
        </row>
        <row r="306">
          <cell r="A306" t="str">
            <v>4234</v>
          </cell>
          <cell r="B306" t="str">
            <v>1100</v>
          </cell>
          <cell r="C306" t="str">
            <v>SINGLE PREMS, P.U.A., PURCHASED BY</v>
          </cell>
        </row>
        <row r="307">
          <cell r="A307" t="str">
            <v>4236</v>
          </cell>
          <cell r="B307" t="str">
            <v>1100</v>
          </cell>
          <cell r="C307" t="str">
            <v>SINGLE PREMS, OTHER, PURCHASED BY D</v>
          </cell>
        </row>
        <row r="308">
          <cell r="A308" t="str">
            <v>4400</v>
          </cell>
          <cell r="B308" t="str">
            <v>1100</v>
          </cell>
          <cell r="C308" t="str">
            <v>INTEREST ON BONDS, RECEIVED, L/T</v>
          </cell>
        </row>
        <row r="309">
          <cell r="A309" t="str">
            <v>4401</v>
          </cell>
          <cell r="B309" t="str">
            <v>1100</v>
          </cell>
          <cell r="C309" t="str">
            <v>INTEREST ON BONDS, PAID ON PURCHASE</v>
          </cell>
        </row>
        <row r="310">
          <cell r="A310" t="str">
            <v>4402</v>
          </cell>
          <cell r="B310" t="str">
            <v>1100</v>
          </cell>
          <cell r="C310" t="str">
            <v>INTEREST ON BONDS, DUE, L/T</v>
          </cell>
        </row>
        <row r="311">
          <cell r="A311" t="str">
            <v>4403</v>
          </cell>
          <cell r="B311" t="str">
            <v>1100</v>
          </cell>
          <cell r="C311" t="str">
            <v>INTEREST ON BONDS, ACCRUED, L/T</v>
          </cell>
        </row>
        <row r="312">
          <cell r="A312" t="str">
            <v>4422</v>
          </cell>
          <cell r="B312" t="str">
            <v>1100</v>
          </cell>
          <cell r="C312" t="str">
            <v>ACCRUAL OF DISC ON BONDS, L/T</v>
          </cell>
        </row>
        <row r="313">
          <cell r="A313" t="str">
            <v>4422</v>
          </cell>
          <cell r="B313" t="str">
            <v>1110</v>
          </cell>
          <cell r="C313" t="str">
            <v>ACCRUAL OF DISC ON BONDS, S/T</v>
          </cell>
        </row>
        <row r="314">
          <cell r="A314" t="str">
            <v>4423</v>
          </cell>
          <cell r="B314" t="str">
            <v>1100</v>
          </cell>
          <cell r="C314" t="str">
            <v>AMORT OF PREMS ON BONDS, L/T</v>
          </cell>
        </row>
        <row r="315">
          <cell r="A315" t="str">
            <v>4430</v>
          </cell>
          <cell r="B315" t="str">
            <v>1100</v>
          </cell>
          <cell r="C315" t="str">
            <v>CAPITAL GAINS ON BONDS, BOOK VALUE</v>
          </cell>
        </row>
        <row r="316">
          <cell r="A316" t="str">
            <v>4430</v>
          </cell>
          <cell r="B316" t="str">
            <v>1110</v>
          </cell>
          <cell r="C316" t="str">
            <v>CAPITAL GAINS ON BONDS, BOOK VALUE</v>
          </cell>
        </row>
        <row r="317">
          <cell r="A317" t="str">
            <v>4431</v>
          </cell>
          <cell r="B317" t="str">
            <v>1100</v>
          </cell>
          <cell r="C317" t="str">
            <v>CAPITAL GAINS ON BONDS, PROCEEDS OF</v>
          </cell>
        </row>
        <row r="318">
          <cell r="A318" t="str">
            <v>4431</v>
          </cell>
          <cell r="B318" t="str">
            <v>1110</v>
          </cell>
          <cell r="C318" t="str">
            <v>CAPITAL GAINS ON BONDS, PROCEEDS OF</v>
          </cell>
        </row>
        <row r="319">
          <cell r="A319" t="str">
            <v>4432</v>
          </cell>
          <cell r="B319" t="str">
            <v>1100</v>
          </cell>
          <cell r="C319" t="str">
            <v>CAPITAL LOSSES ON BONDS, BOOK VALUE</v>
          </cell>
        </row>
        <row r="320">
          <cell r="A320" t="str">
            <v>4433</v>
          </cell>
          <cell r="B320" t="str">
            <v>1100</v>
          </cell>
          <cell r="C320" t="str">
            <v>CAPITAL LOSSES ON BONDS, PROCEEDS O</v>
          </cell>
        </row>
        <row r="321">
          <cell r="A321" t="str">
            <v>4434</v>
          </cell>
          <cell r="B321" t="str">
            <v>1100</v>
          </cell>
          <cell r="C321" t="str">
            <v>CURRENT YEAR'S REALIZED GAINS AND L</v>
          </cell>
        </row>
        <row r="322">
          <cell r="A322" t="str">
            <v>4437</v>
          </cell>
          <cell r="B322" t="str">
            <v>1100</v>
          </cell>
          <cell r="C322" t="str">
            <v>NET CAPITAL GAINS, BONDS, L/T</v>
          </cell>
        </row>
        <row r="323">
          <cell r="A323" t="str">
            <v>4438</v>
          </cell>
          <cell r="B323" t="str">
            <v>1100</v>
          </cell>
          <cell r="C323" t="str">
            <v>NET CAPITAL LOSSES, BONDS, L/T</v>
          </cell>
        </row>
        <row r="324">
          <cell r="A324" t="str">
            <v>4439</v>
          </cell>
          <cell r="B324" t="str">
            <v>1100</v>
          </cell>
          <cell r="C324" t="str">
            <v>PROFIT AND LOSSES ON SALES, BONDS,</v>
          </cell>
        </row>
        <row r="325">
          <cell r="A325" t="str">
            <v>4457</v>
          </cell>
          <cell r="B325" t="str">
            <v>0000</v>
          </cell>
          <cell r="C325" t="str">
            <v>CURRENT YEAR'S REALIZED GAINS REPTD</v>
          </cell>
        </row>
        <row r="326">
          <cell r="A326" t="str">
            <v>4458</v>
          </cell>
          <cell r="B326" t="str">
            <v>0000</v>
          </cell>
          <cell r="C326" t="str">
            <v>CURRENT YEAR'S REALIZED LOSSES REPT</v>
          </cell>
        </row>
        <row r="327">
          <cell r="A327" t="str">
            <v>4460</v>
          </cell>
          <cell r="B327" t="str">
            <v>0000</v>
          </cell>
          <cell r="C327" t="str">
            <v>DIVS ON PREFERRED STOCKS, RECEIVED</v>
          </cell>
        </row>
        <row r="328">
          <cell r="A328" t="str">
            <v>4470</v>
          </cell>
          <cell r="B328" t="str">
            <v>0000</v>
          </cell>
          <cell r="C328" t="str">
            <v>DIVS ON COMMON STOCKS, RECEIVED</v>
          </cell>
        </row>
        <row r="329">
          <cell r="A329" t="str">
            <v>4474</v>
          </cell>
          <cell r="B329" t="str">
            <v>0000</v>
          </cell>
          <cell r="C329" t="str">
            <v>DIV ON COMMON STOCKS,DUE</v>
          </cell>
        </row>
        <row r="330">
          <cell r="A330" t="str">
            <v>4475</v>
          </cell>
          <cell r="B330" t="str">
            <v>0000</v>
          </cell>
          <cell r="C330" t="str">
            <v>DIVS ON COMMON STOCKS, ACCRUED</v>
          </cell>
        </row>
        <row r="331">
          <cell r="A331" t="str">
            <v>4490</v>
          </cell>
          <cell r="B331" t="str">
            <v>0000</v>
          </cell>
          <cell r="C331" t="str">
            <v>CAPITAL GAINS ON COMMON STOCKS, BOO</v>
          </cell>
        </row>
        <row r="332">
          <cell r="A332" t="str">
            <v>4491</v>
          </cell>
          <cell r="B332" t="str">
            <v>0000</v>
          </cell>
          <cell r="C332" t="str">
            <v>CAPITAL LOSSES ON COMMON STOCKS, BO</v>
          </cell>
        </row>
        <row r="333">
          <cell r="A333" t="str">
            <v>4494</v>
          </cell>
          <cell r="B333" t="str">
            <v>0000</v>
          </cell>
          <cell r="C333" t="str">
            <v>CURRENT YEAR'S REALIZED GAINS AND L</v>
          </cell>
        </row>
        <row r="334">
          <cell r="A334" t="str">
            <v>4497</v>
          </cell>
          <cell r="B334" t="str">
            <v>0000</v>
          </cell>
          <cell r="C334" t="str">
            <v>NET CAPITAL GAINS, COMMON STOCKS</v>
          </cell>
        </row>
        <row r="335">
          <cell r="A335" t="str">
            <v>4499</v>
          </cell>
          <cell r="B335" t="str">
            <v>0000</v>
          </cell>
          <cell r="C335" t="str">
            <v>PROFIT AND LOSSES ON SALES, COMMON</v>
          </cell>
        </row>
        <row r="336">
          <cell r="A336" t="str">
            <v>4507</v>
          </cell>
          <cell r="B336" t="str">
            <v>0000</v>
          </cell>
          <cell r="C336" t="str">
            <v>CURRENT YEAR'S REALIZED GAINS REPTD</v>
          </cell>
        </row>
        <row r="337">
          <cell r="A337" t="str">
            <v>4508</v>
          </cell>
          <cell r="B337" t="str">
            <v>0000</v>
          </cell>
          <cell r="C337" t="str">
            <v>CURRENT YEAR'S REALIZED LOSSES REPT</v>
          </cell>
        </row>
        <row r="338">
          <cell r="A338" t="str">
            <v>4509</v>
          </cell>
          <cell r="B338" t="str">
            <v>0000</v>
          </cell>
          <cell r="C338" t="str">
            <v>CURRENT YEAR'S REALIZED GAINS REPTD</v>
          </cell>
        </row>
        <row r="339">
          <cell r="A339" t="str">
            <v>4510</v>
          </cell>
          <cell r="B339" t="str">
            <v>0000</v>
          </cell>
          <cell r="C339" t="str">
            <v>CURRENT YEAR'S REALIZED LOSSES REPT</v>
          </cell>
        </row>
        <row r="340">
          <cell r="A340" t="str">
            <v>4511</v>
          </cell>
          <cell r="B340" t="str">
            <v>0000</v>
          </cell>
          <cell r="C340" t="str">
            <v>CURRENT YEAR'S UNREALIZED GAINS/LOS</v>
          </cell>
        </row>
        <row r="341">
          <cell r="A341" t="str">
            <v>4512</v>
          </cell>
          <cell r="B341" t="str">
            <v>0000</v>
          </cell>
          <cell r="C341" t="str">
            <v>CURRENT YEAR'S UNREALIZED GAINS/LOS</v>
          </cell>
        </row>
        <row r="342">
          <cell r="A342" t="str">
            <v>4580</v>
          </cell>
          <cell r="B342" t="str">
            <v>0000</v>
          </cell>
          <cell r="C342" t="str">
            <v>INVESTMENT EXPENSES CANADA-LIFE</v>
          </cell>
        </row>
        <row r="343">
          <cell r="A343" t="str">
            <v>4580</v>
          </cell>
          <cell r="B343" t="str">
            <v>1000</v>
          </cell>
          <cell r="C343" t="str">
            <v>INVESTMENT EXPENSES CANADA-LIFE</v>
          </cell>
        </row>
        <row r="344">
          <cell r="A344" t="str">
            <v>4580</v>
          </cell>
          <cell r="B344" t="str">
            <v>2000</v>
          </cell>
          <cell r="C344" t="str">
            <v>INVESTMENT EXPENSES CENTRAL-LIFE</v>
          </cell>
        </row>
        <row r="345">
          <cell r="A345" t="str">
            <v>4580</v>
          </cell>
          <cell r="B345" t="str">
            <v>4000</v>
          </cell>
          <cell r="C345" t="str">
            <v>INVESTMENT EXPENSES CORPORATE-LIFE</v>
          </cell>
        </row>
        <row r="346">
          <cell r="A346" t="str">
            <v>4580</v>
          </cell>
          <cell r="B346" t="str">
            <v>6000</v>
          </cell>
          <cell r="C346" t="str">
            <v>INVESTMENT EXPENSES OTHER-LIFE</v>
          </cell>
        </row>
        <row r="347">
          <cell r="A347" t="str">
            <v>4655</v>
          </cell>
          <cell r="B347" t="str">
            <v>1100</v>
          </cell>
          <cell r="C347" t="str">
            <v>INTEREST ON POLICY ADVANCES, INSCE</v>
          </cell>
        </row>
        <row r="348">
          <cell r="A348" t="str">
            <v>4662</v>
          </cell>
          <cell r="B348" t="str">
            <v>0000</v>
          </cell>
          <cell r="C348" t="str">
            <v>INTEREST ON BANK DEPS, EARNED</v>
          </cell>
        </row>
        <row r="349">
          <cell r="A349" t="str">
            <v>4662</v>
          </cell>
          <cell r="B349" t="str">
            <v>3502</v>
          </cell>
          <cell r="C349" t="str">
            <v>INTEREST ON BANK DEPS, EARNED</v>
          </cell>
        </row>
        <row r="350">
          <cell r="A350" t="str">
            <v>4662</v>
          </cell>
          <cell r="B350" t="str">
            <v>3505</v>
          </cell>
          <cell r="C350" t="str">
            <v>INTEREST ON BANK DEPS, EARNED</v>
          </cell>
        </row>
        <row r="351">
          <cell r="A351" t="str">
            <v>4662</v>
          </cell>
          <cell r="B351" t="str">
            <v>3507</v>
          </cell>
          <cell r="C351" t="str">
            <v>INTEREST ON BANK DEPS, EARNED</v>
          </cell>
        </row>
        <row r="352">
          <cell r="A352" t="str">
            <v>4662</v>
          </cell>
          <cell r="B352" t="str">
            <v>3552</v>
          </cell>
          <cell r="C352" t="str">
            <v>INTEREST ON BANK DEPS, EARNED</v>
          </cell>
        </row>
        <row r="353">
          <cell r="A353" t="str">
            <v>4662</v>
          </cell>
          <cell r="B353" t="str">
            <v>3553</v>
          </cell>
          <cell r="C353" t="str">
            <v>INTEREST ON BANK DEPS, EARNED</v>
          </cell>
        </row>
        <row r="354">
          <cell r="A354" t="str">
            <v>4662</v>
          </cell>
          <cell r="B354" t="str">
            <v>3560</v>
          </cell>
          <cell r="C354" t="str">
            <v>INTEREST ON BANK DEPS, EARNED</v>
          </cell>
        </row>
        <row r="355">
          <cell r="A355" t="str">
            <v>4662</v>
          </cell>
          <cell r="B355" t="str">
            <v>3561</v>
          </cell>
          <cell r="C355" t="str">
            <v>INTEREST ON BANK DEPS, EARNED</v>
          </cell>
        </row>
        <row r="356">
          <cell r="A356" t="str">
            <v>4662</v>
          </cell>
          <cell r="B356" t="str">
            <v>3570</v>
          </cell>
          <cell r="C356" t="str">
            <v>INTEREST ON BANK DEPS, EARNED</v>
          </cell>
        </row>
        <row r="357">
          <cell r="A357" t="str">
            <v>4683</v>
          </cell>
          <cell r="B357" t="str">
            <v>0000</v>
          </cell>
          <cell r="C357" t="str">
            <v>MISC INTEREST RECEIVED, NON-POLICY</v>
          </cell>
        </row>
        <row r="358">
          <cell r="A358" t="str">
            <v>4683</v>
          </cell>
          <cell r="B358" t="str">
            <v>4207</v>
          </cell>
          <cell r="C358" t="str">
            <v>MISC INT RCVD, GROUP HLTH - VF</v>
          </cell>
        </row>
        <row r="359">
          <cell r="A359" t="str">
            <v>4683</v>
          </cell>
          <cell r="B359" t="str">
            <v>4214</v>
          </cell>
          <cell r="C359" t="str">
            <v>MISC INT RCVD, GROUP HLTH - FD</v>
          </cell>
        </row>
        <row r="360">
          <cell r="A360" t="str">
            <v>4684</v>
          </cell>
          <cell r="B360" t="str">
            <v>0000</v>
          </cell>
          <cell r="C360" t="str">
            <v>INTEREST ON OVERDUE PREMS, UNALLOCA</v>
          </cell>
        </row>
        <row r="361">
          <cell r="A361" t="str">
            <v>4684</v>
          </cell>
          <cell r="B361" t="str">
            <v>1000</v>
          </cell>
          <cell r="C361" t="str">
            <v>INTEREST ON OVERDUE PREMS, UNALLOCA</v>
          </cell>
        </row>
        <row r="362">
          <cell r="A362" t="str">
            <v>4742</v>
          </cell>
          <cell r="B362" t="str">
            <v>0000</v>
          </cell>
          <cell r="C362" t="str">
            <v>W/D OF BONDS</v>
          </cell>
        </row>
        <row r="363">
          <cell r="A363" t="str">
            <v>4770</v>
          </cell>
          <cell r="B363" t="str">
            <v>0000</v>
          </cell>
          <cell r="C363" t="str">
            <v>GAINS OR LOSSES ON CURRENCY EXCHANG</v>
          </cell>
        </row>
        <row r="364">
          <cell r="A364" t="str">
            <v>4770</v>
          </cell>
          <cell r="B364" t="str">
            <v>4207</v>
          </cell>
          <cell r="C364" t="str">
            <v>G/L ON CURRENCY EXCHANGE - VF</v>
          </cell>
        </row>
        <row r="365">
          <cell r="A365" t="str">
            <v>4771</v>
          </cell>
          <cell r="B365" t="str">
            <v>0000</v>
          </cell>
          <cell r="C365" t="str">
            <v>GAINS OR LOSSES ON BASE CURR EXCHG</v>
          </cell>
        </row>
        <row r="366">
          <cell r="A366" t="str">
            <v>4822</v>
          </cell>
          <cell r="B366" t="str">
            <v>0100</v>
          </cell>
          <cell r="C366" t="str">
            <v>FEE INCOME - ASSIGNMENT, POLICY CHA</v>
          </cell>
        </row>
        <row r="367">
          <cell r="A367" t="str">
            <v>4822</v>
          </cell>
          <cell r="B367" t="str">
            <v>0800</v>
          </cell>
          <cell r="C367" t="str">
            <v>FEE INCOME, MODERN SUN ADMIN. FEES</v>
          </cell>
        </row>
        <row r="368">
          <cell r="A368" t="str">
            <v>5001</v>
          </cell>
          <cell r="B368" t="str">
            <v>1100</v>
          </cell>
          <cell r="C368" t="str">
            <v>D/C, REGULAR, INSCE DIRECT</v>
          </cell>
        </row>
        <row r="369">
          <cell r="A369" t="str">
            <v>5001</v>
          </cell>
          <cell r="B369" t="str">
            <v>1200</v>
          </cell>
          <cell r="C369" t="str">
            <v>D/C, REGULAR, INSCE SURPLUS CEDED</v>
          </cell>
        </row>
        <row r="370">
          <cell r="A370" t="str">
            <v>5002</v>
          </cell>
          <cell r="B370" t="str">
            <v>1100</v>
          </cell>
          <cell r="C370" t="str">
            <v>D/C, PUA, INSCE DIRECT</v>
          </cell>
        </row>
        <row r="371">
          <cell r="A371" t="str">
            <v>5003</v>
          </cell>
          <cell r="B371" t="str">
            <v>1100</v>
          </cell>
          <cell r="C371" t="str">
            <v>D/C, A.D.B., INSCE DIRECT</v>
          </cell>
        </row>
        <row r="372">
          <cell r="A372" t="str">
            <v>5019</v>
          </cell>
          <cell r="B372" t="str">
            <v>1100</v>
          </cell>
          <cell r="C372" t="str">
            <v>DISABILITY CLMS, INSTAL, INSCE DIRECT</v>
          </cell>
        </row>
        <row r="373">
          <cell r="A373" t="str">
            <v>5020</v>
          </cell>
          <cell r="B373" t="str">
            <v>1100</v>
          </cell>
          <cell r="C373" t="str">
            <v>M/E, REGULAR, INSCE DIRECT</v>
          </cell>
        </row>
        <row r="374">
          <cell r="A374" t="str">
            <v>5021</v>
          </cell>
          <cell r="B374" t="str">
            <v>1100</v>
          </cell>
          <cell r="C374" t="str">
            <v>M/E, PUA, INSCE DIRECT</v>
          </cell>
        </row>
        <row r="375">
          <cell r="A375" t="str">
            <v>5030</v>
          </cell>
          <cell r="B375" t="str">
            <v>1100</v>
          </cell>
          <cell r="C375" t="str">
            <v>C.S.V., REGULAR, INSCE DIRECT</v>
          </cell>
        </row>
        <row r="376">
          <cell r="A376" t="str">
            <v>5031</v>
          </cell>
          <cell r="B376" t="str">
            <v>1100</v>
          </cell>
          <cell r="C376" t="str">
            <v>C.S.V., PUA, INSCE DIRECT</v>
          </cell>
        </row>
        <row r="377">
          <cell r="A377" t="str">
            <v>5032</v>
          </cell>
          <cell r="B377" t="str">
            <v>1100</v>
          </cell>
          <cell r="C377" t="str">
            <v>C.S.V., CHANGE ALLCES, INSCE DIRECT</v>
          </cell>
        </row>
        <row r="378">
          <cell r="A378" t="str">
            <v>5070</v>
          </cell>
          <cell r="B378" t="str">
            <v>2100</v>
          </cell>
          <cell r="C378" t="str">
            <v>ANN INSTAL PYMTS, REGULAR, ANN DIRE</v>
          </cell>
        </row>
        <row r="379">
          <cell r="A379" t="str">
            <v>5070</v>
          </cell>
          <cell r="B379" t="str">
            <v>2173</v>
          </cell>
          <cell r="C379" t="str">
            <v>ANN INSTAL PYMTS, REGULAR, ANN DIRE</v>
          </cell>
        </row>
        <row r="380">
          <cell r="A380" t="str">
            <v>5086</v>
          </cell>
          <cell r="B380" t="str">
            <v>2100</v>
          </cell>
          <cell r="C380" t="str">
            <v>PYMTS UNDER SETT'MNT ANNUITIES, INS</v>
          </cell>
        </row>
        <row r="381">
          <cell r="A381" t="str">
            <v>5100</v>
          </cell>
          <cell r="B381" t="str">
            <v>1100</v>
          </cell>
          <cell r="C381" t="str">
            <v>INTEREST CREDITED TO P/H, PROCEEDS</v>
          </cell>
        </row>
        <row r="382">
          <cell r="A382" t="str">
            <v>5101</v>
          </cell>
          <cell r="B382" t="str">
            <v>1100</v>
          </cell>
          <cell r="C382" t="str">
            <v>INTEREST CREDITED TO P/H, PROCEEDS</v>
          </cell>
        </row>
        <row r="383">
          <cell r="A383" t="str">
            <v>5101</v>
          </cell>
          <cell r="B383" t="str">
            <v>1173</v>
          </cell>
          <cell r="C383" t="str">
            <v>INTEREST CREDITED TO P/H, PROCEEDS</v>
          </cell>
        </row>
        <row r="384">
          <cell r="A384" t="str">
            <v>5102</v>
          </cell>
          <cell r="B384" t="str">
            <v>1100</v>
          </cell>
          <cell r="C384" t="str">
            <v>INTEREST CREDITED TO P/H, DIVS ON D</v>
          </cell>
        </row>
        <row r="385">
          <cell r="A385" t="str">
            <v>5103</v>
          </cell>
          <cell r="B385" t="str">
            <v>1100</v>
          </cell>
          <cell r="C385" t="str">
            <v>INTEREST CREDITED TO P/H, AMTS ON D</v>
          </cell>
        </row>
        <row r="386">
          <cell r="A386" t="str">
            <v>5104</v>
          </cell>
          <cell r="B386" t="str">
            <v>1100</v>
          </cell>
          <cell r="C386" t="str">
            <v>INTEREST CREDITED TO P/H, R.R.I.F.,</v>
          </cell>
        </row>
        <row r="387">
          <cell r="A387" t="str">
            <v>5106</v>
          </cell>
          <cell r="B387" t="str">
            <v>1100</v>
          </cell>
          <cell r="C387" t="str">
            <v>INTEREST CREDITED TO P/H, ACCRUED,</v>
          </cell>
        </row>
        <row r="388">
          <cell r="A388" t="str">
            <v>5109</v>
          </cell>
          <cell r="B388" t="str">
            <v>1100</v>
          </cell>
          <cell r="C388" t="str">
            <v>INTEREST CREDITED TO P/H, ACCRUED,</v>
          </cell>
        </row>
        <row r="389">
          <cell r="A389" t="str">
            <v>5123</v>
          </cell>
          <cell r="B389" t="str">
            <v>1100</v>
          </cell>
          <cell r="C389" t="str">
            <v>INTEREST PAID ON POLICY CLAIMS, INS</v>
          </cell>
        </row>
        <row r="390">
          <cell r="A390" t="str">
            <v>5123</v>
          </cell>
          <cell r="B390" t="str">
            <v>1200</v>
          </cell>
          <cell r="C390" t="str">
            <v>INTEREST PAID ON POLICY CLAIMS, INS</v>
          </cell>
        </row>
        <row r="391">
          <cell r="A391" t="str">
            <v>5124</v>
          </cell>
          <cell r="B391" t="str">
            <v>1100</v>
          </cell>
          <cell r="C391" t="str">
            <v>INTEREST PAID OTHER, INSCE DIRECT</v>
          </cell>
        </row>
        <row r="392">
          <cell r="A392" t="str">
            <v>5160</v>
          </cell>
          <cell r="B392" t="str">
            <v>1100</v>
          </cell>
          <cell r="C392" t="str">
            <v>1ST YR COMM, REPORTABLE, INSCE DIRE</v>
          </cell>
        </row>
        <row r="393">
          <cell r="A393" t="str">
            <v>5161</v>
          </cell>
          <cell r="B393" t="str">
            <v>1100</v>
          </cell>
          <cell r="C393" t="str">
            <v>1ST YR COMM, NON-REPORTABLE, INSCE</v>
          </cell>
        </row>
        <row r="394">
          <cell r="A394" t="str">
            <v>5161</v>
          </cell>
          <cell r="B394" t="str">
            <v>1200</v>
          </cell>
          <cell r="C394" t="str">
            <v>1ST YR COMM, NON-REPORTABLE, INSCE</v>
          </cell>
        </row>
        <row r="395">
          <cell r="A395" t="str">
            <v>5162</v>
          </cell>
          <cell r="B395" t="str">
            <v>1100</v>
          </cell>
          <cell r="C395" t="str">
            <v>COMM LOADING ON O/S 1ST YR PREMS, I</v>
          </cell>
        </row>
        <row r="396">
          <cell r="A396" t="str">
            <v>5170</v>
          </cell>
          <cell r="B396" t="str">
            <v>1100</v>
          </cell>
          <cell r="C396" t="str">
            <v>REN'L COMM, REPORTABLE, INSCE DIREC</v>
          </cell>
        </row>
        <row r="397">
          <cell r="A397" t="str">
            <v>5171</v>
          </cell>
          <cell r="B397" t="str">
            <v>1100</v>
          </cell>
          <cell r="C397" t="str">
            <v>REN'L COMM, NON-REPORTABLE, INSCE D</v>
          </cell>
        </row>
        <row r="398">
          <cell r="A398" t="str">
            <v>5171</v>
          </cell>
          <cell r="B398" t="str">
            <v>1200</v>
          </cell>
          <cell r="C398" t="str">
            <v>REN'L COMM, NON-REPORTABLE, INSCE S</v>
          </cell>
        </row>
        <row r="399">
          <cell r="A399" t="str">
            <v>5172</v>
          </cell>
          <cell r="B399" t="str">
            <v>1100</v>
          </cell>
          <cell r="C399" t="str">
            <v>COMM LOADING ON O/S REN'L PREMS, IN</v>
          </cell>
        </row>
        <row r="400">
          <cell r="A400" t="str">
            <v>5173</v>
          </cell>
          <cell r="B400" t="str">
            <v>1100</v>
          </cell>
          <cell r="C400" t="str">
            <v>INCR IN PROVISION FOR COMM ON A.P.A</v>
          </cell>
        </row>
        <row r="401">
          <cell r="A401" t="str">
            <v>5192</v>
          </cell>
          <cell r="B401" t="str">
            <v>1100</v>
          </cell>
          <cell r="C401" t="str">
            <v>COMM LOADING ON O/S REN'L PREMS, IN</v>
          </cell>
        </row>
        <row r="402">
          <cell r="A402" t="str">
            <v>5204</v>
          </cell>
          <cell r="B402" t="str">
            <v>0000</v>
          </cell>
          <cell r="C402" t="str">
            <v>PREM TAXES, OTHER, UNALLOCATED</v>
          </cell>
        </row>
        <row r="403">
          <cell r="A403" t="str">
            <v>5204</v>
          </cell>
          <cell r="B403" t="str">
            <v>1200</v>
          </cell>
          <cell r="C403" t="str">
            <v>PREM TAXES, OTHER, INSCE SURPLUS CE</v>
          </cell>
        </row>
        <row r="404">
          <cell r="A404" t="str">
            <v>5208</v>
          </cell>
          <cell r="B404" t="str">
            <v>0300</v>
          </cell>
          <cell r="C404" t="str">
            <v>INCOME TAXES, OTHER</v>
          </cell>
        </row>
        <row r="405">
          <cell r="A405" t="str">
            <v>5217</v>
          </cell>
          <cell r="B405" t="str">
            <v>0000</v>
          </cell>
          <cell r="C405" t="str">
            <v>LICENSES AND FEES, COMPANY, NON POL</v>
          </cell>
        </row>
        <row r="406">
          <cell r="A406" t="str">
            <v>5218</v>
          </cell>
          <cell r="B406" t="str">
            <v>0000</v>
          </cell>
          <cell r="C406" t="str">
            <v>LICENSES AND FEES, MANAGERS AND AGE</v>
          </cell>
        </row>
        <row r="407">
          <cell r="A407" t="str">
            <v>5219</v>
          </cell>
          <cell r="B407" t="str">
            <v>0000</v>
          </cell>
          <cell r="C407" t="str">
            <v>LICENSES AND FEES, STATUTORY FEES</v>
          </cell>
        </row>
        <row r="408">
          <cell r="A408" t="str">
            <v>5221</v>
          </cell>
          <cell r="B408" t="str">
            <v>0000</v>
          </cell>
          <cell r="C408" t="str">
            <v>LICENSES AND FEES, MANAGERS AND AGE</v>
          </cell>
        </row>
        <row r="409">
          <cell r="A409" t="str">
            <v>5225</v>
          </cell>
          <cell r="B409" t="str">
            <v>0000</v>
          </cell>
          <cell r="C409" t="str">
            <v>BUSINESS TAXES (CANADA AND FOREIGN</v>
          </cell>
        </row>
        <row r="410">
          <cell r="A410" t="str">
            <v>5229</v>
          </cell>
          <cell r="B410" t="str">
            <v>0000</v>
          </cell>
          <cell r="C410" t="str">
            <v>REVENUE STAMPS (FOREIGN ONLY</v>
          </cell>
        </row>
        <row r="411">
          <cell r="A411" t="str">
            <v>5230</v>
          </cell>
          <cell r="B411" t="str">
            <v>0000</v>
          </cell>
          <cell r="C411" t="str">
            <v>ALL OTHER TAXES, NON POLICY</v>
          </cell>
        </row>
        <row r="412">
          <cell r="A412" t="str">
            <v>5250</v>
          </cell>
          <cell r="B412" t="str">
            <v>1100</v>
          </cell>
          <cell r="C412" t="str">
            <v>DIVS TO P/H, CASH, INSCE DIRECT</v>
          </cell>
        </row>
        <row r="413">
          <cell r="A413" t="str">
            <v>5250</v>
          </cell>
          <cell r="B413" t="str">
            <v>1200</v>
          </cell>
          <cell r="C413" t="str">
            <v>DIVS TO P/H, CASH, INSCE SURPLUS CE</v>
          </cell>
        </row>
        <row r="414">
          <cell r="A414" t="str">
            <v>5256</v>
          </cell>
          <cell r="B414" t="str">
            <v>1100</v>
          </cell>
          <cell r="C414" t="str">
            <v>DIVS TO P/H, LEFT ON DEP, INSCE DIR</v>
          </cell>
        </row>
        <row r="415">
          <cell r="A415" t="str">
            <v>5258</v>
          </cell>
          <cell r="B415" t="str">
            <v>1100</v>
          </cell>
          <cell r="C415" t="str">
            <v>DIVS TO P/H, APPLIED TO PAY REN'L P</v>
          </cell>
        </row>
        <row r="416">
          <cell r="A416" t="str">
            <v>5258</v>
          </cell>
          <cell r="B416" t="str">
            <v>1200</v>
          </cell>
          <cell r="C416" t="str">
            <v>DIVS TO P/H, APPLIED TO PAY REN'L P</v>
          </cell>
        </row>
        <row r="417">
          <cell r="A417" t="str">
            <v>5262</v>
          </cell>
          <cell r="B417" t="str">
            <v>1100</v>
          </cell>
          <cell r="C417" t="str">
            <v>DIVS TO P/H, APPLIED TO PURCHASE PU</v>
          </cell>
        </row>
        <row r="418">
          <cell r="A418" t="str">
            <v>5265</v>
          </cell>
          <cell r="B418" t="str">
            <v>1100</v>
          </cell>
          <cell r="C418" t="str">
            <v>DIVS TO P/H, APPLIED TO PURCHASE PU</v>
          </cell>
        </row>
        <row r="419">
          <cell r="A419" t="str">
            <v>5301</v>
          </cell>
          <cell r="B419" t="str">
            <v>1100</v>
          </cell>
          <cell r="C419" t="str">
            <v>INCR IN PROV FOR DIVS, INSCE DIRECT</v>
          </cell>
        </row>
        <row r="420">
          <cell r="A420" t="str">
            <v>5310</v>
          </cell>
          <cell r="B420" t="str">
            <v>1100</v>
          </cell>
          <cell r="C420" t="str">
            <v>NORMAL INCR IN RES. FOR UNMATURED O</v>
          </cell>
        </row>
        <row r="421">
          <cell r="A421" t="str">
            <v>5310</v>
          </cell>
          <cell r="B421" t="str">
            <v>1200</v>
          </cell>
          <cell r="C421" t="str">
            <v>NORMAL INCR IN RES. FOR UNMATURED O</v>
          </cell>
        </row>
        <row r="422">
          <cell r="A422" t="str">
            <v>5310</v>
          </cell>
          <cell r="B422" t="str">
            <v>2100</v>
          </cell>
          <cell r="C422" t="str">
            <v>NORMAL INCR IN RES. FOR UNMATURED O</v>
          </cell>
        </row>
        <row r="423">
          <cell r="A423" t="str">
            <v>5325</v>
          </cell>
          <cell r="B423" t="str">
            <v>0000</v>
          </cell>
          <cell r="C423" t="str">
            <v>INTEREST CREDITED TO AGENTS' AND S.</v>
          </cell>
        </row>
        <row r="424">
          <cell r="A424" t="str">
            <v>5380</v>
          </cell>
          <cell r="B424" t="str">
            <v>0000</v>
          </cell>
          <cell r="C424" t="str">
            <v>INCR IN PROV FOR CURRENCY FLUCTUATI</v>
          </cell>
        </row>
        <row r="425">
          <cell r="A425" t="str">
            <v>5400</v>
          </cell>
          <cell r="B425" t="str">
            <v>0009</v>
          </cell>
          <cell r="C425" t="str">
            <v>BULK ADJUSTMENT TO EXPENSES - ALLOC</v>
          </cell>
        </row>
        <row r="426">
          <cell r="A426" t="str">
            <v>5400</v>
          </cell>
          <cell r="B426" t="str">
            <v>1001</v>
          </cell>
          <cell r="C426" t="str">
            <v>GENERAL EXPENSES FROM CANADA-LIFE</v>
          </cell>
        </row>
        <row r="427">
          <cell r="A427" t="str">
            <v>5400</v>
          </cell>
          <cell r="B427" t="str">
            <v>2001</v>
          </cell>
          <cell r="C427" t="str">
            <v>GENERAL EXPENSES FROM CENTRAL-LIFE</v>
          </cell>
        </row>
        <row r="428">
          <cell r="A428" t="str">
            <v>5400</v>
          </cell>
          <cell r="B428" t="str">
            <v>3001</v>
          </cell>
          <cell r="C428" t="str">
            <v>GENERAL EXPENSES FROM CORP.  -LIFE</v>
          </cell>
        </row>
        <row r="429">
          <cell r="A429" t="str">
            <v>5400</v>
          </cell>
          <cell r="B429" t="str">
            <v>6001</v>
          </cell>
          <cell r="C429" t="str">
            <v>GENERAL EXPENSES FROM OTHER -LIFE</v>
          </cell>
        </row>
        <row r="430">
          <cell r="A430" t="str">
            <v>5401</v>
          </cell>
          <cell r="B430" t="str">
            <v>0000</v>
          </cell>
          <cell r="C430" t="str">
            <v>ADVANCES TO AGENTS - FINANCING</v>
          </cell>
        </row>
        <row r="431">
          <cell r="A431" t="str">
            <v>5401</v>
          </cell>
          <cell r="B431" t="str">
            <v>0900</v>
          </cell>
          <cell r="C431" t="str">
            <v>ADVANCES TO AGENTS - TRANSFERS TO C</v>
          </cell>
        </row>
        <row r="432">
          <cell r="A432" t="str">
            <v>5402</v>
          </cell>
          <cell r="B432" t="str">
            <v>0000</v>
          </cell>
          <cell r="C432" t="str">
            <v>PAYMENTS TO SECURE FIELD FORCE - AD</v>
          </cell>
        </row>
        <row r="433">
          <cell r="A433" t="str">
            <v>5402</v>
          </cell>
          <cell r="B433" t="str">
            <v>0600</v>
          </cell>
          <cell r="C433" t="str">
            <v>PAYMENTS TO SECURE STAFF - INSPECTI</v>
          </cell>
        </row>
        <row r="434">
          <cell r="A434" t="str">
            <v>5402</v>
          </cell>
          <cell r="B434" t="str">
            <v>0700</v>
          </cell>
          <cell r="C434" t="str">
            <v>PAYMENTS TO SECURE STAFF - ADVERTIS</v>
          </cell>
        </row>
        <row r="435">
          <cell r="A435" t="str">
            <v>5402</v>
          </cell>
          <cell r="B435" t="str">
            <v>0800</v>
          </cell>
          <cell r="C435" t="str">
            <v>PAYMENTS TO SECURE STAFF - OTHER</v>
          </cell>
        </row>
        <row r="436">
          <cell r="A436" t="str">
            <v>5403</v>
          </cell>
          <cell r="B436" t="str">
            <v>1100</v>
          </cell>
          <cell r="C436" t="str">
            <v>ADVERTISING</v>
          </cell>
        </row>
        <row r="437">
          <cell r="A437" t="str">
            <v>5404</v>
          </cell>
          <cell r="B437" t="str">
            <v>0000</v>
          </cell>
          <cell r="C437" t="str">
            <v>TRAINING OF FIELD FORCE - OTHER THA</v>
          </cell>
        </row>
        <row r="438">
          <cell r="A438" t="str">
            <v>5405</v>
          </cell>
          <cell r="B438" t="str">
            <v>0000</v>
          </cell>
          <cell r="C438" t="str">
            <v>AGENCY CONFERENCES/MEETINGS - OTHER</v>
          </cell>
        </row>
        <row r="439">
          <cell r="A439" t="str">
            <v>5405</v>
          </cell>
          <cell r="B439" t="str">
            <v>1055</v>
          </cell>
          <cell r="C439" t="str">
            <v>AGENCY CONFERENCES/MEETINGS - MEALS</v>
          </cell>
        </row>
        <row r="440">
          <cell r="A440" t="str">
            <v>5408</v>
          </cell>
          <cell r="B440" t="str">
            <v>0100</v>
          </cell>
          <cell r="C440" t="str">
            <v>UNIT AND SUB-OFFICE EXPENSES AND AL</v>
          </cell>
        </row>
        <row r="441">
          <cell r="A441" t="str">
            <v>5408</v>
          </cell>
          <cell r="B441" t="str">
            <v>0200</v>
          </cell>
          <cell r="C441" t="str">
            <v>UNIT AND SUB-OFFICE EXPENSES AND AL</v>
          </cell>
        </row>
        <row r="442">
          <cell r="A442" t="str">
            <v>5408</v>
          </cell>
          <cell r="B442" t="str">
            <v>0300</v>
          </cell>
          <cell r="C442" t="str">
            <v>UNIT AND SUB-OFFICE EXPENSES AND AL</v>
          </cell>
        </row>
        <row r="443">
          <cell r="A443" t="str">
            <v>5408</v>
          </cell>
          <cell r="B443" t="str">
            <v>0400</v>
          </cell>
          <cell r="C443" t="str">
            <v>UNIT AND SUB-OFFICE EXPENSES AND AL</v>
          </cell>
        </row>
        <row r="444">
          <cell r="A444" t="str">
            <v>5409</v>
          </cell>
          <cell r="B444" t="str">
            <v>0000</v>
          </cell>
          <cell r="C444" t="str">
            <v>FIELD FORCE SALARIES - AGENCY</v>
          </cell>
        </row>
        <row r="445">
          <cell r="A445" t="str">
            <v>5411</v>
          </cell>
          <cell r="B445" t="str">
            <v>0000</v>
          </cell>
          <cell r="C445" t="str">
            <v>ASSOCIATION DUES AND ASSESSMENTS</v>
          </cell>
        </row>
        <row r="446">
          <cell r="A446" t="str">
            <v>5413</v>
          </cell>
          <cell r="B446" t="str">
            <v>1100</v>
          </cell>
          <cell r="C446" t="str">
            <v>AUDITORS FEES - DELOITTE TOUCHE REG</v>
          </cell>
        </row>
        <row r="447">
          <cell r="A447" t="str">
            <v>5413</v>
          </cell>
          <cell r="B447" t="str">
            <v>3700</v>
          </cell>
          <cell r="C447" t="str">
            <v>AUDITORS FEES - DIAZ - PHILIPPINES</v>
          </cell>
        </row>
        <row r="448">
          <cell r="A448" t="str">
            <v>5414</v>
          </cell>
          <cell r="B448" t="str">
            <v>0000</v>
          </cell>
          <cell r="C448" t="str">
            <v>AUTOMOBILES AND TRUCKS - OTHER OPER</v>
          </cell>
        </row>
        <row r="449">
          <cell r="A449" t="str">
            <v>5414</v>
          </cell>
          <cell r="B449" t="str">
            <v>0030</v>
          </cell>
          <cell r="C449" t="str">
            <v>AUTOMOBILES AND TRUCKS - INSURANCE</v>
          </cell>
        </row>
        <row r="450">
          <cell r="A450" t="str">
            <v>5414</v>
          </cell>
          <cell r="B450" t="str">
            <v>0100</v>
          </cell>
          <cell r="C450" t="str">
            <v>AUTOMOBILES AND TRUCKS - PURCHASES</v>
          </cell>
        </row>
        <row r="451">
          <cell r="A451" t="str">
            <v>5414</v>
          </cell>
          <cell r="B451" t="str">
            <v>7000</v>
          </cell>
          <cell r="C451" t="str">
            <v>AUTOMOBILES AND TRUCKS - TRANSFER T</v>
          </cell>
        </row>
        <row r="452">
          <cell r="A452" t="str">
            <v>5414</v>
          </cell>
          <cell r="B452" t="str">
            <v>8000</v>
          </cell>
          <cell r="C452" t="str">
            <v>AUTOMOBILES AND TRUCKS - SALES, TRA</v>
          </cell>
        </row>
        <row r="453">
          <cell r="A453" t="str">
            <v>5414</v>
          </cell>
          <cell r="B453" t="str">
            <v>9000</v>
          </cell>
          <cell r="C453" t="str">
            <v>AUTOMOBILES AND TRUCKS - DEPRECIATI</v>
          </cell>
        </row>
        <row r="454">
          <cell r="A454" t="str">
            <v>5415</v>
          </cell>
          <cell r="B454" t="str">
            <v>0000</v>
          </cell>
          <cell r="C454" t="str">
            <v>FIELD FORCE GUARANTEE PAYMENTS - AG</v>
          </cell>
        </row>
        <row r="455">
          <cell r="A455" t="str">
            <v>5416</v>
          </cell>
          <cell r="B455" t="str">
            <v>0000</v>
          </cell>
          <cell r="C455" t="str">
            <v>BUSINESS RECEPTION/MEETINGS - OTHER</v>
          </cell>
        </row>
        <row r="456">
          <cell r="A456" t="str">
            <v>5416</v>
          </cell>
          <cell r="B456" t="str">
            <v>1000</v>
          </cell>
          <cell r="C456" t="str">
            <v>BUSINESS RECEPTION/MEETINGS - OTHER</v>
          </cell>
        </row>
        <row r="457">
          <cell r="A457" t="str">
            <v>5417</v>
          </cell>
          <cell r="B457" t="str">
            <v>0000</v>
          </cell>
          <cell r="C457" t="str">
            <v>FIELD FORCE ALLOWANCES - AGENCY</v>
          </cell>
        </row>
        <row r="458">
          <cell r="A458" t="str">
            <v>5418</v>
          </cell>
          <cell r="B458" t="str">
            <v>0000</v>
          </cell>
          <cell r="C458" t="str">
            <v>BANK ACTIVITY CHARGES - **** NAME O</v>
          </cell>
        </row>
        <row r="459">
          <cell r="A459" t="str">
            <v>5418</v>
          </cell>
          <cell r="B459" t="str">
            <v>0001</v>
          </cell>
          <cell r="C459" t="str">
            <v>BANK ACTIVITY CHARGES - **** NAME O</v>
          </cell>
        </row>
        <row r="460">
          <cell r="A460" t="str">
            <v>5418</v>
          </cell>
          <cell r="B460" t="str">
            <v>3501</v>
          </cell>
          <cell r="C460" t="str">
            <v>BANK ACTIVITY CHARGES - ****</v>
          </cell>
        </row>
        <row r="461">
          <cell r="A461" t="str">
            <v>5418</v>
          </cell>
          <cell r="B461" t="str">
            <v>3504</v>
          </cell>
          <cell r="C461" t="str">
            <v>BANK ACTIVITY CHARGES - ****</v>
          </cell>
        </row>
        <row r="462">
          <cell r="A462" t="str">
            <v>5418</v>
          </cell>
          <cell r="B462" t="str">
            <v>3505</v>
          </cell>
          <cell r="C462" t="str">
            <v>BANK ACTIVITY CHARGES - ****</v>
          </cell>
        </row>
        <row r="463">
          <cell r="A463" t="str">
            <v>5418</v>
          </cell>
          <cell r="B463" t="str">
            <v>3507</v>
          </cell>
          <cell r="C463" t="str">
            <v>BANK ACTIVITY CHARGES - ****</v>
          </cell>
        </row>
        <row r="464">
          <cell r="A464" t="str">
            <v>5419</v>
          </cell>
          <cell r="B464" t="str">
            <v>0100</v>
          </cell>
          <cell r="C464" t="str">
            <v>FIELD FORCE BONUSES - AGENCY, ACQUI</v>
          </cell>
        </row>
        <row r="465">
          <cell r="A465" t="str">
            <v>5419</v>
          </cell>
          <cell r="B465" t="str">
            <v>0300</v>
          </cell>
          <cell r="C465" t="str">
            <v>FIELD FORCE BONUSES - AGENCY, COMBI</v>
          </cell>
        </row>
        <row r="466">
          <cell r="A466" t="str">
            <v>5420</v>
          </cell>
          <cell r="B466" t="str">
            <v>0000</v>
          </cell>
          <cell r="C466" t="str">
            <v>BOOKS, PERIODICALS AND VIDEO TAPES</v>
          </cell>
        </row>
        <row r="467">
          <cell r="A467" t="str">
            <v>5421</v>
          </cell>
          <cell r="B467" t="str">
            <v>0000</v>
          </cell>
          <cell r="C467" t="str">
            <v>MISCELLANEOUS FIELD FORCE REMUNERAT</v>
          </cell>
        </row>
        <row r="468">
          <cell r="A468" t="str">
            <v>5421</v>
          </cell>
          <cell r="B468" t="str">
            <v>0200</v>
          </cell>
          <cell r="C468" t="str">
            <v>MISCELLANEOUS FIELD FORCE REMUNERAT</v>
          </cell>
        </row>
        <row r="469">
          <cell r="A469" t="str">
            <v>5430</v>
          </cell>
          <cell r="B469" t="str">
            <v>0000</v>
          </cell>
          <cell r="C469" t="str">
            <v>EMPLOYEE WELFARE - OTHER</v>
          </cell>
        </row>
        <row r="470">
          <cell r="A470" t="str">
            <v>5430</v>
          </cell>
          <cell r="B470" t="str">
            <v>2300</v>
          </cell>
          <cell r="C470" t="str">
            <v>EMPLOYEE WELFARE - CAFETERIA, FOOD</v>
          </cell>
        </row>
        <row r="471">
          <cell r="A471" t="str">
            <v>5430</v>
          </cell>
          <cell r="B471" t="str">
            <v>4300</v>
          </cell>
          <cell r="C471" t="str">
            <v>EMPLOYEE WELFARE - CAFETERIA, FOOD</v>
          </cell>
        </row>
        <row r="472">
          <cell r="A472" t="str">
            <v>5432</v>
          </cell>
          <cell r="B472" t="str">
            <v>0200</v>
          </cell>
          <cell r="C472" t="str">
            <v>CHRGBACKS -CORP INFO SERVICES DEVEL</v>
          </cell>
        </row>
        <row r="473">
          <cell r="A473" t="str">
            <v>5432</v>
          </cell>
          <cell r="B473" t="str">
            <v>0300</v>
          </cell>
          <cell r="C473" t="str">
            <v>CHRGBACKS -CENTRAL INDIV. DEVELOPMT</v>
          </cell>
        </row>
        <row r="474">
          <cell r="A474" t="str">
            <v>5432</v>
          </cell>
          <cell r="B474" t="str">
            <v>0501</v>
          </cell>
          <cell r="C474" t="str">
            <v>ICC CHARGEBACK - CPU</v>
          </cell>
        </row>
        <row r="475">
          <cell r="A475" t="str">
            <v>5432</v>
          </cell>
          <cell r="B475" t="str">
            <v>1160</v>
          </cell>
          <cell r="C475" t="str">
            <v>ICC CHARGEBACK - STORAGE</v>
          </cell>
        </row>
        <row r="476">
          <cell r="A476" t="str">
            <v>5432</v>
          </cell>
          <cell r="B476" t="str">
            <v>1300</v>
          </cell>
          <cell r="C476" t="str">
            <v>ICC CHARGEBACK - OUTPUT</v>
          </cell>
        </row>
        <row r="477">
          <cell r="A477" t="str">
            <v>5432</v>
          </cell>
          <cell r="B477" t="str">
            <v>9898</v>
          </cell>
          <cell r="C477" t="str">
            <v>ICC CHARGEBACK - NETWORK</v>
          </cell>
        </row>
        <row r="478">
          <cell r="A478" t="str">
            <v>5432</v>
          </cell>
          <cell r="B478" t="str">
            <v>0505</v>
          </cell>
          <cell r="C478" t="str">
            <v>ICC CHARGEBACK - SLIMS</v>
          </cell>
        </row>
        <row r="479">
          <cell r="A479" t="str">
            <v>5432</v>
          </cell>
          <cell r="B479" t="str">
            <v>0506</v>
          </cell>
          <cell r="C479" t="str">
            <v>ICC CHARGEBACK - CLIENT SERVICES</v>
          </cell>
        </row>
        <row r="480">
          <cell r="A480" t="str">
            <v>5433</v>
          </cell>
          <cell r="B480" t="str">
            <v>0000</v>
          </cell>
          <cell r="C480" t="str">
            <v>FREIGHT, DUTY, EXPRESS AND COURIER</v>
          </cell>
        </row>
        <row r="481">
          <cell r="A481" t="str">
            <v>5438</v>
          </cell>
          <cell r="B481" t="str">
            <v>0000</v>
          </cell>
          <cell r="C481" t="str">
            <v>INSPECTION FEES</v>
          </cell>
        </row>
        <row r="482">
          <cell r="A482" t="str">
            <v>5439</v>
          </cell>
          <cell r="B482" t="str">
            <v>2481</v>
          </cell>
          <cell r="C482" t="str">
            <v>INSURANCE, EXCEPT ON REAL ESTATE -</v>
          </cell>
        </row>
        <row r="483">
          <cell r="A483" t="str">
            <v>5439</v>
          </cell>
          <cell r="B483" t="str">
            <v>2463</v>
          </cell>
          <cell r="C483" t="str">
            <v>INSURANCE, EXCEPT ON REAL ESTATE -</v>
          </cell>
        </row>
        <row r="484">
          <cell r="A484" t="str">
            <v>5440</v>
          </cell>
          <cell r="B484" t="str">
            <v>0000</v>
          </cell>
          <cell r="C484" t="str">
            <v>INVESTIGATION AND SETTLEMENT OF POL</v>
          </cell>
        </row>
        <row r="485">
          <cell r="A485" t="str">
            <v>5445</v>
          </cell>
          <cell r="B485" t="str">
            <v>0000</v>
          </cell>
          <cell r="C485" t="str">
            <v>LAW COSTS</v>
          </cell>
        </row>
        <row r="486">
          <cell r="A486" t="str">
            <v>5448</v>
          </cell>
          <cell r="B486" t="str">
            <v>0000</v>
          </cell>
          <cell r="C486" t="str">
            <v>MEDICAL FEES</v>
          </cell>
        </row>
        <row r="487">
          <cell r="A487" t="str">
            <v>5450</v>
          </cell>
          <cell r="B487" t="str">
            <v>0810</v>
          </cell>
          <cell r="C487" t="str">
            <v>FURNITURE AND FURNISHINGS - PURCHAS</v>
          </cell>
        </row>
        <row r="488">
          <cell r="A488" t="str">
            <v>5450</v>
          </cell>
          <cell r="B488" t="str">
            <v>7000</v>
          </cell>
          <cell r="C488" t="str">
            <v>FURNITURE AND FURNISHINGS - TRANSFE</v>
          </cell>
        </row>
        <row r="489">
          <cell r="A489" t="str">
            <v>5450</v>
          </cell>
          <cell r="B489" t="str">
            <v>9000</v>
          </cell>
          <cell r="C489" t="str">
            <v>FURNITURE AND FURNISHINGS - DEPRECI</v>
          </cell>
        </row>
        <row r="490">
          <cell r="A490" t="str">
            <v>5450</v>
          </cell>
          <cell r="B490" t="str">
            <v>9100</v>
          </cell>
          <cell r="C490" t="str">
            <v>FURNITURE AND FURNISHINGS - SALES &amp;</v>
          </cell>
        </row>
        <row r="491">
          <cell r="A491" t="str">
            <v>5451</v>
          </cell>
          <cell r="B491" t="str">
            <v>0200</v>
          </cell>
          <cell r="C491" t="str">
            <v>EQUIPMENT - COMPUTER SOFTWARE (CCA</v>
          </cell>
        </row>
        <row r="492">
          <cell r="A492" t="str">
            <v>5451</v>
          </cell>
          <cell r="B492" t="str">
            <v>0310</v>
          </cell>
          <cell r="C492" t="str">
            <v>EQUIPMENT - COMPUTER HARDWARE (CCA</v>
          </cell>
        </row>
        <row r="493">
          <cell r="A493" t="str">
            <v>5451</v>
          </cell>
          <cell r="B493" t="str">
            <v>0810</v>
          </cell>
          <cell r="C493" t="str">
            <v>EQUIPMENT - ALL OTHER (CCA CLASS 8)</v>
          </cell>
        </row>
        <row r="494">
          <cell r="A494" t="str">
            <v>5451</v>
          </cell>
          <cell r="B494" t="str">
            <v>7000</v>
          </cell>
          <cell r="C494" t="str">
            <v>EQUIPMENT - TRANSFER TO ASSET</v>
          </cell>
        </row>
        <row r="495">
          <cell r="A495" t="str">
            <v>5451</v>
          </cell>
          <cell r="B495" t="str">
            <v>7300</v>
          </cell>
          <cell r="C495" t="str">
            <v>EQUIPMENT - COMPUTER HARDWARE (CCA</v>
          </cell>
        </row>
        <row r="496">
          <cell r="A496" t="str">
            <v>5451</v>
          </cell>
          <cell r="B496" t="str">
            <v>9000</v>
          </cell>
          <cell r="C496" t="str">
            <v>EQUIPMENT - DEPRECIATION</v>
          </cell>
        </row>
        <row r="497">
          <cell r="A497" t="str">
            <v>5451</v>
          </cell>
          <cell r="B497" t="str">
            <v>9300</v>
          </cell>
          <cell r="C497" t="str">
            <v>EQUIPMENT - COMPUTER HARDWARE (CCA</v>
          </cell>
        </row>
        <row r="498">
          <cell r="A498" t="str">
            <v>5452</v>
          </cell>
          <cell r="B498" t="str">
            <v>0000</v>
          </cell>
          <cell r="C498" t="str">
            <v>RENTAL OF EQUIPMENT, FURNITURE AND</v>
          </cell>
        </row>
        <row r="499">
          <cell r="A499" t="str">
            <v>5455</v>
          </cell>
          <cell r="B499" t="str">
            <v>2121</v>
          </cell>
          <cell r="C499" t="str">
            <v>OVERRIDING COMMISSIONS TO BRANCH MA</v>
          </cell>
        </row>
        <row r="500">
          <cell r="A500" t="str">
            <v>5458</v>
          </cell>
          <cell r="B500" t="str">
            <v>0200</v>
          </cell>
          <cell r="C500" t="str">
            <v>COMPANY PENSIONS AND INSURANCE PLAN</v>
          </cell>
        </row>
        <row r="501">
          <cell r="A501" t="str">
            <v>5458</v>
          </cell>
          <cell r="B501" t="str">
            <v>0300</v>
          </cell>
          <cell r="C501" t="str">
            <v>COMPANY PENSIONS AND INSURANCE PLAN</v>
          </cell>
        </row>
        <row r="502">
          <cell r="A502" t="str">
            <v>5458</v>
          </cell>
          <cell r="B502" t="str">
            <v>0600</v>
          </cell>
          <cell r="C502" t="str">
            <v>COMPANY PENSIONS AND INSURANCE PLAN</v>
          </cell>
        </row>
        <row r="503">
          <cell r="A503" t="str">
            <v>5460</v>
          </cell>
          <cell r="B503" t="str">
            <v>0200</v>
          </cell>
          <cell r="C503" t="str">
            <v>COMPANY PENSIONS AND INSURANCE PLAN</v>
          </cell>
        </row>
        <row r="504">
          <cell r="A504" t="str">
            <v>5460</v>
          </cell>
          <cell r="B504" t="str">
            <v>0200</v>
          </cell>
          <cell r="C504" t="str">
            <v>COMPANY PENSIONS AND INSURANCE PLAN</v>
          </cell>
        </row>
        <row r="505">
          <cell r="A505" t="str">
            <v>5460</v>
          </cell>
          <cell r="B505" t="str">
            <v>0300</v>
          </cell>
          <cell r="C505" t="str">
            <v>COMPANY PENSIONS AND INSURANCE PLAN</v>
          </cell>
        </row>
        <row r="506">
          <cell r="A506" t="str">
            <v>5460</v>
          </cell>
          <cell r="B506" t="str">
            <v>1000</v>
          </cell>
          <cell r="C506" t="str">
            <v>COMPANY PENSIONS AND INSURANCE PLAN</v>
          </cell>
        </row>
        <row r="507">
          <cell r="A507" t="str">
            <v>5461</v>
          </cell>
          <cell r="B507" t="str">
            <v>0000</v>
          </cell>
          <cell r="C507" t="str">
            <v>POSTAGE</v>
          </cell>
        </row>
        <row r="508">
          <cell r="A508" t="str">
            <v>5462</v>
          </cell>
          <cell r="B508" t="str">
            <v>0000</v>
          </cell>
          <cell r="C508" t="str">
            <v>PRINTING AND STATIONERY-ALL OTHERS</v>
          </cell>
        </row>
        <row r="509">
          <cell r="A509" t="str">
            <v>5462</v>
          </cell>
          <cell r="B509" t="str">
            <v>0500</v>
          </cell>
          <cell r="C509" t="str">
            <v>PRINTING AND STATIONERY-ALL OTHERS</v>
          </cell>
        </row>
        <row r="510">
          <cell r="A510" t="str">
            <v>5466</v>
          </cell>
          <cell r="B510" t="str">
            <v>0000</v>
          </cell>
          <cell r="C510" t="str">
            <v>PROFIT AND LOSS - ALL OTHER</v>
          </cell>
        </row>
        <row r="511">
          <cell r="A511" t="str">
            <v>5467</v>
          </cell>
          <cell r="B511" t="str">
            <v>0000</v>
          </cell>
          <cell r="C511" t="str">
            <v>PUBLIC HEALTH AND WELFARE</v>
          </cell>
        </row>
        <row r="512">
          <cell r="A512" t="str">
            <v>5471</v>
          </cell>
          <cell r="B512" t="str">
            <v>0000</v>
          </cell>
          <cell r="C512" t="str">
            <v>RENTS AND OTHER OFFICE EXPENSES - A</v>
          </cell>
        </row>
        <row r="513">
          <cell r="A513" t="str">
            <v>5471</v>
          </cell>
          <cell r="B513" t="str">
            <v>0100</v>
          </cell>
          <cell r="C513" t="str">
            <v>RENTS AND OTHER OFF EXP-PD UND LEAS</v>
          </cell>
        </row>
        <row r="514">
          <cell r="A514" t="str">
            <v>5471</v>
          </cell>
          <cell r="B514" t="str">
            <v>0300</v>
          </cell>
          <cell r="C514" t="str">
            <v>RENTS AND OTHER OFF EXP-OFF MAINT</v>
          </cell>
        </row>
        <row r="515">
          <cell r="A515" t="str">
            <v>5471</v>
          </cell>
          <cell r="B515" t="str">
            <v>2000</v>
          </cell>
          <cell r="C515" t="str">
            <v>RENTS AND OTHER OFFICE EXPENSES, AL</v>
          </cell>
        </row>
        <row r="516">
          <cell r="A516" t="str">
            <v>5475</v>
          </cell>
          <cell r="B516" t="str">
            <v>0000</v>
          </cell>
          <cell r="C516" t="str">
            <v>CUSTODY OF SECURITIES, BANK CHARGES</v>
          </cell>
        </row>
        <row r="517">
          <cell r="A517" t="str">
            <v>5477</v>
          </cell>
          <cell r="B517" t="str">
            <v>0101</v>
          </cell>
          <cell r="C517" t="str">
            <v>SALARIES AND ALLOWANCES TO OFFICE S</v>
          </cell>
        </row>
        <row r="518">
          <cell r="A518" t="str">
            <v>5477</v>
          </cell>
          <cell r="B518" t="str">
            <v>0132</v>
          </cell>
          <cell r="C518" t="str">
            <v>SALARIES AND ALLOWANCES TO OFFICE S</v>
          </cell>
        </row>
        <row r="519">
          <cell r="A519" t="str">
            <v>5477</v>
          </cell>
          <cell r="B519" t="str">
            <v>0601</v>
          </cell>
          <cell r="C519" t="str">
            <v>SALARIES AND ALLOWANCES TO OFFICE S</v>
          </cell>
        </row>
        <row r="520">
          <cell r="A520" t="str">
            <v>5477</v>
          </cell>
          <cell r="B520" t="str">
            <v>0630</v>
          </cell>
          <cell r="C520" t="str">
            <v>SALARIES AND ALLOWANCES TO OFFICE S</v>
          </cell>
        </row>
        <row r="521">
          <cell r="A521" t="str">
            <v>5477</v>
          </cell>
          <cell r="B521" t="str">
            <v>1000</v>
          </cell>
          <cell r="C521" t="str">
            <v>SALARIES AND ALLOWANCES TO OFFICE S</v>
          </cell>
        </row>
        <row r="522">
          <cell r="A522" t="str">
            <v>5477</v>
          </cell>
          <cell r="B522" t="str">
            <v>1700</v>
          </cell>
          <cell r="C522" t="str">
            <v>SALARIES AND ALLOWANCES TO OFFICE S</v>
          </cell>
        </row>
        <row r="523">
          <cell r="A523" t="str">
            <v>5477</v>
          </cell>
          <cell r="B523" t="str">
            <v>1800</v>
          </cell>
          <cell r="C523" t="str">
            <v>SALARIES AND ALLOWANCES TO OFFICE S</v>
          </cell>
        </row>
        <row r="524">
          <cell r="A524" t="str">
            <v>5477</v>
          </cell>
          <cell r="B524" t="str">
            <v>2510</v>
          </cell>
          <cell r="C524" t="str">
            <v>SALARIES AND ALLOWANCES TO OFFICE S</v>
          </cell>
        </row>
        <row r="525">
          <cell r="A525" t="str">
            <v>5477</v>
          </cell>
          <cell r="B525" t="str">
            <v>3000</v>
          </cell>
          <cell r="C525" t="str">
            <v>SALARIES AND ALLOWANCES TO OFFICE S</v>
          </cell>
        </row>
        <row r="526">
          <cell r="A526" t="str">
            <v>5477</v>
          </cell>
          <cell r="B526" t="str">
            <v>7100</v>
          </cell>
          <cell r="C526" t="str">
            <v>SALARIES AND ALLOWANCES TO OFFICE S</v>
          </cell>
        </row>
        <row r="527">
          <cell r="A527" t="str">
            <v>5477</v>
          </cell>
          <cell r="B527" t="str">
            <v>7200</v>
          </cell>
          <cell r="C527" t="str">
            <v>SALARIES AND ALLOWANCES TO OFFICE S</v>
          </cell>
        </row>
        <row r="528">
          <cell r="A528" t="str">
            <v>5479</v>
          </cell>
          <cell r="B528" t="str">
            <v>0010</v>
          </cell>
          <cell r="C528" t="str">
            <v>SPECIAL FUND - NON-REPORTABLE ITEMS</v>
          </cell>
        </row>
        <row r="529">
          <cell r="A529" t="str">
            <v>5480</v>
          </cell>
          <cell r="B529" t="str">
            <v>2300</v>
          </cell>
          <cell r="C529" t="str">
            <v>SPECIAL EXPENSES - SUB COMPANIES</v>
          </cell>
        </row>
        <row r="530">
          <cell r="A530" t="str">
            <v>5482</v>
          </cell>
          <cell r="B530" t="str">
            <v>0000</v>
          </cell>
          <cell r="C530" t="str">
            <v>AUTOMOBILE EXPENSES</v>
          </cell>
        </row>
        <row r="531">
          <cell r="A531" t="str">
            <v>5483</v>
          </cell>
          <cell r="B531" t="str">
            <v>1000</v>
          </cell>
          <cell r="C531" t="str">
            <v>CO. CONT. TO QUEBEC SALES TAX</v>
          </cell>
        </row>
        <row r="532">
          <cell r="A532" t="str">
            <v>5483</v>
          </cell>
          <cell r="B532" t="str">
            <v>1002</v>
          </cell>
          <cell r="C532" t="str">
            <v>CO. CONT. TO HEALTH INSCE, STAFF</v>
          </cell>
        </row>
        <row r="533">
          <cell r="A533" t="str">
            <v>5483</v>
          </cell>
          <cell r="B533" t="str">
            <v>1040</v>
          </cell>
          <cell r="C533" t="str">
            <v>CO. CONT. TO HOME DEVELOPMENT MUTUA</v>
          </cell>
        </row>
        <row r="534">
          <cell r="A534" t="str">
            <v>5484</v>
          </cell>
          <cell r="B534" t="str">
            <v>0000</v>
          </cell>
          <cell r="C534" t="str">
            <v>MISC SERVICE AND RETAINERS, OTHER</v>
          </cell>
        </row>
        <row r="535">
          <cell r="A535" t="str">
            <v>5486</v>
          </cell>
          <cell r="B535" t="str">
            <v>0500</v>
          </cell>
          <cell r="C535" t="str">
            <v>TELEPHONE EQUIPMENT</v>
          </cell>
        </row>
        <row r="536">
          <cell r="A536" t="str">
            <v>5486</v>
          </cell>
          <cell r="B536" t="str">
            <v>0900</v>
          </cell>
          <cell r="C536" t="str">
            <v>TELEPHONE EQUIPMENT</v>
          </cell>
        </row>
        <row r="537">
          <cell r="A537" t="str">
            <v>5486</v>
          </cell>
          <cell r="B537" t="str">
            <v>1000</v>
          </cell>
          <cell r="C537" t="str">
            <v>TELEPHONE, TELEX, ETC EQUIPMENT AND</v>
          </cell>
        </row>
        <row r="538">
          <cell r="A538" t="str">
            <v>5486</v>
          </cell>
          <cell r="B538" t="str">
            <v>2000</v>
          </cell>
          <cell r="C538" t="str">
            <v>TELEPHONE, TELEX, ETC EQUIPMENT AND</v>
          </cell>
        </row>
        <row r="539">
          <cell r="A539" t="str">
            <v>5486</v>
          </cell>
          <cell r="B539" t="str">
            <v>3009</v>
          </cell>
          <cell r="C539" t="str">
            <v>TELEPHONE, TELEX, ETC EQUIPMENT AND</v>
          </cell>
        </row>
        <row r="540">
          <cell r="A540" t="str">
            <v>5489</v>
          </cell>
          <cell r="B540" t="str">
            <v>1000</v>
          </cell>
          <cell r="C540" t="str">
            <v>TRAVELLING - STAFF, TRAVEL EXPENSES</v>
          </cell>
        </row>
        <row r="541">
          <cell r="A541" t="str">
            <v>5489</v>
          </cell>
          <cell r="B541" t="str">
            <v>1010</v>
          </cell>
          <cell r="C541" t="str">
            <v>TRAVELLING - STAFF, TRAVEL EXPENSES</v>
          </cell>
        </row>
        <row r="542">
          <cell r="A542" t="str">
            <v>5489</v>
          </cell>
          <cell r="B542" t="str">
            <v>1050</v>
          </cell>
          <cell r="C542" t="str">
            <v>TRAVELLING - STAFF, ENTERTAINMENT</v>
          </cell>
        </row>
        <row r="543">
          <cell r="A543" t="str">
            <v>5492</v>
          </cell>
          <cell r="B543" t="str">
            <v>0000</v>
          </cell>
          <cell r="C543" t="str">
            <v>STAFF TRANSFER - OTHER</v>
          </cell>
        </row>
        <row r="544">
          <cell r="A544" t="str">
            <v>5493</v>
          </cell>
          <cell r="B544" t="str">
            <v>0000</v>
          </cell>
          <cell r="C544" t="str">
            <v>TRAINING OF STAFF - OTHER</v>
          </cell>
        </row>
        <row r="545">
          <cell r="A545" t="str">
            <v>5493</v>
          </cell>
          <cell r="B545" t="str">
            <v>0100</v>
          </cell>
          <cell r="C545" t="str">
            <v>TRAINING OF STAFF - OTHER</v>
          </cell>
        </row>
        <row r="546">
          <cell r="A546" t="str">
            <v>5497</v>
          </cell>
          <cell r="B546" t="str">
            <v>0000</v>
          </cell>
          <cell r="C546" t="str">
            <v>MAINTENANCE</v>
          </cell>
        </row>
        <row r="547">
          <cell r="A547" t="str">
            <v>5499</v>
          </cell>
          <cell r="B547" t="str">
            <v>0000</v>
          </cell>
          <cell r="C547" t="str">
            <v>ALL OTHER ITEMS OF EXPENDITURES - O</v>
          </cell>
        </row>
        <row r="548">
          <cell r="A548" t="str">
            <v>5499</v>
          </cell>
          <cell r="B548" t="str">
            <v>0200</v>
          </cell>
          <cell r="C548" t="str">
            <v>OTHER EXP. - OVERAGES &amp; SHORTAGES</v>
          </cell>
        </row>
        <row r="549">
          <cell r="A549" t="str">
            <v>5499</v>
          </cell>
          <cell r="B549" t="str">
            <v>3000</v>
          </cell>
          <cell r="C549" t="str">
            <v>ALL OTHER ITEMS OF EXPENDITURES - C</v>
          </cell>
        </row>
        <row r="550">
          <cell r="A550" t="str">
            <v>5499</v>
          </cell>
          <cell r="B550" t="str">
            <v>9900</v>
          </cell>
          <cell r="C550" t="str">
            <v>ALL OTHER ITEMS OF EXPENDITURES - T</v>
          </cell>
        </row>
        <row r="551">
          <cell r="A551" t="str">
            <v>5977</v>
          </cell>
          <cell r="B551" t="str">
            <v>0000</v>
          </cell>
          <cell r="C551" t="str">
            <v>NET UNREALIZED GAINS/LOSSES ON INC</v>
          </cell>
        </row>
        <row r="552">
          <cell r="A552" t="str">
            <v>6201</v>
          </cell>
          <cell r="B552" t="str">
            <v>0500</v>
          </cell>
          <cell r="C552" t="str">
            <v>ORDINARY INSURANCE PROCESS CONTROL,</v>
          </cell>
        </row>
        <row r="553">
          <cell r="A553" t="str">
            <v>6204</v>
          </cell>
          <cell r="B553" t="str">
            <v>0300</v>
          </cell>
          <cell r="C553" t="str">
            <v>GROUP PROCESS CONTROL, MANUAL CHEQU</v>
          </cell>
        </row>
        <row r="554">
          <cell r="A554" t="str">
            <v>6204</v>
          </cell>
          <cell r="B554" t="str">
            <v>0600</v>
          </cell>
          <cell r="C554" t="str">
            <v>GROUP PROCESS CONTROL, MANUAL CHEQU</v>
          </cell>
        </row>
        <row r="555">
          <cell r="A555" t="str">
            <v>6207</v>
          </cell>
          <cell r="B555" t="str">
            <v>0000</v>
          </cell>
          <cell r="C555" t="str">
            <v>INVESTMENT PROCESS CONTROL</v>
          </cell>
        </row>
        <row r="556">
          <cell r="A556" t="str">
            <v>6212</v>
          </cell>
          <cell r="B556" t="str">
            <v>0000</v>
          </cell>
          <cell r="C556" t="str">
            <v>G.A.S. PROCESS CONTROL</v>
          </cell>
        </row>
        <row r="557">
          <cell r="A557" t="str">
            <v>6226</v>
          </cell>
          <cell r="B557" t="str">
            <v>0000</v>
          </cell>
          <cell r="C557" t="str">
            <v>AGENCY PROCESS CONTROL - GENERATED</v>
          </cell>
        </row>
        <row r="558">
          <cell r="A558" t="str">
            <v>6301</v>
          </cell>
          <cell r="B558" t="str">
            <v>0000</v>
          </cell>
          <cell r="C558" t="str">
            <v>ORDINARY INSURANCE - A.M.P. CONTROL</v>
          </cell>
        </row>
        <row r="559">
          <cell r="A559" t="str">
            <v>6305</v>
          </cell>
          <cell r="B559" t="str">
            <v>0000</v>
          </cell>
          <cell r="C559" t="str">
            <v>BRANCH OFFICE PAYROLL</v>
          </cell>
        </row>
        <row r="560">
          <cell r="A560" t="str">
            <v>6309</v>
          </cell>
          <cell r="B560" t="str">
            <v>0000</v>
          </cell>
          <cell r="C560" t="str">
            <v>ORDINARY STAFF ASSURANCE TRANSFER C</v>
          </cell>
        </row>
        <row r="561">
          <cell r="A561" t="str">
            <v>6332</v>
          </cell>
          <cell r="B561" t="str">
            <v>0000</v>
          </cell>
          <cell r="C561" t="str">
            <v>AGENCY RECEIPTS AND PAYMENTS BY BRA</v>
          </cell>
        </row>
        <row r="562">
          <cell r="A562" t="str">
            <v>6333</v>
          </cell>
          <cell r="B562" t="str">
            <v>0000</v>
          </cell>
          <cell r="C562" t="str">
            <v>AGENCY ORDINARY INSURANCE DEDUCTION</v>
          </cell>
        </row>
        <row r="563">
          <cell r="A563" t="str">
            <v>6336</v>
          </cell>
          <cell r="B563" t="str">
            <v>0000</v>
          </cell>
          <cell r="C563" t="str">
            <v>TRANSFERS BETWEEN CSA, GSA</v>
          </cell>
        </row>
        <row r="564">
          <cell r="A564" t="str">
            <v>6393</v>
          </cell>
          <cell r="B564" t="str">
            <v>0000</v>
          </cell>
          <cell r="C564" t="str">
            <v>PHILIPPINE TRANSFER CONTROL</v>
          </cell>
        </row>
        <row r="565">
          <cell r="A565" t="str">
            <v>6403</v>
          </cell>
          <cell r="B565" t="str">
            <v>0000</v>
          </cell>
          <cell r="C565" t="str">
            <v>AGENCY OR STAFF DEFICIENCIES</v>
          </cell>
        </row>
        <row r="566">
          <cell r="A566" t="str">
            <v>6420</v>
          </cell>
          <cell r="B566" t="str">
            <v>0000</v>
          </cell>
          <cell r="C566" t="str">
            <v>TRANSFER TO/FROM P.A.D.</v>
          </cell>
        </row>
        <row r="567">
          <cell r="A567" t="str">
            <v>6434</v>
          </cell>
          <cell r="B567" t="str">
            <v>0000</v>
          </cell>
          <cell r="C567" t="str">
            <v>C.S.A. FOREIGN BRANCH CONTROL</v>
          </cell>
        </row>
        <row r="568">
          <cell r="A568" t="str">
            <v>6444</v>
          </cell>
          <cell r="B568" t="str">
            <v>0300</v>
          </cell>
          <cell r="C568" t="str">
            <v>TRANSFERS BETWEEN BANKING C.D.B.'S,</v>
          </cell>
        </row>
        <row r="569">
          <cell r="A569" t="str">
            <v>6490</v>
          </cell>
          <cell r="B569" t="str">
            <v>0100</v>
          </cell>
          <cell r="C569" t="str">
            <v>G.A.S. TRANSFER ACCOUNT, FROM CANAD</v>
          </cell>
        </row>
        <row r="570">
          <cell r="A570" t="str">
            <v>6499</v>
          </cell>
          <cell r="B570" t="str">
            <v>0100</v>
          </cell>
          <cell r="C570" t="str">
            <v>TRANSFERS BETWEEN INVESTMENT AND CA</v>
          </cell>
        </row>
        <row r="571">
          <cell r="A571" t="str">
            <v>6888</v>
          </cell>
          <cell r="B571" t="str">
            <v>4212</v>
          </cell>
          <cell r="C571" t="str">
            <v>NOTIONAL BANK ACCOUNT PROCESS CONTR</v>
          </cell>
        </row>
        <row r="572">
          <cell r="A572" t="str">
            <v>6900</v>
          </cell>
          <cell r="B572" t="str">
            <v>8000</v>
          </cell>
          <cell r="C572" t="str">
            <v>G.A.S. FILE(FC) INVALID ITEM OFFSET</v>
          </cell>
        </row>
        <row r="573">
          <cell r="A573" t="str">
            <v>6900</v>
          </cell>
          <cell r="B573" t="str">
            <v>9999</v>
          </cell>
          <cell r="C573" t="str">
            <v>SYSTEMS OUT OF BALANCE - FC</v>
          </cell>
        </row>
        <row r="574">
          <cell r="A574" t="str">
            <v>6997</v>
          </cell>
          <cell r="B574" t="str">
            <v>4201</v>
          </cell>
          <cell r="C574" t="str">
            <v>FRONTEND-BAL APPL DR/CR JES-STAT</v>
          </cell>
        </row>
        <row r="575">
          <cell r="A575" t="str">
            <v>6997</v>
          </cell>
          <cell r="B575" t="str">
            <v>4211</v>
          </cell>
          <cell r="C575" t="str">
            <v>FRONTEND-BAL APPL DR/CR JES-STAT</v>
          </cell>
        </row>
        <row r="576">
          <cell r="A576" t="str">
            <v>6997</v>
          </cell>
          <cell r="B576" t="str">
            <v>4212</v>
          </cell>
          <cell r="C576" t="str">
            <v>FRONTEND-BAL APPL DR/CR JES-STAT</v>
          </cell>
        </row>
        <row r="577">
          <cell r="A577" t="str">
            <v>6997</v>
          </cell>
          <cell r="B577" t="str">
            <v>4272</v>
          </cell>
          <cell r="C577" t="str">
            <v>FRONTEND-BAL APPL DR/CR JES-STAT</v>
          </cell>
        </row>
        <row r="578">
          <cell r="A578" t="str">
            <v>6999</v>
          </cell>
          <cell r="B578" t="str">
            <v>0000</v>
          </cell>
          <cell r="C578" t="str">
            <v>FRONTEND SUS RECYC-DIRECT FEED-STAT</v>
          </cell>
        </row>
        <row r="579">
          <cell r="A579" t="str">
            <v>6999</v>
          </cell>
          <cell r="B579" t="str">
            <v>4206</v>
          </cell>
          <cell r="C579" t="str">
            <v>FRONTEND SUS RECYC-DIRECT FEED-STAT</v>
          </cell>
        </row>
        <row r="580">
          <cell r="A580" t="str">
            <v>6999</v>
          </cell>
          <cell r="B580" t="str">
            <v>4211</v>
          </cell>
          <cell r="C580" t="str">
            <v>FRONTEND SUS RECYC-DIRECT FEED-STAT</v>
          </cell>
        </row>
        <row r="581">
          <cell r="A581" t="str">
            <v>6999</v>
          </cell>
          <cell r="B581" t="str">
            <v>4212</v>
          </cell>
          <cell r="C581" t="str">
            <v>FRONTEND SUS RECYC-DIRECT FEED-STAT</v>
          </cell>
        </row>
        <row r="582">
          <cell r="A582" t="str">
            <v>6999</v>
          </cell>
          <cell r="B582" t="str">
            <v>4272</v>
          </cell>
          <cell r="C582" t="str">
            <v>FRONTEND SUS RECYC-DIRECT FEED-STAT</v>
          </cell>
        </row>
        <row r="583">
          <cell r="A583" t="str">
            <v>6999</v>
          </cell>
          <cell r="B583" t="str">
            <v>4290</v>
          </cell>
          <cell r="C583" t="str">
            <v>FRONTEND SUS RECYC-DIRECT FEED-STAT</v>
          </cell>
        </row>
        <row r="584">
          <cell r="A584" t="str">
            <v>6999</v>
          </cell>
          <cell r="B584" t="str">
            <v>4291</v>
          </cell>
          <cell r="C584" t="str">
            <v>FRONTEND SUS RECYC-DIRECT FEED-STAT</v>
          </cell>
        </row>
        <row r="585">
          <cell r="A585" t="str">
            <v>7000</v>
          </cell>
          <cell r="B585" t="str">
            <v>0000</v>
          </cell>
          <cell r="C585" t="str">
            <v>NOTIONAL STATUTORY ACCOUNTS OFFSET</v>
          </cell>
        </row>
        <row r="586">
          <cell r="A586" t="str">
            <v>7010</v>
          </cell>
          <cell r="B586" t="str">
            <v>0000</v>
          </cell>
          <cell r="C586" t="str">
            <v>NOTIONAL BANK ACCOUNT - O/B ACCT</v>
          </cell>
        </row>
        <row r="587">
          <cell r="A587" t="str">
            <v>7010</v>
          </cell>
          <cell r="B587" t="str">
            <v>0400</v>
          </cell>
          <cell r="C587" t="str">
            <v>NOTIONAL BANK ACCOUNT - NET PURCHAS</v>
          </cell>
        </row>
        <row r="588">
          <cell r="A588" t="str">
            <v>7010</v>
          </cell>
          <cell r="B588" t="str">
            <v>1600</v>
          </cell>
          <cell r="C588" t="str">
            <v>NOTIONAL BANK ACCOUNT - NET MVT BAN</v>
          </cell>
        </row>
        <row r="589">
          <cell r="A589" t="str">
            <v>7010</v>
          </cell>
          <cell r="B589" t="str">
            <v>1800</v>
          </cell>
          <cell r="C589" t="str">
            <v>NOTIONAL BANK ACCOUNT - NET MVT INV</v>
          </cell>
        </row>
        <row r="590">
          <cell r="A590" t="str">
            <v>7010</v>
          </cell>
          <cell r="B590" t="str">
            <v>4201</v>
          </cell>
          <cell r="C590" t="str">
            <v>NOTIONAL BANK ACC'T - FRONT END</v>
          </cell>
        </row>
        <row r="591">
          <cell r="A591" t="str">
            <v>7010</v>
          </cell>
          <cell r="B591" t="str">
            <v>4206</v>
          </cell>
          <cell r="C591" t="str">
            <v>NOTIONAL BANK ACC'T - FRONT END</v>
          </cell>
        </row>
        <row r="592">
          <cell r="A592" t="str">
            <v>7010</v>
          </cell>
          <cell r="B592" t="str">
            <v>4211</v>
          </cell>
          <cell r="C592" t="str">
            <v>NOTIONAL BANK ACC'T - FRONT END</v>
          </cell>
        </row>
        <row r="593">
          <cell r="A593" t="str">
            <v>7010</v>
          </cell>
          <cell r="B593" t="str">
            <v>4212</v>
          </cell>
          <cell r="C593" t="str">
            <v>NOTIONAL BANK ACC'T - FRONT END</v>
          </cell>
        </row>
        <row r="594">
          <cell r="A594" t="str">
            <v>7010</v>
          </cell>
          <cell r="B594" t="str">
            <v>4219</v>
          </cell>
          <cell r="C594" t="str">
            <v>NOTIONAL BANK ACC'T - FRONT END</v>
          </cell>
        </row>
        <row r="595">
          <cell r="A595" t="str">
            <v>7010</v>
          </cell>
          <cell r="B595" t="str">
            <v>4272</v>
          </cell>
          <cell r="C595" t="str">
            <v>NOTIONAL BANK ACC'T - FRONT END</v>
          </cell>
        </row>
        <row r="596">
          <cell r="A596" t="str">
            <v>7010</v>
          </cell>
          <cell r="B596" t="str">
            <v>4290</v>
          </cell>
          <cell r="C596" t="str">
            <v>NOTIONAL BANK ACCOUNT - FRONT END</v>
          </cell>
        </row>
        <row r="597">
          <cell r="A597" t="str">
            <v>7010</v>
          </cell>
          <cell r="B597" t="str">
            <v>4291</v>
          </cell>
          <cell r="C597" t="str">
            <v>NOTIONAL BANK ACC'T - FRONT END</v>
          </cell>
        </row>
        <row r="598">
          <cell r="A598" t="str">
            <v>7010</v>
          </cell>
          <cell r="B598" t="str">
            <v>5204</v>
          </cell>
          <cell r="C598" t="str">
            <v>NOT'L CASH (CDB GEN'D)-GRP INS.</v>
          </cell>
        </row>
        <row r="599">
          <cell r="A599" t="str">
            <v>7010</v>
          </cell>
          <cell r="B599" t="str">
            <v>5206</v>
          </cell>
          <cell r="C599" t="str">
            <v>NOT'L CASH (CDB GEN'D)-REINS.</v>
          </cell>
        </row>
        <row r="600">
          <cell r="A600" t="str">
            <v>7010</v>
          </cell>
          <cell r="B600" t="str">
            <v>5211</v>
          </cell>
          <cell r="C600" t="str">
            <v>NOT'L CASH (CDB GEN'D)-NAT'L GAS</v>
          </cell>
        </row>
        <row r="601">
          <cell r="A601" t="str">
            <v>7010</v>
          </cell>
          <cell r="B601" t="str">
            <v>5212</v>
          </cell>
          <cell r="C601" t="str">
            <v>NOT'L CASH (CDB GEN'D)-NAT'L GAS</v>
          </cell>
        </row>
        <row r="602">
          <cell r="A602" t="str">
            <v>7020</v>
          </cell>
          <cell r="B602" t="str">
            <v>0000</v>
          </cell>
          <cell r="C602" t="str">
            <v>SHORT TERM BONDS - INTERNATIONAL, O</v>
          </cell>
        </row>
        <row r="603">
          <cell r="A603" t="str">
            <v>7020</v>
          </cell>
          <cell r="B603" t="str">
            <v>0300</v>
          </cell>
          <cell r="C603" t="str">
            <v>SHORT TERM BONDS - INTERNATIONAL, U</v>
          </cell>
        </row>
        <row r="604">
          <cell r="A604" t="str">
            <v>7020</v>
          </cell>
          <cell r="B604" t="str">
            <v>0400</v>
          </cell>
          <cell r="C604" t="str">
            <v>SHORT TERM BONDS - INTERNATIONAL, U</v>
          </cell>
        </row>
        <row r="605">
          <cell r="A605" t="str">
            <v>7020</v>
          </cell>
          <cell r="B605" t="str">
            <v>0500</v>
          </cell>
          <cell r="C605" t="str">
            <v>SHORT TERM BONDS - INTERNATIONAL, D</v>
          </cell>
        </row>
        <row r="606">
          <cell r="A606" t="str">
            <v>7020</v>
          </cell>
          <cell r="B606" t="str">
            <v>0600</v>
          </cell>
          <cell r="C606" t="str">
            <v>SHORT TERM BONDS - INTERNATIONAL, A</v>
          </cell>
        </row>
        <row r="607">
          <cell r="A607" t="str">
            <v>7030</v>
          </cell>
          <cell r="B607" t="str">
            <v>0000</v>
          </cell>
          <cell r="C607" t="str">
            <v>NOTIONAL CASH ADJUSTMENT</v>
          </cell>
        </row>
        <row r="608">
          <cell r="A608" t="str">
            <v>7040</v>
          </cell>
          <cell r="B608" t="str">
            <v>0000</v>
          </cell>
          <cell r="C608" t="str">
            <v>NOTIONAL CASH ADJUSTMENT</v>
          </cell>
        </row>
        <row r="609">
          <cell r="A609" t="str">
            <v>7300</v>
          </cell>
          <cell r="B609" t="str">
            <v>0000</v>
          </cell>
          <cell r="C609" t="str">
            <v>OPENING NOTIONAL FUNDS</v>
          </cell>
        </row>
        <row r="610">
          <cell r="A610" t="str">
            <v>7300</v>
          </cell>
          <cell r="B610" t="str">
            <v>3000</v>
          </cell>
          <cell r="C610" t="str">
            <v>SURPLUS ADJUSTMENT</v>
          </cell>
        </row>
        <row r="611">
          <cell r="A611" t="str">
            <v>7305</v>
          </cell>
          <cell r="B611" t="str">
            <v>7020</v>
          </cell>
          <cell r="C611" t="str">
            <v>DIVIDEND AND INTEREST - SHORT TERM</v>
          </cell>
        </row>
        <row r="612">
          <cell r="A612" t="str">
            <v>7307</v>
          </cell>
          <cell r="B612" t="str">
            <v>7020</v>
          </cell>
          <cell r="C612" t="str">
            <v>AMORTIZATION OF PREMIUMS AND ACCRUA</v>
          </cell>
        </row>
        <row r="613">
          <cell r="A613" t="str">
            <v>7310</v>
          </cell>
          <cell r="B613" t="str">
            <v>7020</v>
          </cell>
          <cell r="C613" t="str">
            <v>UNIT REALIZED GAIN/LOSSES - UNIT TR</v>
          </cell>
        </row>
        <row r="614">
          <cell r="A614" t="str">
            <v>7346</v>
          </cell>
          <cell r="B614" t="str">
            <v>0000</v>
          </cell>
          <cell r="C614" t="str">
            <v>GENERAL EXPENSES</v>
          </cell>
        </row>
        <row r="615">
          <cell r="A615" t="str">
            <v>7377</v>
          </cell>
          <cell r="B615" t="str">
            <v>0000</v>
          </cell>
          <cell r="C615" t="str">
            <v>GENERAL EXPENSES</v>
          </cell>
        </row>
        <row r="616">
          <cell r="A616" t="str">
            <v>7399</v>
          </cell>
          <cell r="B616" t="str">
            <v>7020</v>
          </cell>
          <cell r="C616" t="str">
            <v>ADJ. NOT'L TRANS.-STIF POOLED FUND</v>
          </cell>
        </row>
        <row r="617">
          <cell r="A617" t="str">
            <v>7495</v>
          </cell>
          <cell r="B617" t="str">
            <v>0000</v>
          </cell>
          <cell r="C617" t="str">
            <v>NOTIONAL CONTROL ACCOUNT</v>
          </cell>
        </row>
      </sheetData>
      <sheetData sheetId="2" refreshError="1">
        <row r="6">
          <cell r="A6" t="str">
            <v>ACCT</v>
          </cell>
        </row>
        <row r="9">
          <cell r="A9" t="str">
            <v>0130</v>
          </cell>
          <cell r="B9" t="str">
            <v>BONDS, L/T, GOVT. FED., O/B ACCT</v>
          </cell>
          <cell r="C9">
            <v>4530304904</v>
          </cell>
          <cell r="D9">
            <v>1</v>
          </cell>
          <cell r="E9">
            <v>4530304904</v>
          </cell>
          <cell r="G9">
            <v>4530304904</v>
          </cell>
          <cell r="I9" t="str">
            <v>Bonds (Sch A)</v>
          </cell>
        </row>
        <row r="10">
          <cell r="A10" t="str">
            <v>0102</v>
          </cell>
          <cell r="B10" t="str">
            <v>BONDS, S/T, GOVT. FED., O/B ACCT</v>
          </cell>
          <cell r="C10">
            <v>3199333482</v>
          </cell>
          <cell r="D10">
            <v>1.1000000000000001</v>
          </cell>
          <cell r="E10">
            <v>3199333482</v>
          </cell>
          <cell r="G10">
            <v>3199333482</v>
          </cell>
          <cell r="I10" t="str">
            <v>Investments in treasury bills (Sch J)</v>
          </cell>
        </row>
        <row r="11">
          <cell r="A11" t="str">
            <v>0270</v>
          </cell>
          <cell r="B11" t="str">
            <v>PFD STOCKS, PUBLIC UTIL, O/B ACCT</v>
          </cell>
          <cell r="C11">
            <v>475308</v>
          </cell>
          <cell r="D11">
            <v>2</v>
          </cell>
          <cell r="E11">
            <v>0</v>
          </cell>
          <cell r="G11" t="str">
            <v xml:space="preserve"> </v>
          </cell>
          <cell r="I11" t="str">
            <v xml:space="preserve"> </v>
          </cell>
        </row>
        <row r="12">
          <cell r="A12" t="str">
            <v>0370</v>
          </cell>
          <cell r="B12" t="str">
            <v>COM STOCKS, PUBLIC UTIL, O/B ACCT</v>
          </cell>
          <cell r="C12">
            <v>49562039</v>
          </cell>
          <cell r="D12">
            <v>2</v>
          </cell>
          <cell r="E12">
            <v>0</v>
          </cell>
          <cell r="G12" t="str">
            <v xml:space="preserve"> </v>
          </cell>
          <cell r="I12" t="str">
            <v xml:space="preserve"> </v>
          </cell>
        </row>
        <row r="13">
          <cell r="A13" t="str">
            <v>0380</v>
          </cell>
          <cell r="B13" t="str">
            <v>COM STOCKS, IND'L, O/B ACCT</v>
          </cell>
          <cell r="C13">
            <v>13326942</v>
          </cell>
          <cell r="D13">
            <v>2</v>
          </cell>
          <cell r="E13">
            <v>0</v>
          </cell>
          <cell r="G13" t="str">
            <v xml:space="preserve"> </v>
          </cell>
          <cell r="I13" t="str">
            <v xml:space="preserve"> </v>
          </cell>
        </row>
        <row r="14">
          <cell r="A14" t="str">
            <v>0390</v>
          </cell>
          <cell r="B14" t="str">
            <v>COM STOCKS, MISC., O/B ACCT</v>
          </cell>
          <cell r="C14">
            <v>634786038</v>
          </cell>
          <cell r="D14">
            <v>2</v>
          </cell>
          <cell r="E14">
            <v>0</v>
          </cell>
          <cell r="G14" t="str">
            <v xml:space="preserve"> </v>
          </cell>
          <cell r="I14" t="str">
            <v xml:space="preserve"> </v>
          </cell>
        </row>
        <row r="15">
          <cell r="A15" t="str">
            <v>1910</v>
          </cell>
          <cell r="B15" t="str">
            <v>SHARES IN REINSURANCE CO (PHILIPPIN</v>
          </cell>
          <cell r="C15">
            <v>0</v>
          </cell>
          <cell r="D15">
            <v>2</v>
          </cell>
          <cell r="E15">
            <v>698150327</v>
          </cell>
          <cell r="G15">
            <v>698150327</v>
          </cell>
          <cell r="I15" t="str">
            <v>Stocks (Sch B)</v>
          </cell>
        </row>
        <row r="16">
          <cell r="A16" t="str">
            <v>0801</v>
          </cell>
          <cell r="B16" t="str">
            <v>POLICY ADVANCES, O/B ACCT</v>
          </cell>
          <cell r="C16">
            <v>1063982691</v>
          </cell>
          <cell r="D16">
            <v>6</v>
          </cell>
          <cell r="E16">
            <v>1063982691</v>
          </cell>
          <cell r="G16">
            <v>1063982691</v>
          </cell>
          <cell r="I16" t="str">
            <v>Policy loans (Sch F)</v>
          </cell>
        </row>
        <row r="17">
          <cell r="A17" t="str">
            <v>0137</v>
          </cell>
          <cell r="B17" t="str">
            <v>BONDS, L/T, PUBLIC UTIL, O/B ACCT</v>
          </cell>
          <cell r="C17">
            <v>239175461</v>
          </cell>
          <cell r="D17">
            <v>8</v>
          </cell>
          <cell r="E17">
            <v>0</v>
          </cell>
          <cell r="G17" t="str">
            <v xml:space="preserve"> </v>
          </cell>
          <cell r="I17" t="str">
            <v xml:space="preserve"> </v>
          </cell>
        </row>
        <row r="18">
          <cell r="A18" t="str">
            <v>0138</v>
          </cell>
          <cell r="B18" t="str">
            <v>BONDS, L/T, IND'L, O/B ACCT</v>
          </cell>
          <cell r="C18">
            <v>851142865</v>
          </cell>
          <cell r="D18">
            <v>8</v>
          </cell>
          <cell r="E18">
            <v>0</v>
          </cell>
          <cell r="G18" t="str">
            <v xml:space="preserve"> </v>
          </cell>
          <cell r="I18" t="str">
            <v xml:space="preserve"> </v>
          </cell>
        </row>
        <row r="19">
          <cell r="A19" t="str">
            <v>0139</v>
          </cell>
          <cell r="B19" t="str">
            <v>BONDS, L/T, MISC., O/B ACCT</v>
          </cell>
          <cell r="C19">
            <v>711065365</v>
          </cell>
          <cell r="D19">
            <v>8</v>
          </cell>
          <cell r="E19">
            <v>1801383691</v>
          </cell>
          <cell r="G19">
            <v>1801383691</v>
          </cell>
          <cell r="I19" t="str">
            <v>Guaranteed loans (Sch H)</v>
          </cell>
        </row>
        <row r="20">
          <cell r="A20" t="str">
            <v>1800</v>
          </cell>
          <cell r="B20" t="str">
            <v>SECURITY FUND, PHILIPPINES</v>
          </cell>
          <cell r="C20">
            <v>237096</v>
          </cell>
          <cell r="D20">
            <v>11</v>
          </cell>
          <cell r="E20">
            <v>237096</v>
          </cell>
          <cell r="G20">
            <v>237096</v>
          </cell>
          <cell r="I20" t="str">
            <v>Security fund</v>
          </cell>
        </row>
        <row r="21">
          <cell r="A21" t="str">
            <v>1911</v>
          </cell>
          <cell r="B21" t="str">
            <v>SHARES IN MANILA POLO CLUB (PHILIPP</v>
          </cell>
          <cell r="C21">
            <v>0</v>
          </cell>
          <cell r="D21">
            <v>12</v>
          </cell>
          <cell r="E21">
            <v>0</v>
          </cell>
          <cell r="G21" t="str">
            <v xml:space="preserve"> </v>
          </cell>
          <cell r="I21" t="str">
            <v xml:space="preserve"> </v>
          </cell>
        </row>
        <row r="22">
          <cell r="A22" t="str">
            <v>1912</v>
          </cell>
          <cell r="B22" t="str">
            <v>SHARES IN MANILA GOLF AND COUNTRY C</v>
          </cell>
          <cell r="C22">
            <v>0</v>
          </cell>
          <cell r="D22">
            <v>12</v>
          </cell>
          <cell r="E22">
            <v>0</v>
          </cell>
          <cell r="G22">
            <v>0</v>
          </cell>
          <cell r="I22" t="str">
            <v xml:space="preserve"> </v>
          </cell>
        </row>
        <row r="23">
          <cell r="A23" t="str">
            <v>1010</v>
          </cell>
          <cell r="B23" t="str">
            <v>CASH, BANKING DEPT, ***, WITH *** B</v>
          </cell>
          <cell r="C23">
            <v>-8663096</v>
          </cell>
          <cell r="D23">
            <v>13</v>
          </cell>
          <cell r="E23">
            <v>0</v>
          </cell>
          <cell r="G23" t="str">
            <v xml:space="preserve"> </v>
          </cell>
          <cell r="I23" t="str">
            <v xml:space="preserve"> </v>
          </cell>
        </row>
        <row r="24">
          <cell r="A24" t="str">
            <v>1015</v>
          </cell>
          <cell r="B24" t="str">
            <v>PETTY CASH , ***, WITH *** BEING TH</v>
          </cell>
          <cell r="C24">
            <v>365732</v>
          </cell>
          <cell r="D24">
            <v>13</v>
          </cell>
          <cell r="E24">
            <v>0</v>
          </cell>
          <cell r="G24" t="str">
            <v xml:space="preserve"> </v>
          </cell>
          <cell r="I24" t="str">
            <v xml:space="preserve"> </v>
          </cell>
        </row>
        <row r="25">
          <cell r="A25" t="str">
            <v>1020</v>
          </cell>
          <cell r="B25" t="str">
            <v>CASH, INVESTMENT DEPT, ****</v>
          </cell>
          <cell r="C25">
            <v>308412384</v>
          </cell>
          <cell r="D25">
            <v>13</v>
          </cell>
          <cell r="E25">
            <v>0</v>
          </cell>
          <cell r="G25" t="str">
            <v xml:space="preserve"> </v>
          </cell>
          <cell r="I25" t="str">
            <v xml:space="preserve"> </v>
          </cell>
        </row>
        <row r="26">
          <cell r="A26" t="str">
            <v>1030</v>
          </cell>
          <cell r="B26" t="str">
            <v>CASH, C.S.A., ***, WITH *** BEING T</v>
          </cell>
          <cell r="C26">
            <v>23013039</v>
          </cell>
          <cell r="D26">
            <v>13</v>
          </cell>
          <cell r="E26">
            <v>0</v>
          </cell>
          <cell r="G26" t="str">
            <v xml:space="preserve"> </v>
          </cell>
          <cell r="I26" t="str">
            <v xml:space="preserve"> </v>
          </cell>
        </row>
        <row r="27">
          <cell r="A27" t="str">
            <v>1035</v>
          </cell>
          <cell r="B27" t="str">
            <v>CASH ON HAND IN BRANCHES</v>
          </cell>
          <cell r="C27">
            <v>54000</v>
          </cell>
          <cell r="D27">
            <v>13</v>
          </cell>
          <cell r="E27">
            <v>323182059</v>
          </cell>
          <cell r="G27">
            <v>323182059</v>
          </cell>
          <cell r="I27" t="str">
            <v>Cash on hand &amp; in banks (Sch L)</v>
          </cell>
        </row>
        <row r="28">
          <cell r="A28" t="str">
            <v>1301</v>
          </cell>
          <cell r="B28" t="str">
            <v>O/S FIRST YEAR PREM., INSURANCE DIR</v>
          </cell>
          <cell r="C28">
            <v>16269730</v>
          </cell>
          <cell r="D28">
            <v>18</v>
          </cell>
          <cell r="E28">
            <v>0</v>
          </cell>
          <cell r="G28" t="str">
            <v xml:space="preserve"> </v>
          </cell>
          <cell r="I28" t="str">
            <v xml:space="preserve"> </v>
          </cell>
        </row>
        <row r="29">
          <cell r="A29" t="str">
            <v>1302</v>
          </cell>
          <cell r="B29" t="str">
            <v>O/S RENEWAL PREM., INSURANCE DIRECT</v>
          </cell>
          <cell r="C29">
            <v>192131636</v>
          </cell>
          <cell r="D29">
            <v>18</v>
          </cell>
          <cell r="E29">
            <v>0</v>
          </cell>
          <cell r="G29" t="str">
            <v xml:space="preserve"> </v>
          </cell>
          <cell r="I29" t="str">
            <v xml:space="preserve"> </v>
          </cell>
        </row>
        <row r="30">
          <cell r="A30" t="str">
            <v>1304</v>
          </cell>
          <cell r="B30" t="str">
            <v>O/S GROUP PREM., TEMP., INSURANCE D</v>
          </cell>
          <cell r="C30">
            <v>0</v>
          </cell>
          <cell r="D30">
            <v>18</v>
          </cell>
          <cell r="E30">
            <v>0</v>
          </cell>
          <cell r="G30" t="str">
            <v xml:space="preserve"> </v>
          </cell>
          <cell r="I30" t="str">
            <v xml:space="preserve"> </v>
          </cell>
        </row>
        <row r="31">
          <cell r="A31" t="str">
            <v>1311</v>
          </cell>
          <cell r="B31" t="str">
            <v>COMMISSION LOADING ON O/S FIRST YEA</v>
          </cell>
          <cell r="C31">
            <v>-8954039</v>
          </cell>
          <cell r="D31">
            <v>18</v>
          </cell>
          <cell r="E31">
            <v>0</v>
          </cell>
          <cell r="G31" t="str">
            <v xml:space="preserve"> </v>
          </cell>
          <cell r="I31" t="str">
            <v xml:space="preserve"> </v>
          </cell>
        </row>
        <row r="32">
          <cell r="A32" t="str">
            <v>1312</v>
          </cell>
          <cell r="B32" t="str">
            <v>COMMISSION LOADING ON O/S RENEWAL P</v>
          </cell>
          <cell r="C32">
            <v>-20218865</v>
          </cell>
          <cell r="D32">
            <v>18</v>
          </cell>
          <cell r="E32">
            <v>179228462</v>
          </cell>
          <cell r="G32">
            <v>179228462</v>
          </cell>
          <cell r="I32" t="str">
            <v>Net life insurance premiums</v>
          </cell>
        </row>
        <row r="33">
          <cell r="A33" t="str">
            <v>1201</v>
          </cell>
          <cell r="B33" t="str">
            <v>INV. INC. DUE, BONDS</v>
          </cell>
          <cell r="C33">
            <v>4551558</v>
          </cell>
          <cell r="D33">
            <v>20</v>
          </cell>
          <cell r="E33">
            <v>0</v>
          </cell>
          <cell r="G33" t="str">
            <v xml:space="preserve"> </v>
          </cell>
          <cell r="I33" t="str">
            <v xml:space="preserve"> </v>
          </cell>
        </row>
        <row r="34">
          <cell r="A34" t="str">
            <v>1208</v>
          </cell>
          <cell r="B34" t="str">
            <v>INV. INC. DUE, BANK DEPOSITS</v>
          </cell>
          <cell r="C34">
            <v>112884</v>
          </cell>
          <cell r="D34">
            <v>20</v>
          </cell>
          <cell r="E34">
            <v>0</v>
          </cell>
          <cell r="G34" t="str">
            <v xml:space="preserve"> </v>
          </cell>
          <cell r="I34" t="str">
            <v xml:space="preserve"> </v>
          </cell>
        </row>
        <row r="35">
          <cell r="A35" t="str">
            <v>1241</v>
          </cell>
          <cell r="B35" t="str">
            <v>INV. INC. ACCRUED, BONDS</v>
          </cell>
          <cell r="C35">
            <v>161262808</v>
          </cell>
          <cell r="D35">
            <v>20</v>
          </cell>
          <cell r="E35">
            <v>0</v>
          </cell>
          <cell r="G35" t="str">
            <v xml:space="preserve"> </v>
          </cell>
          <cell r="I35" t="str">
            <v xml:space="preserve"> </v>
          </cell>
        </row>
        <row r="36">
          <cell r="A36" t="str">
            <v>1247</v>
          </cell>
          <cell r="B36" t="str">
            <v>INV. INC. ACCRUED, POLICY ADVANCES</v>
          </cell>
          <cell r="C36">
            <v>59884634</v>
          </cell>
          <cell r="D36">
            <v>20</v>
          </cell>
          <cell r="E36">
            <v>225811884</v>
          </cell>
          <cell r="G36">
            <v>225811884</v>
          </cell>
          <cell r="I36" t="str">
            <v>Investment income due &amp; accrued</v>
          </cell>
        </row>
        <row r="37">
          <cell r="A37" t="str">
            <v>1410</v>
          </cell>
          <cell r="B37" t="str">
            <v>A/R, STAFF INSURANCE BALANCES</v>
          </cell>
          <cell r="C37">
            <v>2777308</v>
          </cell>
          <cell r="D37">
            <v>23</v>
          </cell>
          <cell r="E37">
            <v>2777308</v>
          </cell>
          <cell r="G37">
            <v>2777308</v>
          </cell>
          <cell r="I37" t="str">
            <v>Net life ins prems fr employees due &amp; uncollected</v>
          </cell>
        </row>
        <row r="38">
          <cell r="D38">
            <v>24</v>
          </cell>
          <cell r="E38">
            <v>0</v>
          </cell>
          <cell r="G38">
            <v>0</v>
          </cell>
          <cell r="I38" t="str">
            <v xml:space="preserve"> </v>
          </cell>
        </row>
        <row r="39">
          <cell r="A39" t="str">
            <v>1501</v>
          </cell>
          <cell r="B39" t="str">
            <v>DISBURSEMENTS UNDER POLICY FOR WHIC</v>
          </cell>
          <cell r="C39">
            <v>263904</v>
          </cell>
          <cell r="D39">
            <v>25</v>
          </cell>
          <cell r="E39">
            <v>263904</v>
          </cell>
          <cell r="G39">
            <v>263904</v>
          </cell>
          <cell r="I39" t="str">
            <v>Disbmts under pols the liab for w/c is still being carried</v>
          </cell>
        </row>
        <row r="40">
          <cell r="D40">
            <v>26</v>
          </cell>
          <cell r="E40">
            <v>0</v>
          </cell>
          <cell r="G40">
            <v>0</v>
          </cell>
          <cell r="I40" t="str">
            <v xml:space="preserve"> </v>
          </cell>
        </row>
        <row r="41">
          <cell r="E41">
            <v>0</v>
          </cell>
          <cell r="G41">
            <v>0</v>
          </cell>
          <cell r="I41" t="str">
            <v xml:space="preserve"> </v>
          </cell>
        </row>
        <row r="42">
          <cell r="A42" t="str">
            <v>3920</v>
          </cell>
          <cell r="B42" t="str">
            <v>RESERVE FOR UNMATURED OBLIGATIONS,</v>
          </cell>
          <cell r="C42">
            <v>-4410307828</v>
          </cell>
          <cell r="D42">
            <v>101</v>
          </cell>
          <cell r="E42">
            <v>-4410307828</v>
          </cell>
          <cell r="G42">
            <v>-4410307828</v>
          </cell>
          <cell r="I42" t="str">
            <v>Aggregate resv for life pols &amp; conts (Exh 8)</v>
          </cell>
        </row>
        <row r="43">
          <cell r="A43" t="str">
            <v>3830</v>
          </cell>
          <cell r="B43" t="str">
            <v>AMTS ON DEPOSIT, PROCEEDS OF CONTRA</v>
          </cell>
          <cell r="C43">
            <v>-472481</v>
          </cell>
          <cell r="D43">
            <v>103</v>
          </cell>
          <cell r="E43">
            <v>0</v>
          </cell>
          <cell r="G43" t="str">
            <v xml:space="preserve"> </v>
          </cell>
          <cell r="I43" t="str">
            <v xml:space="preserve"> </v>
          </cell>
        </row>
        <row r="44">
          <cell r="A44" t="str">
            <v>3832</v>
          </cell>
          <cell r="B44" t="str">
            <v>AMTS ON DEPOSIT, PROCEEDS OF CONTRA</v>
          </cell>
          <cell r="C44">
            <v>-1923</v>
          </cell>
          <cell r="D44">
            <v>103</v>
          </cell>
          <cell r="E44">
            <v>0</v>
          </cell>
          <cell r="G44" t="str">
            <v xml:space="preserve"> </v>
          </cell>
          <cell r="I44" t="str">
            <v xml:space="preserve"> </v>
          </cell>
        </row>
        <row r="45">
          <cell r="A45" t="str">
            <v>3833</v>
          </cell>
          <cell r="B45" t="str">
            <v>AMTS ON DEPOSIT, PROCEEDS OF CONTRA</v>
          </cell>
          <cell r="C45">
            <v>-26154</v>
          </cell>
          <cell r="D45">
            <v>103</v>
          </cell>
          <cell r="E45">
            <v>0</v>
          </cell>
          <cell r="G45" t="str">
            <v xml:space="preserve"> </v>
          </cell>
          <cell r="I45" t="str">
            <v xml:space="preserve"> </v>
          </cell>
        </row>
        <row r="46">
          <cell r="A46" t="str">
            <v>3834</v>
          </cell>
          <cell r="B46" t="str">
            <v>AMTS ON DEPOSIT, PROCEEDS OF CONTRA</v>
          </cell>
          <cell r="C46">
            <v>-115</v>
          </cell>
          <cell r="D46">
            <v>103</v>
          </cell>
          <cell r="E46">
            <v>-500673</v>
          </cell>
          <cell r="G46">
            <v>-500673</v>
          </cell>
          <cell r="I46" t="str">
            <v>Supplementary contracts w/out life contingencies</v>
          </cell>
        </row>
        <row r="47">
          <cell r="A47" t="str">
            <v>2001</v>
          </cell>
          <cell r="B47" t="str">
            <v>O/S D/C - REGULAR - INSURANCE DIREC</v>
          </cell>
          <cell r="C47">
            <v>-68946981</v>
          </cell>
          <cell r="D47">
            <v>104</v>
          </cell>
          <cell r="E47">
            <v>0</v>
          </cell>
          <cell r="G47" t="str">
            <v xml:space="preserve"> </v>
          </cell>
          <cell r="I47" t="str">
            <v xml:space="preserve"> </v>
          </cell>
        </row>
        <row r="48">
          <cell r="A48" t="str">
            <v>2010</v>
          </cell>
          <cell r="B48" t="str">
            <v>O/S MAT. END. - INSURANCE DIRECT</v>
          </cell>
          <cell r="C48">
            <v>-31058</v>
          </cell>
          <cell r="D48">
            <v>104</v>
          </cell>
          <cell r="E48">
            <v>0</v>
          </cell>
          <cell r="G48" t="str">
            <v xml:space="preserve"> </v>
          </cell>
          <cell r="I48" t="str">
            <v xml:space="preserve"> </v>
          </cell>
        </row>
        <row r="49">
          <cell r="A49" t="str">
            <v>2014</v>
          </cell>
          <cell r="B49" t="str">
            <v>O/S CSV AND WITHD'L ALLCES - INSURA</v>
          </cell>
          <cell r="C49">
            <v>-454404</v>
          </cell>
          <cell r="D49">
            <v>104</v>
          </cell>
          <cell r="E49">
            <v>0</v>
          </cell>
          <cell r="G49" t="str">
            <v xml:space="preserve"> </v>
          </cell>
          <cell r="I49" t="str">
            <v xml:space="preserve"> </v>
          </cell>
        </row>
        <row r="50">
          <cell r="A50" t="str">
            <v>2017</v>
          </cell>
          <cell r="B50" t="str">
            <v>O/S ANNUITY INSTALMENTS - ANNUITY D</v>
          </cell>
          <cell r="C50">
            <v>-182923</v>
          </cell>
          <cell r="D50">
            <v>104</v>
          </cell>
          <cell r="E50">
            <v>0</v>
          </cell>
          <cell r="G50" t="str">
            <v xml:space="preserve"> </v>
          </cell>
          <cell r="I50" t="str">
            <v xml:space="preserve"> </v>
          </cell>
        </row>
        <row r="51">
          <cell r="A51" t="str">
            <v>2101</v>
          </cell>
          <cell r="B51" t="str">
            <v>O/S PAYMENTS - ANNUITY SYSTEM TEMPO</v>
          </cell>
          <cell r="C51">
            <v>409058</v>
          </cell>
          <cell r="D51">
            <v>104</v>
          </cell>
          <cell r="E51">
            <v>0</v>
          </cell>
          <cell r="G51" t="str">
            <v xml:space="preserve"> </v>
          </cell>
          <cell r="I51" t="str">
            <v xml:space="preserve"> </v>
          </cell>
        </row>
        <row r="52">
          <cell r="A52" t="str">
            <v>2201</v>
          </cell>
          <cell r="B52" t="str">
            <v>O/S PAYMENTS UNDER SETTLEMENT ANNUI</v>
          </cell>
          <cell r="C52">
            <v>-113538</v>
          </cell>
          <cell r="D52">
            <v>104</v>
          </cell>
          <cell r="E52">
            <v>0</v>
          </cell>
          <cell r="G52" t="str">
            <v xml:space="preserve"> </v>
          </cell>
          <cell r="I52" t="str">
            <v xml:space="preserve"> </v>
          </cell>
        </row>
        <row r="53">
          <cell r="A53" t="str">
            <v>3936</v>
          </cell>
          <cell r="B53" t="str">
            <v>PROVISION FOR UNREPORTED DEATH CLAI</v>
          </cell>
          <cell r="C53">
            <v>-4731000</v>
          </cell>
          <cell r="D53">
            <v>104</v>
          </cell>
          <cell r="E53">
            <v>0</v>
          </cell>
          <cell r="G53" t="str">
            <v xml:space="preserve"> </v>
          </cell>
          <cell r="I53" t="str">
            <v xml:space="preserve"> </v>
          </cell>
        </row>
        <row r="54">
          <cell r="A54" t="str">
            <v>3937</v>
          </cell>
          <cell r="B54" t="str">
            <v>PROVISION FOR UNREPORTED DEATH CLAI</v>
          </cell>
          <cell r="C54">
            <v>-1700000</v>
          </cell>
          <cell r="D54">
            <v>104</v>
          </cell>
          <cell r="E54">
            <v>-75750846</v>
          </cell>
          <cell r="G54">
            <v>-75750846</v>
          </cell>
          <cell r="I54" t="str">
            <v>Policy &amp; contract claims</v>
          </cell>
        </row>
        <row r="55">
          <cell r="A55" t="str">
            <v>3845</v>
          </cell>
          <cell r="B55" t="str">
            <v>AMTS ON DEPOSIT, DIVIDENDS - O/B AC</v>
          </cell>
          <cell r="C55">
            <v>-1484143326</v>
          </cell>
          <cell r="D55">
            <v>105</v>
          </cell>
          <cell r="E55">
            <v>0</v>
          </cell>
          <cell r="G55" t="str">
            <v xml:space="preserve"> </v>
          </cell>
          <cell r="I55" t="str">
            <v xml:space="preserve"> </v>
          </cell>
        </row>
        <row r="56">
          <cell r="A56" t="str">
            <v>3846</v>
          </cell>
          <cell r="B56" t="str">
            <v>AMTS ON DEPOSIT, DIVIDENDS - DEPOSI</v>
          </cell>
          <cell r="C56">
            <v>-689541557</v>
          </cell>
          <cell r="D56">
            <v>105</v>
          </cell>
          <cell r="E56">
            <v>0</v>
          </cell>
          <cell r="G56" t="str">
            <v xml:space="preserve"> </v>
          </cell>
          <cell r="I56" t="str">
            <v xml:space="preserve"> </v>
          </cell>
        </row>
        <row r="57">
          <cell r="A57" t="str">
            <v>3847</v>
          </cell>
          <cell r="B57" t="str">
            <v>AMTS ON DEPOSIT, DIVIDENDS - WITHD'</v>
          </cell>
          <cell r="C57">
            <v>278269326</v>
          </cell>
          <cell r="D57">
            <v>105</v>
          </cell>
          <cell r="E57">
            <v>0</v>
          </cell>
          <cell r="G57" t="str">
            <v xml:space="preserve"> </v>
          </cell>
          <cell r="I57" t="str">
            <v xml:space="preserve"> </v>
          </cell>
        </row>
        <row r="58">
          <cell r="A58" t="str">
            <v>3848</v>
          </cell>
          <cell r="B58" t="str">
            <v>AMTS ON DEPOSIT, DIVIDENDS - INTERE</v>
          </cell>
          <cell r="C58">
            <v>-128612289</v>
          </cell>
          <cell r="D58">
            <v>105</v>
          </cell>
          <cell r="E58">
            <v>0</v>
          </cell>
          <cell r="G58" t="str">
            <v xml:space="preserve"> </v>
          </cell>
          <cell r="I58" t="str">
            <v xml:space="preserve"> </v>
          </cell>
        </row>
        <row r="59">
          <cell r="A59" t="str">
            <v>3849</v>
          </cell>
          <cell r="B59" t="str">
            <v>AMTS ON DEP., DIVIDENDS - ACCR. INT</v>
          </cell>
          <cell r="C59">
            <v>-92867865</v>
          </cell>
          <cell r="D59">
            <v>105</v>
          </cell>
          <cell r="E59">
            <v>-2116895711</v>
          </cell>
          <cell r="G59">
            <v>-2116895711</v>
          </cell>
          <cell r="I59" t="str">
            <v>Policyholders' dividend accumulations</v>
          </cell>
        </row>
        <row r="60">
          <cell r="A60" t="str">
            <v>2601</v>
          </cell>
          <cell r="B60" t="str">
            <v>O/S DIVIDENDS - CASH - INSURANCE DI</v>
          </cell>
          <cell r="C60">
            <v>-3135</v>
          </cell>
          <cell r="D60">
            <v>106</v>
          </cell>
          <cell r="E60">
            <v>0</v>
          </cell>
          <cell r="G60" t="str">
            <v xml:space="preserve"> </v>
          </cell>
          <cell r="I60" t="str">
            <v xml:space="preserve"> </v>
          </cell>
        </row>
        <row r="61">
          <cell r="A61" t="str">
            <v>2602</v>
          </cell>
          <cell r="B61" t="str">
            <v>O/S DIVIDENDS - APPLIED TO PREMIUMS</v>
          </cell>
          <cell r="C61">
            <v>-288904</v>
          </cell>
          <cell r="D61">
            <v>106</v>
          </cell>
          <cell r="E61">
            <v>0</v>
          </cell>
          <cell r="G61" t="str">
            <v xml:space="preserve"> </v>
          </cell>
          <cell r="I61" t="str">
            <v xml:space="preserve"> </v>
          </cell>
        </row>
        <row r="62">
          <cell r="A62" t="str">
            <v>2603</v>
          </cell>
          <cell r="B62" t="str">
            <v>O/S DIVIDENDS - DECLARED BUT NOT DU</v>
          </cell>
          <cell r="C62">
            <v>-63039</v>
          </cell>
          <cell r="D62">
            <v>106</v>
          </cell>
          <cell r="E62">
            <v>-355078</v>
          </cell>
          <cell r="G62">
            <v>-355078</v>
          </cell>
          <cell r="I62" t="str">
            <v xml:space="preserve">Policyholders dividends &amp; experience refunds payable </v>
          </cell>
        </row>
        <row r="63">
          <cell r="A63" t="str">
            <v>3932</v>
          </cell>
          <cell r="B63" t="str">
            <v>PROV. FOR DIVIDENDS - INSURANCE DIR</v>
          </cell>
          <cell r="C63">
            <v>-621633789</v>
          </cell>
          <cell r="D63">
            <v>107</v>
          </cell>
          <cell r="E63">
            <v>-621633789</v>
          </cell>
          <cell r="G63">
            <v>-621633789</v>
          </cell>
          <cell r="I63" t="str">
            <v>Policyholders' divs &amp; expce refunds due &amp; unpaid</v>
          </cell>
        </row>
        <row r="64">
          <cell r="A64" t="str">
            <v>3815</v>
          </cell>
          <cell r="B64" t="str">
            <v>AMTS ON DEPOSIT, TO PAY FUTURE PREM</v>
          </cell>
          <cell r="C64">
            <v>-22541173</v>
          </cell>
          <cell r="D64">
            <v>109</v>
          </cell>
          <cell r="E64">
            <v>0</v>
          </cell>
          <cell r="G64" t="str">
            <v xml:space="preserve"> </v>
          </cell>
          <cell r="I64" t="str">
            <v xml:space="preserve"> </v>
          </cell>
        </row>
        <row r="65">
          <cell r="A65" t="str">
            <v>3816</v>
          </cell>
          <cell r="B65" t="str">
            <v>AMTS ON DEPOSIT, TO PAY FUTURE PREM</v>
          </cell>
          <cell r="C65">
            <v>-20004384</v>
          </cell>
          <cell r="D65">
            <v>109</v>
          </cell>
          <cell r="E65">
            <v>0</v>
          </cell>
          <cell r="G65" t="str">
            <v xml:space="preserve"> </v>
          </cell>
          <cell r="I65" t="str">
            <v xml:space="preserve"> </v>
          </cell>
        </row>
        <row r="66">
          <cell r="A66" t="str">
            <v>3817</v>
          </cell>
          <cell r="B66" t="str">
            <v>AMTS ON DEPOSIT, TO PAY FUTURE PREM</v>
          </cell>
          <cell r="C66">
            <v>8070423</v>
          </cell>
          <cell r="D66">
            <v>109</v>
          </cell>
          <cell r="E66">
            <v>0</v>
          </cell>
          <cell r="G66" t="str">
            <v xml:space="preserve"> </v>
          </cell>
          <cell r="I66" t="str">
            <v xml:space="preserve"> </v>
          </cell>
        </row>
        <row r="67">
          <cell r="A67" t="str">
            <v>3818</v>
          </cell>
          <cell r="B67" t="str">
            <v>AMTS ON DEPOSIT, TO PAY FUTURE PREM</v>
          </cell>
          <cell r="C67">
            <v>-3573076</v>
          </cell>
          <cell r="D67">
            <v>109</v>
          </cell>
          <cell r="E67">
            <v>0</v>
          </cell>
          <cell r="G67" t="str">
            <v xml:space="preserve"> </v>
          </cell>
          <cell r="I67" t="str">
            <v xml:space="preserve"> </v>
          </cell>
        </row>
        <row r="68">
          <cell r="A68" t="str">
            <v>3819</v>
          </cell>
          <cell r="B68" t="str">
            <v>DEP. -ACCR. INT -TO PAY FUTURE PREM</v>
          </cell>
          <cell r="C68">
            <v>-666231</v>
          </cell>
          <cell r="D68">
            <v>109</v>
          </cell>
          <cell r="E68">
            <v>-38714441</v>
          </cell>
          <cell r="G68">
            <v>-38714441</v>
          </cell>
          <cell r="I68" t="str">
            <v>Prem &amp; ann cons recvd in adv less P disc;incl P acc &amp; hlth prem</v>
          </cell>
        </row>
        <row r="69">
          <cell r="A69" t="str">
            <v>3330</v>
          </cell>
          <cell r="B69" t="str">
            <v>ACCRUED INTEREST ON AMTS OWING - IN</v>
          </cell>
          <cell r="C69">
            <v>-450712</v>
          </cell>
          <cell r="D69">
            <v>111.2</v>
          </cell>
          <cell r="E69">
            <v>-450712</v>
          </cell>
          <cell r="G69">
            <v>-450712</v>
          </cell>
          <cell r="I69" t="str">
            <v>Interest due or accrued on policy or contract funds</v>
          </cell>
        </row>
        <row r="70">
          <cell r="A70" t="str">
            <v>2901</v>
          </cell>
          <cell r="B70" t="str">
            <v>ACCRUED COMM. ON PREM. - INSURANCE</v>
          </cell>
          <cell r="C70">
            <v>-13636558</v>
          </cell>
          <cell r="D70">
            <v>114</v>
          </cell>
          <cell r="E70">
            <v>-13636558</v>
          </cell>
          <cell r="G70">
            <v>-13636558</v>
          </cell>
          <cell r="I70" t="str">
            <v>Commissions to agents due or accrued</v>
          </cell>
        </row>
        <row r="71">
          <cell r="A71" t="str">
            <v>3046</v>
          </cell>
          <cell r="B71" t="str">
            <v>GENERAL EXPENES D &amp; A</v>
          </cell>
          <cell r="C71">
            <v>-78993424</v>
          </cell>
          <cell r="D71">
            <v>115</v>
          </cell>
          <cell r="E71">
            <v>-78993424</v>
          </cell>
          <cell r="G71">
            <v>-78993424</v>
          </cell>
          <cell r="I71" t="str">
            <v>General expenses due or accrued</v>
          </cell>
        </row>
        <row r="72">
          <cell r="A72" t="str">
            <v>2804</v>
          </cell>
          <cell r="B72" t="str">
            <v>PREM TAX D &amp; A - OTHER THAN PROV'AL</v>
          </cell>
          <cell r="C72">
            <v>-68172250</v>
          </cell>
          <cell r="D72">
            <v>116</v>
          </cell>
          <cell r="E72">
            <v>0</v>
          </cell>
          <cell r="G72" t="str">
            <v xml:space="preserve"> </v>
          </cell>
          <cell r="I72" t="str">
            <v xml:space="preserve"> </v>
          </cell>
        </row>
        <row r="73">
          <cell r="A73" t="str">
            <v>2830</v>
          </cell>
          <cell r="B73" t="str">
            <v>INCOME TAX D &amp; A - FOREIGN - O/B AC</v>
          </cell>
          <cell r="C73">
            <v>-8871326</v>
          </cell>
          <cell r="D73">
            <v>116</v>
          </cell>
          <cell r="E73">
            <v>0</v>
          </cell>
          <cell r="G73" t="str">
            <v xml:space="preserve"> </v>
          </cell>
          <cell r="I73" t="str">
            <v xml:space="preserve"> </v>
          </cell>
        </row>
        <row r="74">
          <cell r="A74" t="str">
            <v>2850</v>
          </cell>
          <cell r="B74" t="str">
            <v>OTHER TAXES AND FEES D &amp; A - O/B AC</v>
          </cell>
          <cell r="C74">
            <v>0</v>
          </cell>
          <cell r="D74">
            <v>116</v>
          </cell>
          <cell r="E74">
            <v>-77043576</v>
          </cell>
          <cell r="G74">
            <v>-77043576</v>
          </cell>
          <cell r="I74" t="str">
            <v>Taxes, licenses &amp; fees due or accrued</v>
          </cell>
        </row>
        <row r="75">
          <cell r="A75" t="str">
            <v>2401</v>
          </cell>
          <cell r="B75" t="str">
            <v>PREM RECD IN ADVANCE - FIRST YEAR -</v>
          </cell>
          <cell r="C75">
            <v>-73885</v>
          </cell>
          <cell r="D75">
            <v>119</v>
          </cell>
          <cell r="E75">
            <v>0</v>
          </cell>
          <cell r="G75" t="str">
            <v xml:space="preserve"> </v>
          </cell>
          <cell r="I75" t="str">
            <v xml:space="preserve"> </v>
          </cell>
        </row>
        <row r="76">
          <cell r="A76" t="str">
            <v>2402</v>
          </cell>
          <cell r="B76" t="str">
            <v>PREM RECD IN ADVANCE - RENEWAL - IN</v>
          </cell>
          <cell r="C76">
            <v>-147058</v>
          </cell>
          <cell r="D76">
            <v>119</v>
          </cell>
          <cell r="E76">
            <v>0</v>
          </cell>
          <cell r="G76" t="str">
            <v xml:space="preserve"> </v>
          </cell>
          <cell r="I76" t="str">
            <v xml:space="preserve"> </v>
          </cell>
        </row>
        <row r="77">
          <cell r="A77" t="str">
            <v>3408</v>
          </cell>
          <cell r="B77" t="str">
            <v>PHILIPPINES WITHHOLDING TAX - O/B A</v>
          </cell>
          <cell r="C77">
            <v>-9964134</v>
          </cell>
          <cell r="D77">
            <v>119</v>
          </cell>
          <cell r="E77">
            <v>0</v>
          </cell>
          <cell r="G77" t="str">
            <v xml:space="preserve"> </v>
          </cell>
          <cell r="I77" t="str">
            <v xml:space="preserve"> </v>
          </cell>
        </row>
        <row r="78">
          <cell r="A78" t="str">
            <v>3480</v>
          </cell>
          <cell r="B78" t="str">
            <v>OTHER FOREIGN TAX - O/B ACCT</v>
          </cell>
          <cell r="C78">
            <v>-3166577</v>
          </cell>
          <cell r="D78">
            <v>119</v>
          </cell>
          <cell r="E78">
            <v>0</v>
          </cell>
          <cell r="G78" t="str">
            <v xml:space="preserve"> </v>
          </cell>
          <cell r="I78" t="str">
            <v xml:space="preserve"> </v>
          </cell>
        </row>
        <row r="79">
          <cell r="A79" t="str">
            <v>3475</v>
          </cell>
          <cell r="B79" t="str">
            <v>OTHER FOREIGN TAX - O/B ACCT</v>
          </cell>
          <cell r="C79">
            <v>-444289</v>
          </cell>
          <cell r="D79">
            <v>119</v>
          </cell>
          <cell r="E79">
            <v>-13795943</v>
          </cell>
          <cell r="G79">
            <v>-13795943</v>
          </cell>
          <cell r="I79" t="str">
            <v>Amount w/held or retained by co as agent or trustee</v>
          </cell>
        </row>
        <row r="80">
          <cell r="A80" t="str">
            <v>3324</v>
          </cell>
          <cell r="B80" t="str">
            <v>MANAGERS' AND AGENTS' CREDIT BALANC</v>
          </cell>
          <cell r="C80">
            <v>-1807443</v>
          </cell>
          <cell r="D80">
            <v>120</v>
          </cell>
          <cell r="E80">
            <v>-1807443</v>
          </cell>
          <cell r="G80">
            <v>-1807443</v>
          </cell>
          <cell r="I80" t="str">
            <v>Amount held for agents' account</v>
          </cell>
        </row>
        <row r="81">
          <cell r="A81" t="str">
            <v>3201</v>
          </cell>
          <cell r="B81" t="str">
            <v>AMTS RECEIVED BUT NOT YET ALLOCATED</v>
          </cell>
          <cell r="C81">
            <v>-29071212</v>
          </cell>
          <cell r="D81">
            <v>121</v>
          </cell>
          <cell r="E81">
            <v>0</v>
          </cell>
          <cell r="G81" t="str">
            <v xml:space="preserve"> </v>
          </cell>
          <cell r="I81" t="str">
            <v xml:space="preserve"> </v>
          </cell>
        </row>
        <row r="82">
          <cell r="A82" t="str">
            <v>3212</v>
          </cell>
          <cell r="B82" t="str">
            <v>PREMIUM COLLECTIONS RECEIVED BUT NO</v>
          </cell>
          <cell r="C82">
            <v>-19577865</v>
          </cell>
          <cell r="D82">
            <v>121</v>
          </cell>
          <cell r="E82">
            <v>0</v>
          </cell>
          <cell r="G82" t="str">
            <v xml:space="preserve"> </v>
          </cell>
          <cell r="I82" t="str">
            <v xml:space="preserve"> </v>
          </cell>
        </row>
        <row r="83">
          <cell r="A83" t="str">
            <v>3216</v>
          </cell>
          <cell r="B83" t="str">
            <v>OUTSTANDING APPLICATIONS SUSPENSE</v>
          </cell>
          <cell r="C83">
            <v>-1750</v>
          </cell>
          <cell r="D83">
            <v>121</v>
          </cell>
          <cell r="E83">
            <v>0</v>
          </cell>
          <cell r="G83" t="str">
            <v xml:space="preserve"> </v>
          </cell>
          <cell r="I83" t="str">
            <v xml:space="preserve"> </v>
          </cell>
        </row>
        <row r="84">
          <cell r="A84" t="str">
            <v>3230</v>
          </cell>
          <cell r="B84" t="str">
            <v>BANKING SUSPENSE - SPECIAL - ***, W</v>
          </cell>
          <cell r="C84">
            <v>-2909884</v>
          </cell>
          <cell r="D84">
            <v>121</v>
          </cell>
          <cell r="E84">
            <v>0</v>
          </cell>
          <cell r="G84" t="str">
            <v xml:space="preserve"> </v>
          </cell>
          <cell r="I84" t="str">
            <v xml:space="preserve"> </v>
          </cell>
        </row>
        <row r="85">
          <cell r="A85" t="str">
            <v>3247</v>
          </cell>
          <cell r="B85" t="str">
            <v>BANKING SUSPENSE - MIXED BATCHES</v>
          </cell>
          <cell r="C85">
            <v>-1209980</v>
          </cell>
          <cell r="D85">
            <v>121</v>
          </cell>
          <cell r="E85">
            <v>0</v>
          </cell>
          <cell r="G85" t="str">
            <v xml:space="preserve"> </v>
          </cell>
          <cell r="I85" t="str">
            <v xml:space="preserve"> </v>
          </cell>
        </row>
        <row r="86">
          <cell r="A86" t="str">
            <v>3264</v>
          </cell>
          <cell r="B86" t="str">
            <v>SOLAR POLICY SUSPENSE, COLLECTIONS</v>
          </cell>
          <cell r="C86">
            <v>0</v>
          </cell>
          <cell r="D86">
            <v>121</v>
          </cell>
          <cell r="E86">
            <v>0</v>
          </cell>
          <cell r="G86" t="str">
            <v xml:space="preserve"> </v>
          </cell>
          <cell r="I86" t="str">
            <v xml:space="preserve"> </v>
          </cell>
        </row>
        <row r="87">
          <cell r="A87" t="str">
            <v>3266</v>
          </cell>
          <cell r="B87" t="str">
            <v>AGENCY SYSTEM BANKING SUSPENSE</v>
          </cell>
          <cell r="C87">
            <v>0</v>
          </cell>
          <cell r="D87">
            <v>121</v>
          </cell>
          <cell r="E87">
            <v>0</v>
          </cell>
          <cell r="G87" t="str">
            <v xml:space="preserve"> </v>
          </cell>
          <cell r="I87" t="str">
            <v xml:space="preserve"> </v>
          </cell>
        </row>
        <row r="88">
          <cell r="A88" t="str">
            <v>3272</v>
          </cell>
          <cell r="B88" t="str">
            <v>BANKING SUSPENSE - PHILIPPINES ISLA</v>
          </cell>
          <cell r="C88">
            <v>-348269</v>
          </cell>
          <cell r="D88">
            <v>121</v>
          </cell>
          <cell r="E88">
            <v>0</v>
          </cell>
          <cell r="G88" t="str">
            <v xml:space="preserve"> </v>
          </cell>
          <cell r="I88" t="str">
            <v xml:space="preserve"> </v>
          </cell>
        </row>
        <row r="89">
          <cell r="A89" t="str">
            <v>3273</v>
          </cell>
          <cell r="B89" t="str">
            <v>BANKING SUSPENSE - FAR EAST BANK</v>
          </cell>
          <cell r="C89">
            <v>-3219923</v>
          </cell>
          <cell r="D89">
            <v>121</v>
          </cell>
          <cell r="E89">
            <v>0</v>
          </cell>
          <cell r="G89" t="str">
            <v xml:space="preserve"> </v>
          </cell>
          <cell r="I89" t="str">
            <v xml:space="preserve"> </v>
          </cell>
        </row>
        <row r="90">
          <cell r="A90" t="str">
            <v>3299</v>
          </cell>
          <cell r="B90" t="str">
            <v>GENERAL SUSPENSE - UNIDENTIFIED</v>
          </cell>
          <cell r="C90">
            <v>61577</v>
          </cell>
          <cell r="D90">
            <v>121</v>
          </cell>
          <cell r="E90">
            <v>0</v>
          </cell>
          <cell r="G90" t="str">
            <v xml:space="preserve"> </v>
          </cell>
          <cell r="I90" t="str">
            <v xml:space="preserve"> </v>
          </cell>
        </row>
        <row r="91">
          <cell r="A91" t="str">
            <v>3301</v>
          </cell>
          <cell r="B91" t="str">
            <v>MANAGERS' AND AGENTS' ACCOUNT BALAN</v>
          </cell>
          <cell r="C91">
            <v>0</v>
          </cell>
          <cell r="D91">
            <v>121</v>
          </cell>
          <cell r="E91">
            <v>-56277306</v>
          </cell>
          <cell r="G91">
            <v>-56277306</v>
          </cell>
          <cell r="I91" t="str">
            <v>Remittances &amp; items not allocated</v>
          </cell>
        </row>
        <row r="92">
          <cell r="A92" t="str">
            <v>3901</v>
          </cell>
          <cell r="B92" t="str">
            <v>AGENTS' AND SALARIED FIELD REPRESEN</v>
          </cell>
          <cell r="C92">
            <v>-309064576</v>
          </cell>
          <cell r="D92">
            <v>123</v>
          </cell>
          <cell r="E92">
            <v>0</v>
          </cell>
          <cell r="G92" t="str">
            <v xml:space="preserve"> </v>
          </cell>
          <cell r="I92" t="str">
            <v xml:space="preserve"> </v>
          </cell>
        </row>
        <row r="93">
          <cell r="A93" t="str">
            <v>3905</v>
          </cell>
          <cell r="B93" t="str">
            <v>STAFF PENSION RESERVE, PRIOR YEARS'</v>
          </cell>
          <cell r="C93">
            <v>0</v>
          </cell>
          <cell r="D93">
            <v>123</v>
          </cell>
          <cell r="E93">
            <v>0</v>
          </cell>
          <cell r="G93" t="str">
            <v xml:space="preserve"> </v>
          </cell>
          <cell r="I93" t="str">
            <v xml:space="preserve"> </v>
          </cell>
        </row>
        <row r="94">
          <cell r="A94" t="str">
            <v>3904</v>
          </cell>
          <cell r="B94" t="str">
            <v>LIABILITY-POST RETIREMENT &amp; PENSION BENEFIT</v>
          </cell>
          <cell r="C94">
            <v>-35664231</v>
          </cell>
          <cell r="D94">
            <v>123</v>
          </cell>
          <cell r="E94">
            <v>-344728807</v>
          </cell>
          <cell r="G94">
            <v>-344728807</v>
          </cell>
          <cell r="I94" t="str">
            <v>Liab for benefits for employees &amp; agents not incl above</v>
          </cell>
        </row>
        <row r="95">
          <cell r="A95" t="str">
            <v>3231</v>
          </cell>
          <cell r="B95" t="str">
            <v>PREMIUM SUSPENSE</v>
          </cell>
          <cell r="C95">
            <v>-27544769</v>
          </cell>
          <cell r="D95">
            <v>126.4</v>
          </cell>
          <cell r="E95">
            <v>0</v>
          </cell>
          <cell r="G95" t="str">
            <v xml:space="preserve"> </v>
          </cell>
          <cell r="I95" t="str">
            <v xml:space="preserve"> </v>
          </cell>
        </row>
        <row r="96">
          <cell r="A96" t="str">
            <v>3233</v>
          </cell>
          <cell r="B96" t="str">
            <v>INTERNAL SUSPENSE</v>
          </cell>
          <cell r="C96">
            <v>-14396115</v>
          </cell>
          <cell r="D96">
            <v>126.4</v>
          </cell>
          <cell r="E96">
            <v>0</v>
          </cell>
          <cell r="G96" t="str">
            <v xml:space="preserve"> </v>
          </cell>
          <cell r="I96" t="str">
            <v xml:space="preserve"> </v>
          </cell>
        </row>
        <row r="97">
          <cell r="A97" t="str">
            <v>3234</v>
          </cell>
          <cell r="B97" t="str">
            <v>EXTERNAL SUSPENSE - KP</v>
          </cell>
          <cell r="C97">
            <v>-120596</v>
          </cell>
          <cell r="D97">
            <v>126.4</v>
          </cell>
          <cell r="E97">
            <v>0</v>
          </cell>
          <cell r="G97" t="str">
            <v xml:space="preserve"> </v>
          </cell>
          <cell r="I97" t="str">
            <v xml:space="preserve"> </v>
          </cell>
        </row>
        <row r="98">
          <cell r="A98" t="str">
            <v>3235</v>
          </cell>
          <cell r="B98" t="str">
            <v>MICELLEANOUS AMTS PAYABLE SUSPENSE</v>
          </cell>
          <cell r="C98">
            <v>-11852327</v>
          </cell>
          <cell r="D98">
            <v>126.4</v>
          </cell>
          <cell r="E98">
            <v>0</v>
          </cell>
          <cell r="G98" t="str">
            <v xml:space="preserve"> </v>
          </cell>
          <cell r="I98" t="str">
            <v xml:space="preserve"> </v>
          </cell>
        </row>
        <row r="99">
          <cell r="A99" t="str">
            <v>3236</v>
          </cell>
          <cell r="B99" t="str">
            <v>INVENTORY SUBSTITUTION OFFSET</v>
          </cell>
          <cell r="C99">
            <v>0</v>
          </cell>
          <cell r="D99">
            <v>126.4</v>
          </cell>
          <cell r="E99">
            <v>0</v>
          </cell>
          <cell r="G99" t="str">
            <v xml:space="preserve"> </v>
          </cell>
          <cell r="I99" t="str">
            <v xml:space="preserve"> </v>
          </cell>
        </row>
        <row r="100">
          <cell r="A100" t="str">
            <v>3353</v>
          </cell>
          <cell r="B100" t="str">
            <v>MISC ACCTS PAYABLE</v>
          </cell>
          <cell r="C100">
            <v>-300000</v>
          </cell>
          <cell r="D100">
            <v>126.4</v>
          </cell>
          <cell r="E100">
            <v>-54213807</v>
          </cell>
          <cell r="G100">
            <v>-54213807</v>
          </cell>
          <cell r="I100" t="str">
            <v>Amts due sundry parties</v>
          </cell>
        </row>
        <row r="101">
          <cell r="D101">
            <v>126.5</v>
          </cell>
          <cell r="E101">
            <v>0</v>
          </cell>
          <cell r="G101">
            <v>0</v>
          </cell>
          <cell r="I101" t="str">
            <v xml:space="preserve"> </v>
          </cell>
        </row>
        <row r="102">
          <cell r="D102">
            <v>126.6</v>
          </cell>
          <cell r="E102">
            <v>0</v>
          </cell>
          <cell r="G102">
            <v>0</v>
          </cell>
          <cell r="I102" t="str">
            <v xml:space="preserve"> </v>
          </cell>
        </row>
        <row r="103">
          <cell r="E103">
            <v>0</v>
          </cell>
          <cell r="G103">
            <v>0</v>
          </cell>
          <cell r="I103" t="str">
            <v xml:space="preserve"> </v>
          </cell>
        </row>
        <row r="104">
          <cell r="A104" t="str">
            <v>0196</v>
          </cell>
          <cell r="B104" t="str">
            <v>BONDS, REAL GAINS UNREPT AS REV., O</v>
          </cell>
          <cell r="C104">
            <v>-76990173</v>
          </cell>
          <cell r="D104">
            <v>136</v>
          </cell>
          <cell r="E104">
            <v>0</v>
          </cell>
          <cell r="G104" t="str">
            <v xml:space="preserve"> </v>
          </cell>
          <cell r="I104" t="str">
            <v xml:space="preserve"> </v>
          </cell>
        </row>
        <row r="105">
          <cell r="A105" t="str">
            <v>0197</v>
          </cell>
          <cell r="B105" t="str">
            <v>BONDS, REAL LOSSES UNREPT AS REV.,</v>
          </cell>
          <cell r="C105">
            <v>1172923</v>
          </cell>
          <cell r="D105">
            <v>136</v>
          </cell>
          <cell r="E105">
            <v>0</v>
          </cell>
          <cell r="G105" t="str">
            <v xml:space="preserve"> </v>
          </cell>
          <cell r="I105" t="str">
            <v xml:space="preserve"> </v>
          </cell>
        </row>
        <row r="106">
          <cell r="A106" t="str">
            <v>0296</v>
          </cell>
          <cell r="B106" t="str">
            <v>PFD STOCKS, REAL GAINS UNREPT AS RE</v>
          </cell>
          <cell r="C106">
            <v>-2865</v>
          </cell>
          <cell r="D106">
            <v>136</v>
          </cell>
          <cell r="E106">
            <v>0</v>
          </cell>
          <cell r="G106" t="str">
            <v xml:space="preserve"> </v>
          </cell>
          <cell r="I106" t="str">
            <v xml:space="preserve"> </v>
          </cell>
        </row>
        <row r="107">
          <cell r="A107" t="str">
            <v>0297</v>
          </cell>
          <cell r="B107" t="str">
            <v>PFD STOCKS, REAL LOSSES UNREPT AS R</v>
          </cell>
          <cell r="C107">
            <v>14692</v>
          </cell>
          <cell r="D107">
            <v>136</v>
          </cell>
          <cell r="E107">
            <v>0</v>
          </cell>
          <cell r="G107" t="str">
            <v xml:space="preserve"> </v>
          </cell>
          <cell r="I107" t="str">
            <v xml:space="preserve"> </v>
          </cell>
        </row>
        <row r="108">
          <cell r="A108" t="str">
            <v>0298</v>
          </cell>
          <cell r="B108" t="str">
            <v>PFD STOCKS, UNREAL GAINS/LOSSES REP</v>
          </cell>
          <cell r="C108">
            <v>-1230</v>
          </cell>
          <cell r="D108">
            <v>136</v>
          </cell>
          <cell r="E108">
            <v>0</v>
          </cell>
          <cell r="G108" t="str">
            <v xml:space="preserve"> </v>
          </cell>
          <cell r="I108" t="str">
            <v xml:space="preserve"> </v>
          </cell>
        </row>
        <row r="109">
          <cell r="A109" t="str">
            <v>0396</v>
          </cell>
          <cell r="B109" t="str">
            <v>COM STOCKS, REAL GAINS UNREPT AS RE</v>
          </cell>
          <cell r="C109">
            <v>-428327442</v>
          </cell>
          <cell r="D109">
            <v>136</v>
          </cell>
          <cell r="E109">
            <v>0</v>
          </cell>
          <cell r="G109" t="str">
            <v xml:space="preserve"> </v>
          </cell>
          <cell r="I109" t="str">
            <v xml:space="preserve"> </v>
          </cell>
        </row>
        <row r="110">
          <cell r="A110" t="str">
            <v>0397</v>
          </cell>
          <cell r="B110" t="str">
            <v>COM STOCKS, REAL LOSSES UNREPT AS R</v>
          </cell>
          <cell r="C110">
            <v>196788</v>
          </cell>
          <cell r="D110">
            <v>136</v>
          </cell>
          <cell r="E110">
            <v>0</v>
          </cell>
          <cell r="G110" t="str">
            <v xml:space="preserve"> </v>
          </cell>
          <cell r="I110" t="str">
            <v xml:space="preserve"> </v>
          </cell>
        </row>
        <row r="111">
          <cell r="A111" t="str">
            <v>0398</v>
          </cell>
          <cell r="B111" t="str">
            <v>COM STOCKS, UNREAL GAINS/LOSSES REP</v>
          </cell>
          <cell r="C111">
            <v>586244712</v>
          </cell>
          <cell r="D111">
            <v>136</v>
          </cell>
          <cell r="E111">
            <v>0</v>
          </cell>
          <cell r="G111" t="str">
            <v xml:space="preserve"> </v>
          </cell>
          <cell r="I111" t="str">
            <v xml:space="preserve"> </v>
          </cell>
        </row>
        <row r="112">
          <cell r="A112" t="str">
            <v>1440</v>
          </cell>
          <cell r="B112" t="str">
            <v>A/R FOR INVESTMENT SECURITY TRANSAC</v>
          </cell>
          <cell r="C112">
            <v>0</v>
          </cell>
          <cell r="D112">
            <v>136</v>
          </cell>
          <cell r="E112">
            <v>0</v>
          </cell>
          <cell r="G112" t="str">
            <v xml:space="preserve"> </v>
          </cell>
          <cell r="I112" t="str">
            <v xml:space="preserve"> </v>
          </cell>
        </row>
        <row r="113">
          <cell r="A113" t="str">
            <v>1445</v>
          </cell>
          <cell r="B113" t="str">
            <v>A/R FROM SUBSIDIARY COMPANIES -MSL</v>
          </cell>
          <cell r="C113">
            <v>275173</v>
          </cell>
          <cell r="D113">
            <v>136</v>
          </cell>
          <cell r="E113">
            <v>0</v>
          </cell>
          <cell r="G113" t="str">
            <v xml:space="preserve"> </v>
          </cell>
          <cell r="I113" t="str">
            <v xml:space="preserve"> </v>
          </cell>
        </row>
        <row r="114">
          <cell r="A114" t="str">
            <v>1491</v>
          </cell>
          <cell r="B114" t="str">
            <v>A/R, MISC.</v>
          </cell>
          <cell r="C114">
            <v>9948327</v>
          </cell>
          <cell r="D114">
            <v>136</v>
          </cell>
          <cell r="E114">
            <v>0</v>
          </cell>
          <cell r="G114" t="str">
            <v xml:space="preserve"> </v>
          </cell>
          <cell r="I114" t="str">
            <v xml:space="preserve"> </v>
          </cell>
        </row>
        <row r="115">
          <cell r="A115" t="str">
            <v>1805</v>
          </cell>
          <cell r="B115" t="str">
            <v>PREPAID EXPENSES, OTHER</v>
          </cell>
          <cell r="C115">
            <v>8646077</v>
          </cell>
          <cell r="D115">
            <v>136</v>
          </cell>
          <cell r="E115">
            <v>0</v>
          </cell>
          <cell r="G115" t="str">
            <v xml:space="preserve"> </v>
          </cell>
          <cell r="I115" t="str">
            <v xml:space="preserve"> </v>
          </cell>
        </row>
        <row r="116">
          <cell r="A116" t="str">
            <v>1806</v>
          </cell>
          <cell r="B116" t="str">
            <v>PREPAID COMMISSIONS, INSURANCE DIRE</v>
          </cell>
          <cell r="C116">
            <v>54135</v>
          </cell>
          <cell r="D116">
            <v>136</v>
          </cell>
          <cell r="E116">
            <v>0</v>
          </cell>
          <cell r="G116" t="str">
            <v xml:space="preserve"> </v>
          </cell>
          <cell r="I116" t="str">
            <v xml:space="preserve"> </v>
          </cell>
        </row>
        <row r="117">
          <cell r="A117" t="str">
            <v>1810</v>
          </cell>
          <cell r="B117" t="str">
            <v>MISC. ASSETS, FURNITURE, COST ##</v>
          </cell>
          <cell r="C117">
            <v>46888059</v>
          </cell>
          <cell r="D117">
            <v>136</v>
          </cell>
          <cell r="E117">
            <v>0</v>
          </cell>
          <cell r="G117" t="str">
            <v xml:space="preserve"> </v>
          </cell>
          <cell r="I117" t="str">
            <v xml:space="preserve"> </v>
          </cell>
        </row>
        <row r="118">
          <cell r="A118" t="str">
            <v>1811</v>
          </cell>
          <cell r="B118" t="str">
            <v>MISC. ASSETS, FURNITURE, DEPR'N ##</v>
          </cell>
          <cell r="C118">
            <v>-20184596</v>
          </cell>
          <cell r="D118">
            <v>136</v>
          </cell>
          <cell r="E118">
            <v>0</v>
          </cell>
          <cell r="G118" t="str">
            <v xml:space="preserve"> </v>
          </cell>
          <cell r="I118" t="str">
            <v xml:space="preserve"> </v>
          </cell>
        </row>
        <row r="119">
          <cell r="A119" t="str">
            <v>1820</v>
          </cell>
          <cell r="B119" t="str">
            <v>MISC. ASSETS, OTHER EQUIPMENT, COST</v>
          </cell>
          <cell r="C119">
            <v>114627462</v>
          </cell>
          <cell r="D119">
            <v>136</v>
          </cell>
          <cell r="E119">
            <v>0</v>
          </cell>
          <cell r="G119" t="str">
            <v xml:space="preserve"> </v>
          </cell>
          <cell r="I119" t="str">
            <v xml:space="preserve"> </v>
          </cell>
        </row>
        <row r="120">
          <cell r="A120" t="str">
            <v>1821</v>
          </cell>
          <cell r="B120" t="str">
            <v>MISC. ASSETS, OTHER EQUIPMENT, DEPR</v>
          </cell>
          <cell r="C120">
            <v>-89289962</v>
          </cell>
          <cell r="D120">
            <v>136</v>
          </cell>
          <cell r="E120">
            <v>0</v>
          </cell>
          <cell r="G120" t="str">
            <v xml:space="preserve"> </v>
          </cell>
          <cell r="I120" t="str">
            <v xml:space="preserve"> </v>
          </cell>
        </row>
        <row r="121">
          <cell r="A121" t="str">
            <v>1822</v>
          </cell>
          <cell r="B121" t="str">
            <v>MISC ASSETS-EDP EQUIP-COST##</v>
          </cell>
          <cell r="C121">
            <v>31941846</v>
          </cell>
          <cell r="D121">
            <v>136</v>
          </cell>
          <cell r="E121">
            <v>0</v>
          </cell>
          <cell r="G121" t="str">
            <v xml:space="preserve"> </v>
          </cell>
          <cell r="I121" t="str">
            <v xml:space="preserve"> </v>
          </cell>
        </row>
        <row r="122">
          <cell r="A122" t="str">
            <v>1823</v>
          </cell>
          <cell r="B122" t="str">
            <v>MISC. ASSETS, E.D.P. EQUIPMENT, DEP</v>
          </cell>
          <cell r="C122">
            <v>-10874251</v>
          </cell>
          <cell r="D122">
            <v>136</v>
          </cell>
          <cell r="E122">
            <v>0</v>
          </cell>
          <cell r="G122" t="str">
            <v xml:space="preserve"> </v>
          </cell>
          <cell r="I122" t="str">
            <v xml:space="preserve"> </v>
          </cell>
        </row>
        <row r="123">
          <cell r="A123" t="str">
            <v>1830</v>
          </cell>
          <cell r="B123" t="str">
            <v>MISC. ASSETS, CO. VEHICLES, COST ##</v>
          </cell>
          <cell r="C123">
            <v>21287174</v>
          </cell>
          <cell r="D123">
            <v>136</v>
          </cell>
          <cell r="E123">
            <v>0</v>
          </cell>
          <cell r="G123" t="str">
            <v xml:space="preserve"> </v>
          </cell>
          <cell r="I123" t="str">
            <v xml:space="preserve"> </v>
          </cell>
        </row>
        <row r="124">
          <cell r="A124" t="str">
            <v>1831</v>
          </cell>
          <cell r="B124" t="str">
            <v>MISC. ASSETS, CO. VEHICLES, DEPR'N</v>
          </cell>
          <cell r="C124">
            <v>-12580270</v>
          </cell>
          <cell r="D124">
            <v>136</v>
          </cell>
          <cell r="E124">
            <v>0</v>
          </cell>
          <cell r="G124" t="str">
            <v xml:space="preserve"> </v>
          </cell>
          <cell r="I124" t="str">
            <v xml:space="preserve"> </v>
          </cell>
        </row>
        <row r="125">
          <cell r="A125" t="str">
            <v>1840</v>
          </cell>
          <cell r="B125" t="str">
            <v>MISC. ASSETS, ADVANCES TO AGENTS</v>
          </cell>
          <cell r="C125">
            <v>1087058</v>
          </cell>
          <cell r="D125">
            <v>136</v>
          </cell>
          <cell r="E125">
            <v>0</v>
          </cell>
          <cell r="G125" t="str">
            <v xml:space="preserve"> </v>
          </cell>
          <cell r="I125" t="str">
            <v xml:space="preserve"> </v>
          </cell>
        </row>
        <row r="126">
          <cell r="A126" t="str">
            <v>1841</v>
          </cell>
          <cell r="B126" t="str">
            <v>MISC. ASSETS, LOANS TO FIELD FORCE</v>
          </cell>
          <cell r="C126">
            <v>11471058</v>
          </cell>
          <cell r="D126">
            <v>136</v>
          </cell>
          <cell r="E126">
            <v>0</v>
          </cell>
          <cell r="G126" t="str">
            <v xml:space="preserve"> </v>
          </cell>
          <cell r="I126" t="str">
            <v xml:space="preserve"> </v>
          </cell>
        </row>
        <row r="127">
          <cell r="A127" t="str">
            <v>1842</v>
          </cell>
          <cell r="B127" t="str">
            <v>MISC. ASSETS, LOANS TO EES</v>
          </cell>
          <cell r="C127">
            <v>26106098</v>
          </cell>
          <cell r="D127">
            <v>136</v>
          </cell>
          <cell r="E127">
            <v>0</v>
          </cell>
          <cell r="G127" t="str">
            <v xml:space="preserve"> </v>
          </cell>
          <cell r="I127" t="str">
            <v xml:space="preserve"> </v>
          </cell>
        </row>
        <row r="128">
          <cell r="A128" t="str">
            <v>1850</v>
          </cell>
          <cell r="B128" t="str">
            <v>MISC. ASSETS, UNIDENTIFIED DEBITS I</v>
          </cell>
          <cell r="C128">
            <v>139830135</v>
          </cell>
          <cell r="D128">
            <v>136</v>
          </cell>
          <cell r="E128">
            <v>0</v>
          </cell>
          <cell r="G128" t="str">
            <v xml:space="preserve"> </v>
          </cell>
          <cell r="I128" t="str">
            <v xml:space="preserve"> </v>
          </cell>
        </row>
        <row r="129">
          <cell r="A129" t="str">
            <v>3360</v>
          </cell>
          <cell r="B129" t="str">
            <v>A/P - INVESTMENT SECURITY TRANSACTI</v>
          </cell>
          <cell r="C129">
            <v>0</v>
          </cell>
          <cell r="D129">
            <v>136</v>
          </cell>
          <cell r="E129">
            <v>0</v>
          </cell>
          <cell r="G129" t="str">
            <v xml:space="preserve"> </v>
          </cell>
          <cell r="I129" t="str">
            <v xml:space="preserve"> </v>
          </cell>
        </row>
        <row r="130">
          <cell r="A130" t="str">
            <v>3952</v>
          </cell>
          <cell r="B130" t="str">
            <v>RESERVE FOR CURRENCY FLUCTUATION -</v>
          </cell>
          <cell r="C130">
            <v>-212826922</v>
          </cell>
          <cell r="D130">
            <v>136</v>
          </cell>
          <cell r="E130">
            <v>0</v>
          </cell>
          <cell r="G130" t="str">
            <v xml:space="preserve"> </v>
          </cell>
          <cell r="I130" t="str">
            <v xml:space="preserve"> </v>
          </cell>
        </row>
        <row r="131">
          <cell r="A131" t="str">
            <v>3959</v>
          </cell>
          <cell r="B131" t="str">
            <v>PROV FOR NEGATIVE RESERVES</v>
          </cell>
          <cell r="C131">
            <v>-381596153</v>
          </cell>
          <cell r="D131">
            <v>136</v>
          </cell>
          <cell r="E131">
            <v>0</v>
          </cell>
          <cell r="G131" t="str">
            <v xml:space="preserve"> </v>
          </cell>
          <cell r="I131" t="str">
            <v xml:space="preserve"> </v>
          </cell>
        </row>
        <row r="132">
          <cell r="A132" t="str">
            <v>3963</v>
          </cell>
          <cell r="B132" t="str">
            <v>STATUTORY DEFICIENCY RESERVE</v>
          </cell>
          <cell r="C132">
            <v>-506596154</v>
          </cell>
          <cell r="D132">
            <v>136</v>
          </cell>
          <cell r="E132">
            <v>0</v>
          </cell>
          <cell r="G132" t="str">
            <v xml:space="preserve"> </v>
          </cell>
          <cell r="I132" t="str">
            <v xml:space="preserve"> </v>
          </cell>
        </row>
        <row r="133">
          <cell r="A133" t="str">
            <v>3968</v>
          </cell>
          <cell r="B133" t="str">
            <v>RESERVE FOR GROUP CASH VALUE</v>
          </cell>
          <cell r="C133">
            <v>-980442308</v>
          </cell>
          <cell r="D133">
            <v>136</v>
          </cell>
          <cell r="E133">
            <v>0</v>
          </cell>
          <cell r="G133" t="str">
            <v xml:space="preserve"> </v>
          </cell>
          <cell r="I133" t="str">
            <v xml:space="preserve"> </v>
          </cell>
        </row>
        <row r="134">
          <cell r="A134" t="str">
            <v>3969</v>
          </cell>
          <cell r="B134" t="str">
            <v>PROV FOR TRANSITIONAL SOLVERENCY</v>
          </cell>
          <cell r="C134">
            <v>-128615384</v>
          </cell>
          <cell r="D134">
            <v>136</v>
          </cell>
          <cell r="E134">
            <v>0</v>
          </cell>
          <cell r="G134" t="str">
            <v xml:space="preserve"> </v>
          </cell>
          <cell r="I134" t="str">
            <v xml:space="preserve"> </v>
          </cell>
        </row>
        <row r="135">
          <cell r="A135" t="str">
            <v>3990</v>
          </cell>
          <cell r="B135" t="str">
            <v>SURPLUS - UNALLOCATED</v>
          </cell>
          <cell r="C135">
            <v>-1655480710</v>
          </cell>
          <cell r="D135">
            <v>136</v>
          </cell>
          <cell r="E135">
            <v>0</v>
          </cell>
          <cell r="G135" t="str">
            <v xml:space="preserve"> </v>
          </cell>
          <cell r="I135" t="str">
            <v xml:space="preserve"> </v>
          </cell>
        </row>
        <row r="136">
          <cell r="A136" t="str">
            <v>4430</v>
          </cell>
          <cell r="B136" t="str">
            <v>CAPITAL GAINS ON BONDS, BOOK VALUE</v>
          </cell>
          <cell r="C136">
            <v>5058797519</v>
          </cell>
          <cell r="D136">
            <v>136</v>
          </cell>
          <cell r="E136">
            <v>0</v>
          </cell>
          <cell r="G136" t="str">
            <v xml:space="preserve"> </v>
          </cell>
          <cell r="I136" t="str">
            <v xml:space="preserve"> </v>
          </cell>
        </row>
        <row r="137">
          <cell r="A137" t="str">
            <v>4431</v>
          </cell>
          <cell r="B137" t="str">
            <v>CAPITAL GAINS ON BONDS, PROCEEDS OF</v>
          </cell>
          <cell r="C137">
            <v>-5125060807</v>
          </cell>
          <cell r="D137">
            <v>136</v>
          </cell>
          <cell r="E137">
            <v>0</v>
          </cell>
          <cell r="G137" t="str">
            <v xml:space="preserve"> </v>
          </cell>
          <cell r="I137" t="str">
            <v xml:space="preserve"> </v>
          </cell>
        </row>
        <row r="138">
          <cell r="A138" t="str">
            <v>4432</v>
          </cell>
          <cell r="B138" t="str">
            <v>CAPITAL LOSSES ON BONDS, BOOK VALUE</v>
          </cell>
          <cell r="C138">
            <v>0</v>
          </cell>
          <cell r="D138">
            <v>136</v>
          </cell>
          <cell r="E138">
            <v>0</v>
          </cell>
          <cell r="G138" t="str">
            <v xml:space="preserve"> </v>
          </cell>
          <cell r="I138" t="str">
            <v xml:space="preserve"> </v>
          </cell>
        </row>
        <row r="139">
          <cell r="A139" t="str">
            <v>4433</v>
          </cell>
          <cell r="B139" t="str">
            <v>CAPITAL LOSSES ON BONDS, PROCEEDS O</v>
          </cell>
          <cell r="C139">
            <v>0</v>
          </cell>
          <cell r="D139">
            <v>136</v>
          </cell>
          <cell r="E139">
            <v>0</v>
          </cell>
          <cell r="G139" t="str">
            <v xml:space="preserve"> </v>
          </cell>
          <cell r="I139" t="str">
            <v xml:space="preserve"> </v>
          </cell>
        </row>
        <row r="140">
          <cell r="A140" t="str">
            <v>4434</v>
          </cell>
          <cell r="B140" t="str">
            <v>CURRENT YEAR'S REALIZED GAINS AND L</v>
          </cell>
          <cell r="C140">
            <v>66263288</v>
          </cell>
          <cell r="D140">
            <v>136</v>
          </cell>
          <cell r="E140">
            <v>0</v>
          </cell>
          <cell r="G140" t="str">
            <v xml:space="preserve"> </v>
          </cell>
          <cell r="I140" t="str">
            <v xml:space="preserve"> </v>
          </cell>
        </row>
        <row r="141">
          <cell r="A141" t="str">
            <v>4437</v>
          </cell>
          <cell r="B141" t="str">
            <v>NET CAPITAL GAINS, BONDS, L/T</v>
          </cell>
          <cell r="C141">
            <v>-66263288</v>
          </cell>
          <cell r="D141">
            <v>136</v>
          </cell>
          <cell r="E141">
            <v>0</v>
          </cell>
          <cell r="G141" t="str">
            <v xml:space="preserve"> </v>
          </cell>
          <cell r="I141" t="str">
            <v xml:space="preserve"> </v>
          </cell>
        </row>
        <row r="142">
          <cell r="A142" t="str">
            <v>4438</v>
          </cell>
          <cell r="B142" t="str">
            <v>NET CAPITAL LOSSES, BONDS, L/T</v>
          </cell>
          <cell r="C142">
            <v>0</v>
          </cell>
          <cell r="D142">
            <v>136</v>
          </cell>
          <cell r="E142">
            <v>0</v>
          </cell>
          <cell r="G142" t="str">
            <v xml:space="preserve"> </v>
          </cell>
          <cell r="I142" t="str">
            <v xml:space="preserve"> </v>
          </cell>
        </row>
        <row r="143">
          <cell r="A143" t="str">
            <v>4439</v>
          </cell>
          <cell r="B143" t="str">
            <v>PROFIT AND LOSSES ON SALES, BONDS,</v>
          </cell>
          <cell r="C143">
            <v>66263288</v>
          </cell>
          <cell r="D143">
            <v>136</v>
          </cell>
          <cell r="E143">
            <v>0</v>
          </cell>
          <cell r="G143" t="str">
            <v xml:space="preserve"> </v>
          </cell>
          <cell r="I143" t="str">
            <v xml:space="preserve"> </v>
          </cell>
        </row>
        <row r="144">
          <cell r="A144" t="str">
            <v>4457</v>
          </cell>
          <cell r="B144" t="str">
            <v>CURRENT YEAR'S REALIZED GAINS REPTD</v>
          </cell>
          <cell r="C144">
            <v>-275250</v>
          </cell>
          <cell r="D144">
            <v>136</v>
          </cell>
          <cell r="E144">
            <v>0</v>
          </cell>
          <cell r="G144" t="str">
            <v xml:space="preserve"> </v>
          </cell>
          <cell r="I144" t="str">
            <v xml:space="preserve"> </v>
          </cell>
        </row>
        <row r="145">
          <cell r="A145" t="str">
            <v>4458</v>
          </cell>
          <cell r="B145" t="str">
            <v>CURRENT YEAR'S REALIZED LOSSES REPT</v>
          </cell>
          <cell r="C145">
            <v>4000</v>
          </cell>
          <cell r="D145">
            <v>136</v>
          </cell>
          <cell r="E145">
            <v>0</v>
          </cell>
          <cell r="G145" t="str">
            <v xml:space="preserve"> </v>
          </cell>
          <cell r="I145" t="str">
            <v xml:space="preserve"> </v>
          </cell>
        </row>
        <row r="146">
          <cell r="A146" t="str">
            <v>4490</v>
          </cell>
          <cell r="B146" t="str">
            <v>CAPITAL GAINS ON COMMON STOCKS, BOO</v>
          </cell>
          <cell r="C146">
            <v>18927788</v>
          </cell>
          <cell r="D146">
            <v>136</v>
          </cell>
          <cell r="E146">
            <v>0</v>
          </cell>
          <cell r="G146" t="str">
            <v xml:space="preserve"> </v>
          </cell>
          <cell r="I146" t="str">
            <v xml:space="preserve"> </v>
          </cell>
        </row>
        <row r="147">
          <cell r="A147" t="str">
            <v>4491</v>
          </cell>
          <cell r="B147" t="str">
            <v>CAPITAL LOSSES ON COMMON STOCKS, BO</v>
          </cell>
          <cell r="C147">
            <v>-93512058</v>
          </cell>
          <cell r="D147">
            <v>136</v>
          </cell>
          <cell r="E147">
            <v>0</v>
          </cell>
          <cell r="G147" t="str">
            <v xml:space="preserve"> </v>
          </cell>
          <cell r="I147" t="str">
            <v xml:space="preserve"> </v>
          </cell>
        </row>
        <row r="148">
          <cell r="A148" t="str">
            <v>4494</v>
          </cell>
          <cell r="B148" t="str">
            <v>CURRENT YEAR'S REALIZED GAINS AND L</v>
          </cell>
          <cell r="C148">
            <v>74584269</v>
          </cell>
          <cell r="D148">
            <v>136</v>
          </cell>
          <cell r="E148">
            <v>0</v>
          </cell>
          <cell r="G148" t="str">
            <v xml:space="preserve"> </v>
          </cell>
          <cell r="I148" t="str">
            <v xml:space="preserve"> </v>
          </cell>
        </row>
        <row r="149">
          <cell r="A149" t="str">
            <v>4497</v>
          </cell>
          <cell r="B149" t="str">
            <v>NET CAPITAL GAINS, COMMON STOCKS</v>
          </cell>
          <cell r="C149">
            <v>-74584269</v>
          </cell>
          <cell r="D149">
            <v>136</v>
          </cell>
          <cell r="E149">
            <v>0</v>
          </cell>
          <cell r="G149" t="str">
            <v xml:space="preserve"> </v>
          </cell>
          <cell r="I149" t="str">
            <v xml:space="preserve"> </v>
          </cell>
        </row>
        <row r="150">
          <cell r="A150" t="str">
            <v>4499</v>
          </cell>
          <cell r="B150" t="str">
            <v>PROFIT AND LOSSES ON SALES, COMMON</v>
          </cell>
          <cell r="C150">
            <v>74584269</v>
          </cell>
          <cell r="D150">
            <v>136</v>
          </cell>
          <cell r="E150">
            <v>0</v>
          </cell>
          <cell r="G150" t="str">
            <v xml:space="preserve"> </v>
          </cell>
          <cell r="I150" t="str">
            <v xml:space="preserve"> </v>
          </cell>
        </row>
        <row r="151">
          <cell r="A151" t="str">
            <v>4507</v>
          </cell>
          <cell r="B151" t="str">
            <v>CURRENT YEAR'S REALIZED GAINS REPTD</v>
          </cell>
          <cell r="C151">
            <v>-500</v>
          </cell>
          <cell r="D151">
            <v>136</v>
          </cell>
          <cell r="E151">
            <v>0</v>
          </cell>
          <cell r="G151" t="str">
            <v xml:space="preserve"> </v>
          </cell>
          <cell r="I151" t="str">
            <v xml:space="preserve"> </v>
          </cell>
        </row>
        <row r="152">
          <cell r="A152" t="str">
            <v>4508</v>
          </cell>
          <cell r="B152" t="str">
            <v>CURRENT YEAR'S REALIZED LOSSES REPT</v>
          </cell>
          <cell r="C152">
            <v>2596</v>
          </cell>
          <cell r="D152">
            <v>136</v>
          </cell>
          <cell r="E152">
            <v>0</v>
          </cell>
          <cell r="G152" t="str">
            <v xml:space="preserve"> </v>
          </cell>
          <cell r="I152" t="str">
            <v xml:space="preserve"> </v>
          </cell>
        </row>
        <row r="153">
          <cell r="A153" t="str">
            <v>4509</v>
          </cell>
          <cell r="B153" t="str">
            <v>CURRENT YEAR'S REALIZED GAINS REPTD</v>
          </cell>
          <cell r="C153">
            <v>-75587192</v>
          </cell>
          <cell r="D153">
            <v>136</v>
          </cell>
          <cell r="E153">
            <v>0</v>
          </cell>
          <cell r="G153" t="str">
            <v xml:space="preserve"> </v>
          </cell>
          <cell r="I153" t="str">
            <v xml:space="preserve"> </v>
          </cell>
        </row>
        <row r="154">
          <cell r="A154" t="str">
            <v>4510</v>
          </cell>
          <cell r="B154" t="str">
            <v>CURRENT YEAR'S REALIZED LOSSES REPT</v>
          </cell>
          <cell r="C154">
            <v>34731</v>
          </cell>
          <cell r="D154">
            <v>136</v>
          </cell>
          <cell r="E154">
            <v>0</v>
          </cell>
          <cell r="G154" t="str">
            <v xml:space="preserve"> </v>
          </cell>
          <cell r="I154" t="str">
            <v xml:space="preserve"> </v>
          </cell>
        </row>
        <row r="155">
          <cell r="A155" t="str">
            <v>4511</v>
          </cell>
          <cell r="B155" t="str">
            <v>CURRENT YEAR'S UNREALIZED GAINS/LOS</v>
          </cell>
          <cell r="C155">
            <v>-212</v>
          </cell>
          <cell r="D155">
            <v>136</v>
          </cell>
          <cell r="E155">
            <v>0</v>
          </cell>
          <cell r="G155" t="str">
            <v xml:space="preserve"> </v>
          </cell>
          <cell r="I155" t="str">
            <v xml:space="preserve"> </v>
          </cell>
        </row>
        <row r="156">
          <cell r="A156" t="str">
            <v>4512</v>
          </cell>
          <cell r="B156" t="str">
            <v>CURRENT YEAR'S UNREALIZED GAINS/LOS</v>
          </cell>
          <cell r="C156">
            <v>-66262904</v>
          </cell>
          <cell r="D156">
            <v>136</v>
          </cell>
          <cell r="E156">
            <v>0</v>
          </cell>
          <cell r="G156" t="str">
            <v xml:space="preserve"> </v>
          </cell>
          <cell r="I156" t="str">
            <v xml:space="preserve"> </v>
          </cell>
        </row>
        <row r="157">
          <cell r="A157" t="str">
            <v>4742</v>
          </cell>
          <cell r="B157" t="str">
            <v>W/D OF BONDS</v>
          </cell>
          <cell r="C157">
            <v>0</v>
          </cell>
          <cell r="D157">
            <v>136</v>
          </cell>
          <cell r="E157">
            <v>0</v>
          </cell>
          <cell r="G157" t="str">
            <v xml:space="preserve"> </v>
          </cell>
          <cell r="I157" t="str">
            <v xml:space="preserve"> </v>
          </cell>
        </row>
        <row r="158">
          <cell r="A158" t="str">
            <v>4770</v>
          </cell>
          <cell r="B158" t="str">
            <v>GAINS OR LOSSES ON CURRENCY EXCHANG</v>
          </cell>
          <cell r="C158">
            <v>1157884</v>
          </cell>
          <cell r="D158">
            <v>136</v>
          </cell>
          <cell r="E158">
            <v>0</v>
          </cell>
          <cell r="G158" t="str">
            <v xml:space="preserve"> </v>
          </cell>
          <cell r="I158" t="str">
            <v xml:space="preserve"> </v>
          </cell>
        </row>
        <row r="159">
          <cell r="A159" t="str">
            <v>4771</v>
          </cell>
          <cell r="B159" t="str">
            <v>GAINS OR LOSSES ON BASE CURR EXCHG</v>
          </cell>
          <cell r="C159">
            <v>-38</v>
          </cell>
          <cell r="D159">
            <v>136</v>
          </cell>
          <cell r="E159">
            <v>0</v>
          </cell>
          <cell r="G159" t="str">
            <v xml:space="preserve"> </v>
          </cell>
          <cell r="I159" t="str">
            <v xml:space="preserve"> </v>
          </cell>
        </row>
        <row r="160">
          <cell r="A160" t="str">
            <v>5380</v>
          </cell>
          <cell r="B160" t="str">
            <v>INCR IN PROV FOR CURRENCY FLUCTUATI</v>
          </cell>
          <cell r="D160">
            <v>136</v>
          </cell>
          <cell r="E160">
            <v>0</v>
          </cell>
          <cell r="G160" t="str">
            <v xml:space="preserve"> </v>
          </cell>
          <cell r="I160" t="str">
            <v xml:space="preserve"> </v>
          </cell>
        </row>
        <row r="161">
          <cell r="A161" t="str">
            <v>5977</v>
          </cell>
          <cell r="B161" t="str">
            <v>NET UNREALIZED GAINS/LOSSES ON INC</v>
          </cell>
          <cell r="D161">
            <v>136</v>
          </cell>
          <cell r="E161">
            <v>0</v>
          </cell>
          <cell r="G161" t="str">
            <v xml:space="preserve"> </v>
          </cell>
          <cell r="I161" t="str">
            <v xml:space="preserve"> </v>
          </cell>
        </row>
        <row r="162">
          <cell r="A162" t="str">
            <v>6201</v>
          </cell>
          <cell r="B162" t="str">
            <v>ORDINARY INSURANCE PROCESS CONTROL,</v>
          </cell>
          <cell r="D162">
            <v>136</v>
          </cell>
          <cell r="E162">
            <v>0</v>
          </cell>
          <cell r="G162" t="str">
            <v xml:space="preserve"> </v>
          </cell>
          <cell r="I162" t="str">
            <v xml:space="preserve"> </v>
          </cell>
        </row>
        <row r="163">
          <cell r="A163" t="str">
            <v>6204</v>
          </cell>
          <cell r="B163" t="str">
            <v>GROUP PROCESS CONTROL, MANUAL CHEQU</v>
          </cell>
          <cell r="D163">
            <v>136</v>
          </cell>
          <cell r="E163">
            <v>0</v>
          </cell>
          <cell r="G163" t="str">
            <v xml:space="preserve"> </v>
          </cell>
          <cell r="I163" t="str">
            <v xml:space="preserve"> </v>
          </cell>
        </row>
        <row r="164">
          <cell r="A164" t="str">
            <v>6207</v>
          </cell>
          <cell r="B164" t="str">
            <v>INVESTMENT PROCESS CONTROL</v>
          </cell>
          <cell r="D164">
            <v>136</v>
          </cell>
          <cell r="E164">
            <v>0</v>
          </cell>
          <cell r="G164" t="str">
            <v xml:space="preserve"> </v>
          </cell>
          <cell r="I164" t="str">
            <v xml:space="preserve"> </v>
          </cell>
        </row>
        <row r="165">
          <cell r="A165" t="str">
            <v>6212</v>
          </cell>
          <cell r="B165" t="str">
            <v>G.A.S. PROCESS CONTROL</v>
          </cell>
          <cell r="D165">
            <v>136</v>
          </cell>
          <cell r="E165">
            <v>0</v>
          </cell>
          <cell r="G165" t="str">
            <v xml:space="preserve"> </v>
          </cell>
          <cell r="I165" t="str">
            <v xml:space="preserve"> </v>
          </cell>
        </row>
        <row r="166">
          <cell r="A166" t="str">
            <v>6226</v>
          </cell>
          <cell r="B166" t="str">
            <v>AGENCY PROCESS CONTROL - GENERATED</v>
          </cell>
          <cell r="D166">
            <v>136</v>
          </cell>
          <cell r="E166">
            <v>0</v>
          </cell>
          <cell r="G166" t="str">
            <v xml:space="preserve"> </v>
          </cell>
          <cell r="I166" t="str">
            <v xml:space="preserve"> </v>
          </cell>
        </row>
        <row r="167">
          <cell r="A167" t="str">
            <v>6301</v>
          </cell>
          <cell r="B167" t="str">
            <v>ORDINARY INSURANCE - A.M.P. CONTROL</v>
          </cell>
          <cell r="D167">
            <v>136</v>
          </cell>
          <cell r="E167">
            <v>0</v>
          </cell>
          <cell r="G167" t="str">
            <v xml:space="preserve"> </v>
          </cell>
          <cell r="I167" t="str">
            <v xml:space="preserve"> </v>
          </cell>
        </row>
        <row r="168">
          <cell r="A168" t="str">
            <v>6305</v>
          </cell>
          <cell r="B168" t="str">
            <v>BRANCH OFFICE PAYROLL</v>
          </cell>
          <cell r="D168">
            <v>136</v>
          </cell>
          <cell r="E168">
            <v>0</v>
          </cell>
          <cell r="G168" t="str">
            <v xml:space="preserve"> </v>
          </cell>
          <cell r="I168" t="str">
            <v xml:space="preserve"> </v>
          </cell>
        </row>
        <row r="169">
          <cell r="A169" t="str">
            <v>6309</v>
          </cell>
          <cell r="B169" t="str">
            <v>ORDINARY STAFF ASSURANCE TRANSFER C</v>
          </cell>
          <cell r="D169">
            <v>136</v>
          </cell>
          <cell r="E169">
            <v>0</v>
          </cell>
          <cell r="G169" t="str">
            <v xml:space="preserve"> </v>
          </cell>
          <cell r="I169" t="str">
            <v xml:space="preserve"> </v>
          </cell>
        </row>
        <row r="170">
          <cell r="A170" t="str">
            <v>6332</v>
          </cell>
          <cell r="B170" t="str">
            <v>AGENCY RECEIPTS AND PAYMENTS BY BRA</v>
          </cell>
          <cell r="D170">
            <v>136</v>
          </cell>
          <cell r="E170">
            <v>0</v>
          </cell>
          <cell r="G170" t="str">
            <v xml:space="preserve"> </v>
          </cell>
          <cell r="I170" t="str">
            <v xml:space="preserve"> </v>
          </cell>
        </row>
        <row r="171">
          <cell r="A171" t="str">
            <v>6333</v>
          </cell>
          <cell r="B171" t="str">
            <v>AGENCY ORDINARY INSURANCE DEDUCTION</v>
          </cell>
          <cell r="D171">
            <v>136</v>
          </cell>
          <cell r="E171">
            <v>0</v>
          </cell>
          <cell r="G171" t="str">
            <v xml:space="preserve"> </v>
          </cell>
          <cell r="I171" t="str">
            <v xml:space="preserve"> </v>
          </cell>
        </row>
        <row r="172">
          <cell r="A172" t="str">
            <v>6393</v>
          </cell>
          <cell r="B172" t="str">
            <v>PHILIPPINE TRANSFER CONTROL</v>
          </cell>
          <cell r="D172">
            <v>136</v>
          </cell>
          <cell r="E172">
            <v>0</v>
          </cell>
          <cell r="G172" t="str">
            <v xml:space="preserve"> </v>
          </cell>
          <cell r="I172" t="str">
            <v xml:space="preserve"> </v>
          </cell>
        </row>
        <row r="173">
          <cell r="A173" t="str">
            <v>6403</v>
          </cell>
          <cell r="B173" t="str">
            <v>AGENCY OR STAFF DEFICIENCIES</v>
          </cell>
          <cell r="D173">
            <v>136</v>
          </cell>
          <cell r="E173">
            <v>0</v>
          </cell>
          <cell r="G173" t="str">
            <v xml:space="preserve"> </v>
          </cell>
          <cell r="I173" t="str">
            <v xml:space="preserve"> </v>
          </cell>
        </row>
        <row r="174">
          <cell r="A174" t="str">
            <v>6420</v>
          </cell>
          <cell r="B174" t="str">
            <v>TRANSFER TO/FROM P.A.D.</v>
          </cell>
          <cell r="D174">
            <v>136</v>
          </cell>
          <cell r="E174">
            <v>0</v>
          </cell>
          <cell r="G174" t="str">
            <v xml:space="preserve"> </v>
          </cell>
          <cell r="I174" t="str">
            <v xml:space="preserve"> </v>
          </cell>
        </row>
        <row r="175">
          <cell r="A175" t="str">
            <v>6434</v>
          </cell>
          <cell r="B175" t="str">
            <v>C.S.A. FOREIGN BRANCH CONTROL</v>
          </cell>
          <cell r="D175">
            <v>136</v>
          </cell>
          <cell r="E175">
            <v>0</v>
          </cell>
          <cell r="G175" t="str">
            <v xml:space="preserve"> </v>
          </cell>
          <cell r="I175" t="str">
            <v xml:space="preserve"> </v>
          </cell>
        </row>
        <row r="176">
          <cell r="A176" t="str">
            <v>6444</v>
          </cell>
          <cell r="B176" t="str">
            <v>TRANSFERS BETWEEN BANKING C.D.B.'S,</v>
          </cell>
          <cell r="D176">
            <v>136</v>
          </cell>
          <cell r="E176">
            <v>0</v>
          </cell>
          <cell r="G176" t="str">
            <v xml:space="preserve"> </v>
          </cell>
          <cell r="I176" t="str">
            <v xml:space="preserve"> </v>
          </cell>
        </row>
        <row r="177">
          <cell r="A177" t="str">
            <v>6490</v>
          </cell>
          <cell r="B177" t="str">
            <v>G.A.S. TRANSFER ACCOUNT, FROM CANAD</v>
          </cell>
          <cell r="D177">
            <v>136</v>
          </cell>
          <cell r="E177">
            <v>0</v>
          </cell>
          <cell r="G177" t="str">
            <v xml:space="preserve"> </v>
          </cell>
          <cell r="I177" t="str">
            <v xml:space="preserve"> </v>
          </cell>
        </row>
        <row r="178">
          <cell r="A178" t="str">
            <v>6499</v>
          </cell>
          <cell r="B178" t="str">
            <v>TRANSFERS BETWEEN INVESTMENT AND CA</v>
          </cell>
          <cell r="C178">
            <v>81795115</v>
          </cell>
          <cell r="D178">
            <v>136</v>
          </cell>
          <cell r="E178">
            <v>0</v>
          </cell>
          <cell r="G178" t="str">
            <v xml:space="preserve"> </v>
          </cell>
          <cell r="I178" t="str">
            <v xml:space="preserve"> </v>
          </cell>
        </row>
        <row r="179">
          <cell r="A179" t="str">
            <v>6888</v>
          </cell>
          <cell r="B179" t="str">
            <v>NOTIONAL BANK ACCOUNT PROCESS CONTR</v>
          </cell>
          <cell r="D179">
            <v>136</v>
          </cell>
          <cell r="E179">
            <v>0</v>
          </cell>
          <cell r="G179" t="str">
            <v xml:space="preserve"> </v>
          </cell>
          <cell r="I179" t="str">
            <v xml:space="preserve"> </v>
          </cell>
        </row>
        <row r="180">
          <cell r="A180" t="str">
            <v>6900</v>
          </cell>
          <cell r="B180" t="str">
            <v>G.A.S. FILE(FC) INVALID ITEM OFFSET</v>
          </cell>
          <cell r="D180">
            <v>136</v>
          </cell>
          <cell r="E180">
            <v>0</v>
          </cell>
          <cell r="G180" t="str">
            <v xml:space="preserve"> </v>
          </cell>
          <cell r="I180" t="str">
            <v xml:space="preserve"> </v>
          </cell>
        </row>
        <row r="181">
          <cell r="A181" t="str">
            <v>6997</v>
          </cell>
          <cell r="B181" t="str">
            <v>FRONTEND-BAL APPL DR/CR JES-STAT</v>
          </cell>
          <cell r="D181">
            <v>136</v>
          </cell>
          <cell r="E181">
            <v>0</v>
          </cell>
          <cell r="G181" t="str">
            <v xml:space="preserve"> </v>
          </cell>
          <cell r="I181" t="str">
            <v xml:space="preserve"> </v>
          </cell>
        </row>
        <row r="182">
          <cell r="A182" t="str">
            <v>6999</v>
          </cell>
          <cell r="B182" t="str">
            <v>FRONTEND SUS RECYC-DIRECT FEED-STAT</v>
          </cell>
          <cell r="C182">
            <v>19</v>
          </cell>
          <cell r="D182">
            <v>136</v>
          </cell>
          <cell r="E182">
            <v>0</v>
          </cell>
          <cell r="G182" t="str">
            <v xml:space="preserve"> </v>
          </cell>
          <cell r="I182" t="str">
            <v xml:space="preserve"> </v>
          </cell>
        </row>
        <row r="183">
          <cell r="A183" t="str">
            <v>7000</v>
          </cell>
          <cell r="B183" t="str">
            <v>NOTIONAL STATUTORY ACCOUNTS OFFSET</v>
          </cell>
          <cell r="C183">
            <v>-19</v>
          </cell>
          <cell r="D183">
            <v>136</v>
          </cell>
          <cell r="E183">
            <v>0</v>
          </cell>
          <cell r="G183" t="str">
            <v xml:space="preserve"> </v>
          </cell>
          <cell r="I183" t="str">
            <v xml:space="preserve"> </v>
          </cell>
        </row>
        <row r="184">
          <cell r="A184" t="str">
            <v>7010</v>
          </cell>
          <cell r="B184" t="str">
            <v>NOTIONAL BANK ACCOUNT - O/B ACCT</v>
          </cell>
          <cell r="C184">
            <v>228595576</v>
          </cell>
          <cell r="D184">
            <v>136</v>
          </cell>
          <cell r="E184">
            <v>0</v>
          </cell>
          <cell r="G184" t="str">
            <v xml:space="preserve"> </v>
          </cell>
          <cell r="I184" t="str">
            <v xml:space="preserve"> </v>
          </cell>
        </row>
        <row r="185">
          <cell r="A185" t="str">
            <v>7020</v>
          </cell>
          <cell r="B185" t="str">
            <v>SHORT TERM BONDS - INTERNATIONAL, O</v>
          </cell>
          <cell r="C185">
            <v>-162268596</v>
          </cell>
          <cell r="D185">
            <v>136</v>
          </cell>
          <cell r="E185">
            <v>0</v>
          </cell>
          <cell r="G185" t="str">
            <v xml:space="preserve"> </v>
          </cell>
          <cell r="I185" t="str">
            <v xml:space="preserve"> </v>
          </cell>
        </row>
        <row r="186">
          <cell r="A186" t="str">
            <v>7030</v>
          </cell>
          <cell r="B186" t="str">
            <v>NOTIONAL CASH ADJUSTMENT</v>
          </cell>
          <cell r="C186">
            <v>-104019231</v>
          </cell>
          <cell r="D186">
            <v>136</v>
          </cell>
          <cell r="E186">
            <v>0</v>
          </cell>
          <cell r="G186" t="str">
            <v xml:space="preserve"> </v>
          </cell>
          <cell r="I186" t="str">
            <v xml:space="preserve"> </v>
          </cell>
        </row>
        <row r="187">
          <cell r="A187" t="str">
            <v>7040</v>
          </cell>
          <cell r="B187" t="str">
            <v>NOTIONAL CASH ADJUSTMENT</v>
          </cell>
          <cell r="C187">
            <v>31372942</v>
          </cell>
          <cell r="D187">
            <v>136</v>
          </cell>
          <cell r="E187">
            <v>0</v>
          </cell>
          <cell r="G187" t="str">
            <v xml:space="preserve"> </v>
          </cell>
          <cell r="I187" t="str">
            <v xml:space="preserve"> </v>
          </cell>
        </row>
        <row r="188">
          <cell r="A188" t="str">
            <v>7300</v>
          </cell>
          <cell r="B188" t="str">
            <v>OPENING NOTIONAL FUNDS</v>
          </cell>
          <cell r="C188">
            <v>158268133</v>
          </cell>
          <cell r="D188">
            <v>136</v>
          </cell>
          <cell r="E188">
            <v>0</v>
          </cell>
          <cell r="G188" t="str">
            <v xml:space="preserve"> </v>
          </cell>
          <cell r="I188" t="str">
            <v xml:space="preserve"> </v>
          </cell>
        </row>
        <row r="189">
          <cell r="A189" t="str">
            <v>7305</v>
          </cell>
          <cell r="B189" t="str">
            <v>DIVIDEND AND INTEREST - SHORT TERM</v>
          </cell>
          <cell r="C189">
            <v>717673</v>
          </cell>
          <cell r="D189">
            <v>136</v>
          </cell>
          <cell r="E189">
            <v>0</v>
          </cell>
          <cell r="G189" t="str">
            <v xml:space="preserve"> </v>
          </cell>
          <cell r="I189" t="str">
            <v xml:space="preserve"> </v>
          </cell>
        </row>
        <row r="190">
          <cell r="A190" t="str">
            <v>7307</v>
          </cell>
          <cell r="B190" t="str">
            <v>AMORTIZATION OF PREMIUMS AND ACCRUA</v>
          </cell>
          <cell r="C190">
            <v>4796230</v>
          </cell>
          <cell r="D190">
            <v>136</v>
          </cell>
          <cell r="E190">
            <v>0</v>
          </cell>
          <cell r="G190" t="str">
            <v xml:space="preserve"> </v>
          </cell>
          <cell r="I190" t="str">
            <v xml:space="preserve"> </v>
          </cell>
        </row>
        <row r="191">
          <cell r="A191" t="str">
            <v>7310</v>
          </cell>
          <cell r="B191" t="str">
            <v>UNIT REALIZED GAIN/LOSSES - UNIT TR</v>
          </cell>
          <cell r="C191">
            <v>658904</v>
          </cell>
          <cell r="D191">
            <v>136</v>
          </cell>
          <cell r="E191">
            <v>0</v>
          </cell>
          <cell r="G191" t="str">
            <v xml:space="preserve"> </v>
          </cell>
          <cell r="I191" t="str">
            <v xml:space="preserve"> </v>
          </cell>
        </row>
        <row r="192">
          <cell r="A192" t="str">
            <v>7346</v>
          </cell>
          <cell r="B192" t="str">
            <v>GENERAL EXPENSES</v>
          </cell>
          <cell r="C192">
            <v>0</v>
          </cell>
          <cell r="D192">
            <v>136</v>
          </cell>
          <cell r="E192">
            <v>0</v>
          </cell>
          <cell r="G192" t="str">
            <v xml:space="preserve"> </v>
          </cell>
          <cell r="I192" t="str">
            <v xml:space="preserve"> </v>
          </cell>
        </row>
        <row r="193">
          <cell r="A193" t="str">
            <v>7399</v>
          </cell>
          <cell r="B193" t="str">
            <v>ADJ. NOT'L TRANS.-STIF POOLED FUND</v>
          </cell>
          <cell r="C193">
            <v>0</v>
          </cell>
          <cell r="D193">
            <v>136</v>
          </cell>
          <cell r="E193">
            <v>0</v>
          </cell>
          <cell r="G193" t="str">
            <v xml:space="preserve"> </v>
          </cell>
          <cell r="I193" t="str">
            <v xml:space="preserve"> </v>
          </cell>
        </row>
        <row r="194">
          <cell r="A194" t="str">
            <v>7495</v>
          </cell>
          <cell r="B194" t="str">
            <v>NOTIONAL CONTROL ACCOUNT</v>
          </cell>
          <cell r="C194">
            <v>-81795115</v>
          </cell>
          <cell r="D194">
            <v>136</v>
          </cell>
          <cell r="E194">
            <v>0</v>
          </cell>
          <cell r="G194" t="str">
            <v xml:space="preserve"> </v>
          </cell>
          <cell r="I194" t="str">
            <v xml:space="preserve"> </v>
          </cell>
        </row>
        <row r="195">
          <cell r="B195" t="str">
            <v>OUT OF BALANCE TRIAL BALANCE</v>
          </cell>
          <cell r="C195">
            <v>38884382</v>
          </cell>
          <cell r="D195">
            <v>136</v>
          </cell>
          <cell r="E195">
            <v>0</v>
          </cell>
          <cell r="G195" t="str">
            <v xml:space="preserve"> </v>
          </cell>
          <cell r="I195" t="str">
            <v xml:space="preserve"> </v>
          </cell>
        </row>
        <row r="196">
          <cell r="B196" t="str">
            <v>CURRENT YEAR INCOME</v>
          </cell>
          <cell r="C196">
            <v>-671612290</v>
          </cell>
          <cell r="D196">
            <v>136</v>
          </cell>
          <cell r="E196">
            <v>-4119549866</v>
          </cell>
          <cell r="G196">
            <v>-4119549866</v>
          </cell>
          <cell r="I196" t="str">
            <v>Surplus</v>
          </cell>
        </row>
        <row r="197">
          <cell r="I197" t="str">
            <v xml:space="preserve"> </v>
          </cell>
        </row>
        <row r="198">
          <cell r="C198">
            <v>0</v>
          </cell>
          <cell r="E198">
            <v>0</v>
          </cell>
          <cell r="F198">
            <v>0</v>
          </cell>
          <cell r="G198">
            <v>0</v>
          </cell>
          <cell r="I198" t="str">
            <v xml:space="preserve"> </v>
          </cell>
        </row>
        <row r="200">
          <cell r="A200" t="str">
            <v>4010</v>
          </cell>
          <cell r="B200" t="str">
            <v>1ST YR PREMS, REGULAR, INSCE DIRECT</v>
          </cell>
          <cell r="C200">
            <v>-622871424</v>
          </cell>
          <cell r="D200">
            <v>201</v>
          </cell>
          <cell r="E200">
            <v>0</v>
          </cell>
          <cell r="G200" t="str">
            <v xml:space="preserve"> </v>
          </cell>
          <cell r="I200" t="str">
            <v xml:space="preserve"> </v>
          </cell>
        </row>
        <row r="201">
          <cell r="A201" t="str">
            <v>4018</v>
          </cell>
          <cell r="B201" t="str">
            <v>1ST YR PREMS, PRELIMINARY TERM, INS</v>
          </cell>
          <cell r="C201">
            <v>5077</v>
          </cell>
          <cell r="D201">
            <v>201</v>
          </cell>
          <cell r="E201">
            <v>0</v>
          </cell>
          <cell r="G201" t="str">
            <v xml:space="preserve"> </v>
          </cell>
          <cell r="I201" t="str">
            <v xml:space="preserve"> </v>
          </cell>
        </row>
        <row r="202">
          <cell r="A202" t="str">
            <v>4120</v>
          </cell>
          <cell r="B202" t="str">
            <v>REN'L PREMS, REGULAR, INSCE DIRECT</v>
          </cell>
          <cell r="C202">
            <v>-2334967540</v>
          </cell>
          <cell r="D202">
            <v>201</v>
          </cell>
          <cell r="E202">
            <v>0</v>
          </cell>
          <cell r="G202" t="str">
            <v xml:space="preserve"> </v>
          </cell>
          <cell r="I202" t="str">
            <v xml:space="preserve"> </v>
          </cell>
        </row>
        <row r="203">
          <cell r="A203" t="str">
            <v>4126</v>
          </cell>
          <cell r="B203" t="str">
            <v>REN'L PREMS, CO-INSCE, INSCE SURPLU</v>
          </cell>
          <cell r="C203">
            <v>51365</v>
          </cell>
          <cell r="D203">
            <v>201</v>
          </cell>
          <cell r="E203">
            <v>0</v>
          </cell>
          <cell r="G203" t="str">
            <v xml:space="preserve"> </v>
          </cell>
          <cell r="I203" t="str">
            <v xml:space="preserve"> </v>
          </cell>
        </row>
        <row r="204">
          <cell r="A204" t="str">
            <v>4150</v>
          </cell>
          <cell r="B204" t="str">
            <v>REN'L PREMS, D/C, PREMS WAIVED ON D</v>
          </cell>
          <cell r="C204">
            <v>-885</v>
          </cell>
          <cell r="D204">
            <v>201</v>
          </cell>
          <cell r="E204">
            <v>0</v>
          </cell>
          <cell r="G204" t="str">
            <v xml:space="preserve"> </v>
          </cell>
          <cell r="I204" t="str">
            <v xml:space="preserve"> </v>
          </cell>
        </row>
        <row r="205">
          <cell r="A205" t="str">
            <v>4230</v>
          </cell>
          <cell r="B205" t="str">
            <v>SINGLE PREMS, REGULAR</v>
          </cell>
          <cell r="C205">
            <v>-481</v>
          </cell>
          <cell r="D205">
            <v>201</v>
          </cell>
          <cell r="E205">
            <v>0</v>
          </cell>
          <cell r="G205" t="str">
            <v xml:space="preserve"> </v>
          </cell>
          <cell r="I205" t="str">
            <v xml:space="preserve"> </v>
          </cell>
        </row>
        <row r="206">
          <cell r="A206" t="str">
            <v>4233</v>
          </cell>
          <cell r="B206" t="str">
            <v>SINGLE PREMS, P.U.A., PURCHASED BY</v>
          </cell>
          <cell r="C206">
            <v>-14504000</v>
          </cell>
          <cell r="D206">
            <v>201</v>
          </cell>
          <cell r="E206">
            <v>0</v>
          </cell>
          <cell r="G206" t="str">
            <v xml:space="preserve"> </v>
          </cell>
          <cell r="I206" t="str">
            <v xml:space="preserve"> </v>
          </cell>
        </row>
        <row r="207">
          <cell r="A207" t="str">
            <v>4234</v>
          </cell>
          <cell r="B207" t="str">
            <v>SINGLE PREMS, P.U.A., PURCHASED BY</v>
          </cell>
          <cell r="C207">
            <v>-51731</v>
          </cell>
          <cell r="D207">
            <v>201</v>
          </cell>
          <cell r="E207">
            <v>0</v>
          </cell>
          <cell r="G207" t="str">
            <v xml:space="preserve"> </v>
          </cell>
          <cell r="I207" t="str">
            <v xml:space="preserve"> </v>
          </cell>
        </row>
        <row r="208">
          <cell r="A208" t="str">
            <v>4236</v>
          </cell>
          <cell r="B208" t="str">
            <v>SINGLE PREMS, OTHER, PURCHASED BY D</v>
          </cell>
          <cell r="C208">
            <v>-691135</v>
          </cell>
          <cell r="D208">
            <v>201</v>
          </cell>
          <cell r="E208">
            <v>-2973030754</v>
          </cell>
          <cell r="G208">
            <v>-2973030754</v>
          </cell>
          <cell r="I208" t="str">
            <v>Premiums</v>
          </cell>
        </row>
        <row r="209">
          <cell r="A209" t="str">
            <v>5100</v>
          </cell>
          <cell r="B209" t="str">
            <v>INTEREST CREDITED TO P/H, PROCEEDS</v>
          </cell>
          <cell r="C209">
            <v>26154</v>
          </cell>
          <cell r="D209">
            <v>203</v>
          </cell>
          <cell r="E209">
            <v>0</v>
          </cell>
          <cell r="G209" t="str">
            <v xml:space="preserve"> </v>
          </cell>
          <cell r="I209" t="str">
            <v xml:space="preserve"> </v>
          </cell>
        </row>
        <row r="210">
          <cell r="A210" t="str">
            <v>5101</v>
          </cell>
          <cell r="B210" t="str">
            <v>INTEREST CREDITED TO P/H, PROCEEDS</v>
          </cell>
          <cell r="C210">
            <v>115</v>
          </cell>
          <cell r="D210">
            <v>203</v>
          </cell>
          <cell r="E210">
            <v>0</v>
          </cell>
          <cell r="G210" t="str">
            <v xml:space="preserve"> </v>
          </cell>
          <cell r="I210" t="str">
            <v xml:space="preserve"> </v>
          </cell>
        </row>
        <row r="211">
          <cell r="A211" t="str">
            <v>5102</v>
          </cell>
          <cell r="B211" t="str">
            <v>INTEREST CREDITED TO P/H, DIVS ON D</v>
          </cell>
          <cell r="C211">
            <v>198870885</v>
          </cell>
          <cell r="D211">
            <v>203</v>
          </cell>
          <cell r="E211">
            <v>0</v>
          </cell>
          <cell r="G211" t="str">
            <v xml:space="preserve"> </v>
          </cell>
          <cell r="I211" t="str">
            <v xml:space="preserve"> </v>
          </cell>
        </row>
        <row r="212">
          <cell r="A212" t="str">
            <v>5103</v>
          </cell>
          <cell r="B212" t="str">
            <v>INTEREST CREDITED TO P/H, AMTS ON D</v>
          </cell>
          <cell r="C212">
            <v>3421270</v>
          </cell>
          <cell r="D212">
            <v>203</v>
          </cell>
          <cell r="E212">
            <v>0</v>
          </cell>
          <cell r="G212" t="str">
            <v xml:space="preserve"> </v>
          </cell>
          <cell r="I212" t="str">
            <v xml:space="preserve"> </v>
          </cell>
        </row>
        <row r="213">
          <cell r="A213" t="str">
            <v>5104</v>
          </cell>
          <cell r="B213" t="str">
            <v>INTEREST CREDITED TO P/H, R.R.I.F.,</v>
          </cell>
          <cell r="C213">
            <v>-96135</v>
          </cell>
          <cell r="D213">
            <v>203</v>
          </cell>
          <cell r="E213">
            <v>0</v>
          </cell>
          <cell r="G213" t="str">
            <v xml:space="preserve"> </v>
          </cell>
          <cell r="I213" t="str">
            <v xml:space="preserve"> </v>
          </cell>
        </row>
        <row r="214">
          <cell r="A214" t="str">
            <v>5106</v>
          </cell>
          <cell r="B214" t="str">
            <v>INTEREST CREDITED TO P/H, ACCRUED,</v>
          </cell>
          <cell r="C214">
            <v>22609307</v>
          </cell>
          <cell r="D214">
            <v>203</v>
          </cell>
          <cell r="E214">
            <v>0</v>
          </cell>
          <cell r="G214" t="str">
            <v xml:space="preserve"> </v>
          </cell>
          <cell r="I214" t="str">
            <v xml:space="preserve"> </v>
          </cell>
        </row>
        <row r="215">
          <cell r="A215" t="str">
            <v>5109</v>
          </cell>
          <cell r="B215" t="str">
            <v>INTEREST CREDITED TO P/H, ACCRUED,</v>
          </cell>
          <cell r="C215">
            <v>914172</v>
          </cell>
          <cell r="D215">
            <v>203</v>
          </cell>
          <cell r="E215">
            <v>225745768</v>
          </cell>
          <cell r="G215">
            <v>225745768</v>
          </cell>
          <cell r="I215" t="str">
            <v>Consid for suppl contracts</v>
          </cell>
        </row>
        <row r="216">
          <cell r="A216" t="str">
            <v>4400</v>
          </cell>
          <cell r="B216" t="str">
            <v>INTEREST ON BONDS, RECEIVED, L/T</v>
          </cell>
          <cell r="C216">
            <v>-786474154</v>
          </cell>
          <cell r="D216">
            <v>204</v>
          </cell>
          <cell r="E216">
            <v>0</v>
          </cell>
          <cell r="G216" t="str">
            <v xml:space="preserve"> </v>
          </cell>
          <cell r="I216" t="str">
            <v xml:space="preserve"> </v>
          </cell>
        </row>
        <row r="217">
          <cell r="A217" t="str">
            <v>4401</v>
          </cell>
          <cell r="B217" t="str">
            <v>INTEREST ON BONDS, PAID ON PURCHASE</v>
          </cell>
          <cell r="C217">
            <v>935596</v>
          </cell>
          <cell r="D217">
            <v>204</v>
          </cell>
          <cell r="E217">
            <v>0</v>
          </cell>
          <cell r="G217" t="str">
            <v xml:space="preserve"> </v>
          </cell>
          <cell r="I217" t="str">
            <v xml:space="preserve"> </v>
          </cell>
        </row>
        <row r="218">
          <cell r="A218" t="str">
            <v>4402</v>
          </cell>
          <cell r="B218" t="str">
            <v>INTEREST ON BONDS, DUE, L/T</v>
          </cell>
          <cell r="C218">
            <v>-4952673</v>
          </cell>
          <cell r="D218">
            <v>204</v>
          </cell>
          <cell r="E218">
            <v>0</v>
          </cell>
          <cell r="G218" t="str">
            <v xml:space="preserve"> </v>
          </cell>
          <cell r="I218" t="str">
            <v xml:space="preserve"> </v>
          </cell>
        </row>
        <row r="219">
          <cell r="A219" t="str">
            <v>4403</v>
          </cell>
          <cell r="B219" t="str">
            <v>INTEREST ON BONDS, ACCRUED, L/T</v>
          </cell>
          <cell r="C219">
            <v>-42609635</v>
          </cell>
          <cell r="D219">
            <v>204</v>
          </cell>
          <cell r="E219">
            <v>0</v>
          </cell>
          <cell r="G219" t="str">
            <v xml:space="preserve"> </v>
          </cell>
          <cell r="I219" t="str">
            <v xml:space="preserve"> </v>
          </cell>
        </row>
        <row r="220">
          <cell r="A220" t="str">
            <v>4422</v>
          </cell>
          <cell r="B220" t="str">
            <v>ACCRUAL OF DISC ON BONDS, L/T</v>
          </cell>
          <cell r="C220">
            <v>-282901597</v>
          </cell>
          <cell r="D220">
            <v>204</v>
          </cell>
          <cell r="E220">
            <v>0</v>
          </cell>
          <cell r="G220" t="str">
            <v xml:space="preserve"> </v>
          </cell>
          <cell r="I220" t="str">
            <v xml:space="preserve"> </v>
          </cell>
        </row>
        <row r="221">
          <cell r="A221" t="str">
            <v>4423</v>
          </cell>
          <cell r="B221" t="str">
            <v>AMORT OF PREMS ON BONDS, L/T</v>
          </cell>
          <cell r="C221">
            <v>-728827</v>
          </cell>
          <cell r="D221">
            <v>204</v>
          </cell>
          <cell r="E221">
            <v>0</v>
          </cell>
          <cell r="G221" t="str">
            <v xml:space="preserve"> </v>
          </cell>
          <cell r="I221" t="str">
            <v xml:space="preserve"> </v>
          </cell>
        </row>
        <row r="222">
          <cell r="A222" t="str">
            <v>4460</v>
          </cell>
          <cell r="B222" t="str">
            <v>DIVS ON PREFERRED STOCKS, RECEIVED</v>
          </cell>
          <cell r="C222">
            <v>-45173</v>
          </cell>
          <cell r="D222">
            <v>204</v>
          </cell>
          <cell r="E222">
            <v>0</v>
          </cell>
          <cell r="G222" t="str">
            <v xml:space="preserve"> </v>
          </cell>
          <cell r="I222" t="str">
            <v xml:space="preserve"> </v>
          </cell>
        </row>
        <row r="223">
          <cell r="A223" t="str">
            <v>4470</v>
          </cell>
          <cell r="B223" t="str">
            <v>DIVS ON COMMON STOCKS, RECEIVED</v>
          </cell>
          <cell r="C223">
            <v>-7911712</v>
          </cell>
          <cell r="D223">
            <v>204</v>
          </cell>
          <cell r="E223">
            <v>0</v>
          </cell>
          <cell r="G223" t="str">
            <v xml:space="preserve"> </v>
          </cell>
          <cell r="I223" t="str">
            <v xml:space="preserve"> </v>
          </cell>
        </row>
        <row r="224">
          <cell r="A224" t="str">
            <v>4475</v>
          </cell>
          <cell r="B224" t="str">
            <v>DIVS ON COMMON STOCKS, ACCRUED</v>
          </cell>
          <cell r="C224">
            <v>0</v>
          </cell>
          <cell r="D224">
            <v>204</v>
          </cell>
          <cell r="E224">
            <v>0</v>
          </cell>
          <cell r="G224" t="str">
            <v xml:space="preserve"> </v>
          </cell>
          <cell r="I224" t="str">
            <v xml:space="preserve"> </v>
          </cell>
        </row>
        <row r="225">
          <cell r="A225" t="str">
            <v>4655</v>
          </cell>
          <cell r="B225" t="str">
            <v>INTEREST ON POLICY ADVANCES, INSCE</v>
          </cell>
          <cell r="C225">
            <v>-126214480</v>
          </cell>
          <cell r="D225">
            <v>204</v>
          </cell>
          <cell r="E225">
            <v>0</v>
          </cell>
          <cell r="G225" t="str">
            <v xml:space="preserve"> </v>
          </cell>
          <cell r="I225" t="str">
            <v xml:space="preserve"> </v>
          </cell>
        </row>
        <row r="226">
          <cell r="A226" t="str">
            <v>4662</v>
          </cell>
          <cell r="B226" t="str">
            <v>INTEREST ON BANK DEPS, EARNED</v>
          </cell>
          <cell r="C226">
            <v>-7794597</v>
          </cell>
          <cell r="D226">
            <v>204</v>
          </cell>
          <cell r="E226">
            <v>0</v>
          </cell>
          <cell r="G226" t="str">
            <v xml:space="preserve"> </v>
          </cell>
          <cell r="I226" t="str">
            <v xml:space="preserve"> </v>
          </cell>
        </row>
        <row r="227">
          <cell r="A227" t="str">
            <v>4683</v>
          </cell>
          <cell r="B227" t="str">
            <v>MISC INTEREST RECEIVED, NON-POLICY</v>
          </cell>
          <cell r="C227">
            <v>-36991808</v>
          </cell>
          <cell r="D227">
            <v>204</v>
          </cell>
          <cell r="E227">
            <v>0</v>
          </cell>
          <cell r="G227" t="str">
            <v xml:space="preserve"> </v>
          </cell>
          <cell r="I227" t="str">
            <v xml:space="preserve"> </v>
          </cell>
        </row>
        <row r="228">
          <cell r="A228" t="str">
            <v>4684</v>
          </cell>
          <cell r="B228" t="str">
            <v>INTEREST ON OVERDUE PREMS, UNALLOCA</v>
          </cell>
          <cell r="C228">
            <v>-973154</v>
          </cell>
          <cell r="D228">
            <v>204</v>
          </cell>
          <cell r="E228">
            <v>-1296662214</v>
          </cell>
          <cell r="G228">
            <v>-1296662214</v>
          </cell>
          <cell r="I228" t="str">
            <v>Net investment income</v>
          </cell>
        </row>
        <row r="229">
          <cell r="A229" t="str">
            <v>5001</v>
          </cell>
          <cell r="B229" t="str">
            <v>D/C, REGULAR, INSCE DIRECT</v>
          </cell>
          <cell r="C229">
            <v>163364635</v>
          </cell>
          <cell r="D229">
            <v>208</v>
          </cell>
          <cell r="E229">
            <v>0</v>
          </cell>
          <cell r="G229" t="str">
            <v xml:space="preserve"> </v>
          </cell>
          <cell r="I229" t="str">
            <v xml:space="preserve"> </v>
          </cell>
        </row>
        <row r="230">
          <cell r="A230" t="str">
            <v>5002</v>
          </cell>
          <cell r="B230" t="str">
            <v>D/C, PUA, INSCE DIRECT</v>
          </cell>
          <cell r="C230">
            <v>572788</v>
          </cell>
          <cell r="D230">
            <v>208</v>
          </cell>
          <cell r="E230">
            <v>0</v>
          </cell>
          <cell r="G230" t="str">
            <v xml:space="preserve"> </v>
          </cell>
          <cell r="I230" t="str">
            <v xml:space="preserve"> </v>
          </cell>
        </row>
        <row r="231">
          <cell r="A231" t="str">
            <v>5003</v>
          </cell>
          <cell r="B231" t="str">
            <v>D/C, A.D.B., INSCE DIRECT</v>
          </cell>
          <cell r="C231">
            <v>7770000</v>
          </cell>
          <cell r="D231">
            <v>208</v>
          </cell>
          <cell r="E231">
            <v>0</v>
          </cell>
          <cell r="G231" t="str">
            <v xml:space="preserve"> </v>
          </cell>
          <cell r="I231" t="str">
            <v xml:space="preserve"> </v>
          </cell>
        </row>
        <row r="232">
          <cell r="A232" t="str">
            <v>5019</v>
          </cell>
          <cell r="B232" t="str">
            <v>DISABILITY CLMS, INSTAL, INSCE DIRECT</v>
          </cell>
          <cell r="C232">
            <v>40000</v>
          </cell>
          <cell r="D232">
            <v>208</v>
          </cell>
          <cell r="E232">
            <v>171747423</v>
          </cell>
          <cell r="G232">
            <v>171747423</v>
          </cell>
          <cell r="I232" t="str">
            <v>Death benefits</v>
          </cell>
        </row>
        <row r="233">
          <cell r="A233" t="str">
            <v>5020</v>
          </cell>
          <cell r="B233" t="str">
            <v>M/E, REGULAR, INSCE DIRECT</v>
          </cell>
          <cell r="C233">
            <v>2045731</v>
          </cell>
          <cell r="D233">
            <v>209</v>
          </cell>
          <cell r="E233">
            <v>0</v>
          </cell>
          <cell r="G233" t="str">
            <v xml:space="preserve"> </v>
          </cell>
          <cell r="I233" t="str">
            <v xml:space="preserve"> </v>
          </cell>
        </row>
        <row r="234">
          <cell r="A234" t="str">
            <v>5021</v>
          </cell>
          <cell r="B234" t="str">
            <v>M/E, PUA, INSCE DIRECT</v>
          </cell>
          <cell r="C234">
            <v>131231</v>
          </cell>
          <cell r="D234">
            <v>209</v>
          </cell>
          <cell r="E234">
            <v>2176962</v>
          </cell>
          <cell r="G234">
            <v>2176962</v>
          </cell>
          <cell r="I234" t="str">
            <v>Matured endowments</v>
          </cell>
        </row>
        <row r="235">
          <cell r="A235" t="str">
            <v>5070</v>
          </cell>
          <cell r="B235" t="str">
            <v>ANN INSTAL PYMTS, REGULAR, ANN DIRE</v>
          </cell>
          <cell r="C235">
            <v>19173</v>
          </cell>
          <cell r="D235">
            <v>210</v>
          </cell>
          <cell r="E235">
            <v>19173</v>
          </cell>
          <cell r="G235">
            <v>19173</v>
          </cell>
          <cell r="I235" t="str">
            <v>Annuity benefits</v>
          </cell>
        </row>
        <row r="236">
          <cell r="A236" t="str">
            <v>4125</v>
          </cell>
          <cell r="B236" t="str">
            <v>REN'L PREMS, T.D.B., PREMS WAIVED,</v>
          </cell>
          <cell r="C236">
            <v>1693442</v>
          </cell>
          <cell r="D236">
            <v>211</v>
          </cell>
          <cell r="E236">
            <v>0</v>
          </cell>
          <cell r="G236" t="str">
            <v xml:space="preserve"> </v>
          </cell>
          <cell r="I236" t="str">
            <v xml:space="preserve"> </v>
          </cell>
        </row>
        <row r="237">
          <cell r="A237" t="str">
            <v>4127</v>
          </cell>
          <cell r="B237" t="str">
            <v>REN'L PREMS, D/C, PREMS WAIVED ON D</v>
          </cell>
          <cell r="C237">
            <v>2615404</v>
          </cell>
          <cell r="D237">
            <v>211</v>
          </cell>
          <cell r="E237">
            <v>4308846</v>
          </cell>
          <cell r="G237">
            <v>4308846</v>
          </cell>
          <cell r="I237" t="str">
            <v>Disability benefits</v>
          </cell>
        </row>
        <row r="238">
          <cell r="A238" t="str">
            <v>5030</v>
          </cell>
          <cell r="B238" t="str">
            <v>C.S.V., REGULAR, INSCE DIRECT</v>
          </cell>
          <cell r="C238">
            <v>37709365</v>
          </cell>
          <cell r="D238">
            <v>212</v>
          </cell>
          <cell r="E238">
            <v>0</v>
          </cell>
          <cell r="G238" t="str">
            <v xml:space="preserve"> </v>
          </cell>
          <cell r="I238" t="str">
            <v xml:space="preserve"> </v>
          </cell>
        </row>
        <row r="239">
          <cell r="A239" t="str">
            <v>5031</v>
          </cell>
          <cell r="B239" t="str">
            <v>C.S.V., PUA, INSCE DIRECT</v>
          </cell>
          <cell r="C239">
            <v>2029308</v>
          </cell>
          <cell r="D239">
            <v>212</v>
          </cell>
          <cell r="E239">
            <v>0</v>
          </cell>
          <cell r="G239" t="str">
            <v xml:space="preserve"> </v>
          </cell>
          <cell r="I239" t="str">
            <v xml:space="preserve"> </v>
          </cell>
        </row>
        <row r="240">
          <cell r="A240" t="str">
            <v>5032</v>
          </cell>
          <cell r="B240" t="str">
            <v>C.S.V., CHANGE ALLCES, INSCE DIRECT</v>
          </cell>
          <cell r="C240">
            <v>92746173</v>
          </cell>
          <cell r="D240">
            <v>212</v>
          </cell>
          <cell r="E240">
            <v>132484846</v>
          </cell>
          <cell r="G240">
            <v>132484846</v>
          </cell>
          <cell r="I240" t="str">
            <v>Surrender benefits</v>
          </cell>
        </row>
        <row r="241">
          <cell r="A241" t="str">
            <v>5123</v>
          </cell>
          <cell r="B241" t="str">
            <v>INTEREST PAID ON POLICY CLAIMS, INS</v>
          </cell>
          <cell r="C241">
            <v>7673693</v>
          </cell>
          <cell r="D241">
            <v>214</v>
          </cell>
          <cell r="E241">
            <v>0</v>
          </cell>
          <cell r="G241" t="str">
            <v xml:space="preserve"> </v>
          </cell>
          <cell r="I241" t="str">
            <v xml:space="preserve"> </v>
          </cell>
        </row>
        <row r="242">
          <cell r="A242" t="str">
            <v>5124</v>
          </cell>
          <cell r="B242" t="str">
            <v>INTEREST PAID OTHER, INSCE DIRECT</v>
          </cell>
          <cell r="C242">
            <v>0</v>
          </cell>
          <cell r="D242">
            <v>214</v>
          </cell>
          <cell r="E242">
            <v>0</v>
          </cell>
          <cell r="G242" t="str">
            <v xml:space="preserve"> </v>
          </cell>
          <cell r="I242" t="str">
            <v xml:space="preserve"> </v>
          </cell>
        </row>
        <row r="243">
          <cell r="A243" t="str">
            <v>5325</v>
          </cell>
          <cell r="B243" t="str">
            <v>INTEREST CREDITED TO AGENTS' AND S.</v>
          </cell>
          <cell r="C243">
            <v>29402519</v>
          </cell>
          <cell r="D243">
            <v>214</v>
          </cell>
          <cell r="E243">
            <v>37076212</v>
          </cell>
          <cell r="G243">
            <v>37076212</v>
          </cell>
          <cell r="I243" t="str">
            <v>Interest on policy or contract funds</v>
          </cell>
        </row>
        <row r="244">
          <cell r="A244" t="str">
            <v>5086</v>
          </cell>
          <cell r="B244" t="str">
            <v>PYMTS UNDER SETT'MNT ANNUITIES, INS</v>
          </cell>
          <cell r="C244">
            <v>6096</v>
          </cell>
          <cell r="D244">
            <v>215</v>
          </cell>
          <cell r="E244">
            <v>6096</v>
          </cell>
          <cell r="G244">
            <v>6096</v>
          </cell>
          <cell r="I244" t="str">
            <v>Paym on suppl contracts w life cont</v>
          </cell>
        </row>
        <row r="245">
          <cell r="D245">
            <v>216</v>
          </cell>
          <cell r="E245">
            <v>0</v>
          </cell>
          <cell r="G245">
            <v>0</v>
          </cell>
          <cell r="I245" t="str">
            <v xml:space="preserve"> </v>
          </cell>
        </row>
        <row r="246">
          <cell r="A246" t="str">
            <v>5310</v>
          </cell>
          <cell r="B246" t="str">
            <v>NORMAL INCR IN RES. FOR UNMATURED O</v>
          </cell>
          <cell r="C246">
            <v>916410250</v>
          </cell>
          <cell r="D246">
            <v>217</v>
          </cell>
          <cell r="E246">
            <v>916410250</v>
          </cell>
          <cell r="G246">
            <v>916410250</v>
          </cell>
          <cell r="I246" t="str">
            <v>Inc in aggregate reserve w life cont</v>
          </cell>
        </row>
        <row r="247">
          <cell r="D247">
            <v>218</v>
          </cell>
          <cell r="E247">
            <v>0</v>
          </cell>
          <cell r="G247">
            <v>0</v>
          </cell>
          <cell r="I247" t="str">
            <v xml:space="preserve"> </v>
          </cell>
        </row>
        <row r="248">
          <cell r="A248" t="str">
            <v>5160</v>
          </cell>
          <cell r="B248" t="str">
            <v>1ST YR COMM, REPORTABLE, INSCE DIRE</v>
          </cell>
          <cell r="C248">
            <v>336346154</v>
          </cell>
          <cell r="D248">
            <v>221</v>
          </cell>
          <cell r="E248">
            <v>0</v>
          </cell>
          <cell r="G248" t="str">
            <v xml:space="preserve"> </v>
          </cell>
          <cell r="I248" t="str">
            <v xml:space="preserve"> </v>
          </cell>
        </row>
        <row r="249">
          <cell r="A249" t="str">
            <v>5161</v>
          </cell>
          <cell r="B249" t="str">
            <v>1ST YR COMM, NON-REPORTABLE, INSCE</v>
          </cell>
          <cell r="C249">
            <v>-1426057</v>
          </cell>
          <cell r="D249">
            <v>221</v>
          </cell>
          <cell r="E249">
            <v>0</v>
          </cell>
          <cell r="G249" t="str">
            <v xml:space="preserve"> </v>
          </cell>
          <cell r="I249" t="str">
            <v xml:space="preserve"> </v>
          </cell>
        </row>
        <row r="250">
          <cell r="A250" t="str">
            <v>5162</v>
          </cell>
          <cell r="B250" t="str">
            <v>COMM LOADING ON O/S 1ST YR PREMS, I</v>
          </cell>
          <cell r="C250">
            <v>1966693</v>
          </cell>
          <cell r="D250">
            <v>221</v>
          </cell>
          <cell r="E250">
            <v>0</v>
          </cell>
          <cell r="G250" t="str">
            <v xml:space="preserve"> </v>
          </cell>
          <cell r="I250" t="str">
            <v xml:space="preserve"> </v>
          </cell>
        </row>
        <row r="251">
          <cell r="A251" t="str">
            <v>5170</v>
          </cell>
          <cell r="B251" t="str">
            <v>REN'L COMM, REPORTABLE, INSCE DIREC</v>
          </cell>
          <cell r="C251">
            <v>149856654</v>
          </cell>
          <cell r="D251">
            <v>221</v>
          </cell>
          <cell r="E251">
            <v>0</v>
          </cell>
          <cell r="G251" t="str">
            <v xml:space="preserve"> </v>
          </cell>
          <cell r="I251" t="str">
            <v xml:space="preserve"> </v>
          </cell>
        </row>
        <row r="252">
          <cell r="A252" t="str">
            <v>5171</v>
          </cell>
          <cell r="B252" t="str">
            <v>REN'L COMM, NON-REPORTABLE, INSCE D</v>
          </cell>
          <cell r="C252">
            <v>65115</v>
          </cell>
          <cell r="D252">
            <v>221</v>
          </cell>
          <cell r="E252">
            <v>0</v>
          </cell>
          <cell r="G252" t="str">
            <v xml:space="preserve"> </v>
          </cell>
          <cell r="I252" t="str">
            <v xml:space="preserve"> </v>
          </cell>
        </row>
        <row r="253">
          <cell r="A253" t="str">
            <v>5172</v>
          </cell>
          <cell r="B253" t="str">
            <v>COMM LOADING ON O/S REN'L PREMS, IN</v>
          </cell>
          <cell r="C253">
            <v>2845384</v>
          </cell>
          <cell r="D253">
            <v>221</v>
          </cell>
          <cell r="E253">
            <v>0</v>
          </cell>
          <cell r="G253" t="str">
            <v xml:space="preserve"> </v>
          </cell>
          <cell r="I253" t="str">
            <v xml:space="preserve"> </v>
          </cell>
        </row>
        <row r="254">
          <cell r="A254" t="str">
            <v>5173</v>
          </cell>
          <cell r="B254" t="str">
            <v>INCR IN PROVISION FOR COMM ON A.P.A</v>
          </cell>
          <cell r="C254">
            <v>-940019</v>
          </cell>
          <cell r="D254">
            <v>221</v>
          </cell>
          <cell r="E254">
            <v>488713924</v>
          </cell>
          <cell r="G254">
            <v>488713924</v>
          </cell>
          <cell r="I254" t="str">
            <v>Commissions on premiums/annuity</v>
          </cell>
        </row>
        <row r="255">
          <cell r="A255" t="str">
            <v>4580</v>
          </cell>
          <cell r="B255" t="str">
            <v>INVESTMENT EXPENSES CANADA-LIFE</v>
          </cell>
          <cell r="C255">
            <v>6251712</v>
          </cell>
          <cell r="D255">
            <v>223</v>
          </cell>
          <cell r="E255">
            <v>0</v>
          </cell>
          <cell r="G255" t="str">
            <v xml:space="preserve"> </v>
          </cell>
          <cell r="I255" t="str">
            <v xml:space="preserve"> </v>
          </cell>
        </row>
        <row r="256">
          <cell r="A256" t="str">
            <v>4822</v>
          </cell>
          <cell r="B256" t="str">
            <v>FEE INCOME - ASSIGNMENT, POLICY CHA</v>
          </cell>
          <cell r="C256">
            <v>-395750</v>
          </cell>
          <cell r="D256">
            <v>223</v>
          </cell>
          <cell r="E256">
            <v>0</v>
          </cell>
          <cell r="G256" t="str">
            <v xml:space="preserve"> </v>
          </cell>
          <cell r="I256" t="str">
            <v xml:space="preserve"> </v>
          </cell>
        </row>
        <row r="257">
          <cell r="A257" t="str">
            <v>5225</v>
          </cell>
          <cell r="B257" t="str">
            <v>BUSINESS TAXES (CANADA AND FOREIGN</v>
          </cell>
          <cell r="C257">
            <v>0</v>
          </cell>
          <cell r="D257">
            <v>223</v>
          </cell>
          <cell r="E257">
            <v>0</v>
          </cell>
          <cell r="G257" t="str">
            <v xml:space="preserve"> </v>
          </cell>
          <cell r="I257" t="str">
            <v xml:space="preserve"> </v>
          </cell>
        </row>
        <row r="258">
          <cell r="A258" t="str">
            <v>5400</v>
          </cell>
          <cell r="B258" t="str">
            <v>BULK ADJUSTMENT TO EXPENSES - ALLOC</v>
          </cell>
          <cell r="C258">
            <v>-59152479</v>
          </cell>
          <cell r="D258">
            <v>223</v>
          </cell>
          <cell r="E258">
            <v>0</v>
          </cell>
          <cell r="G258" t="str">
            <v xml:space="preserve"> </v>
          </cell>
          <cell r="I258" t="str">
            <v xml:space="preserve"> </v>
          </cell>
        </row>
        <row r="259">
          <cell r="A259" t="str">
            <v>5401</v>
          </cell>
          <cell r="B259" t="str">
            <v>ADVANCES TO AGENTS - FINANCING</v>
          </cell>
          <cell r="C259">
            <v>-642750</v>
          </cell>
          <cell r="D259">
            <v>223</v>
          </cell>
          <cell r="E259">
            <v>0</v>
          </cell>
          <cell r="G259" t="str">
            <v xml:space="preserve"> </v>
          </cell>
          <cell r="I259" t="str">
            <v xml:space="preserve"> </v>
          </cell>
        </row>
        <row r="260">
          <cell r="A260" t="str">
            <v>5402</v>
          </cell>
          <cell r="B260" t="str">
            <v>PAYMENTS TO SECURE FIELD FORCE - AD</v>
          </cell>
          <cell r="C260">
            <v>784712</v>
          </cell>
          <cell r="D260">
            <v>223</v>
          </cell>
          <cell r="E260">
            <v>0</v>
          </cell>
          <cell r="G260" t="str">
            <v xml:space="preserve"> </v>
          </cell>
          <cell r="I260" t="str">
            <v xml:space="preserve"> </v>
          </cell>
        </row>
        <row r="261">
          <cell r="A261" t="str">
            <v>5403</v>
          </cell>
          <cell r="B261" t="str">
            <v>ADVERTISING</v>
          </cell>
          <cell r="C261">
            <v>3107385</v>
          </cell>
          <cell r="D261">
            <v>223</v>
          </cell>
          <cell r="E261">
            <v>0</v>
          </cell>
          <cell r="G261" t="str">
            <v xml:space="preserve"> </v>
          </cell>
          <cell r="I261" t="str">
            <v xml:space="preserve"> </v>
          </cell>
        </row>
        <row r="262">
          <cell r="A262" t="str">
            <v>5404</v>
          </cell>
          <cell r="B262" t="str">
            <v>TRAINING OF FIELD FORCE - OTHER THA</v>
          </cell>
          <cell r="D262">
            <v>223</v>
          </cell>
          <cell r="E262">
            <v>0</v>
          </cell>
          <cell r="G262" t="str">
            <v xml:space="preserve"> </v>
          </cell>
          <cell r="I262" t="str">
            <v xml:space="preserve"> </v>
          </cell>
        </row>
        <row r="263">
          <cell r="A263" t="str">
            <v>5405</v>
          </cell>
          <cell r="B263" t="str">
            <v>AGENCY CONFERENCES/MEETINGS - OTHER</v>
          </cell>
          <cell r="D263">
            <v>223</v>
          </cell>
          <cell r="E263">
            <v>0</v>
          </cell>
          <cell r="G263" t="str">
            <v xml:space="preserve"> </v>
          </cell>
          <cell r="I263" t="str">
            <v xml:space="preserve"> </v>
          </cell>
        </row>
        <row r="264">
          <cell r="A264" t="str">
            <v>5408</v>
          </cell>
          <cell r="B264" t="str">
            <v>UNIT AND SUB-OFFICE EXPENSES AND AL</v>
          </cell>
          <cell r="D264">
            <v>223</v>
          </cell>
          <cell r="E264">
            <v>0</v>
          </cell>
          <cell r="G264" t="str">
            <v xml:space="preserve"> </v>
          </cell>
          <cell r="I264" t="str">
            <v xml:space="preserve"> </v>
          </cell>
        </row>
        <row r="265">
          <cell r="A265" t="str">
            <v>5409</v>
          </cell>
          <cell r="B265" t="str">
            <v>FIELD FORCE SALARIES - AGENCY</v>
          </cell>
          <cell r="C265">
            <v>51060058</v>
          </cell>
          <cell r="D265">
            <v>223</v>
          </cell>
          <cell r="E265">
            <v>0</v>
          </cell>
          <cell r="G265" t="str">
            <v xml:space="preserve"> </v>
          </cell>
          <cell r="I265" t="str">
            <v xml:space="preserve"> </v>
          </cell>
        </row>
        <row r="266">
          <cell r="A266" t="str">
            <v>5411</v>
          </cell>
          <cell r="B266" t="str">
            <v>ASSOCIATION DUES AND ASSESSMENTS</v>
          </cell>
          <cell r="C266">
            <v>636519</v>
          </cell>
          <cell r="D266">
            <v>223</v>
          </cell>
          <cell r="E266">
            <v>0</v>
          </cell>
          <cell r="G266" t="str">
            <v xml:space="preserve"> </v>
          </cell>
          <cell r="I266" t="str">
            <v xml:space="preserve"> </v>
          </cell>
        </row>
        <row r="267">
          <cell r="A267" t="str">
            <v>5413</v>
          </cell>
          <cell r="B267" t="str">
            <v>AUDITORS FEES - DELOITTE TOUCHE REG</v>
          </cell>
          <cell r="C267">
            <v>578847</v>
          </cell>
          <cell r="D267">
            <v>223</v>
          </cell>
          <cell r="E267">
            <v>0</v>
          </cell>
          <cell r="G267" t="str">
            <v xml:space="preserve"> </v>
          </cell>
          <cell r="I267" t="str">
            <v xml:space="preserve"> </v>
          </cell>
        </row>
        <row r="268">
          <cell r="A268" t="str">
            <v>5414</v>
          </cell>
          <cell r="B268" t="str">
            <v>AUTOMOBILES AND TRUCKS - OTHER OPER</v>
          </cell>
          <cell r="C268">
            <v>4293308</v>
          </cell>
          <cell r="D268">
            <v>223</v>
          </cell>
          <cell r="E268">
            <v>0</v>
          </cell>
          <cell r="G268" t="str">
            <v xml:space="preserve"> </v>
          </cell>
          <cell r="I268" t="str">
            <v xml:space="preserve"> </v>
          </cell>
        </row>
        <row r="269">
          <cell r="A269" t="str">
            <v>5415</v>
          </cell>
          <cell r="B269" t="str">
            <v>FIELD FORCE GUARANTEE PAYMENTS - AG</v>
          </cell>
          <cell r="C269">
            <v>91673</v>
          </cell>
          <cell r="D269">
            <v>223</v>
          </cell>
          <cell r="E269">
            <v>0</v>
          </cell>
          <cell r="G269" t="str">
            <v xml:space="preserve"> </v>
          </cell>
          <cell r="I269" t="str">
            <v xml:space="preserve"> </v>
          </cell>
        </row>
        <row r="270">
          <cell r="A270" t="str">
            <v>5416</v>
          </cell>
          <cell r="B270" t="str">
            <v>BUSINESS RECEPTION/MEETINGS - OTHER</v>
          </cell>
          <cell r="C270">
            <v>7330865</v>
          </cell>
          <cell r="D270">
            <v>223</v>
          </cell>
          <cell r="E270">
            <v>0</v>
          </cell>
          <cell r="G270" t="str">
            <v xml:space="preserve"> </v>
          </cell>
          <cell r="I270" t="str">
            <v xml:space="preserve"> </v>
          </cell>
        </row>
        <row r="271">
          <cell r="A271" t="str">
            <v>5417</v>
          </cell>
          <cell r="B271" t="str">
            <v>FIELD FORCE ALLOWANCES - AGENCY</v>
          </cell>
          <cell r="C271">
            <v>1727097</v>
          </cell>
          <cell r="D271">
            <v>223</v>
          </cell>
          <cell r="E271">
            <v>0</v>
          </cell>
          <cell r="G271" t="str">
            <v xml:space="preserve"> </v>
          </cell>
          <cell r="I271" t="str">
            <v xml:space="preserve"> </v>
          </cell>
        </row>
        <row r="272">
          <cell r="A272" t="str">
            <v>5418</v>
          </cell>
          <cell r="B272" t="str">
            <v>BANK ACTIVITY CHARGES - **** NAME O</v>
          </cell>
          <cell r="C272">
            <v>376942</v>
          </cell>
          <cell r="D272">
            <v>223</v>
          </cell>
          <cell r="E272">
            <v>0</v>
          </cell>
          <cell r="G272" t="str">
            <v xml:space="preserve"> </v>
          </cell>
          <cell r="I272" t="str">
            <v xml:space="preserve"> </v>
          </cell>
        </row>
        <row r="273">
          <cell r="A273" t="str">
            <v>5419</v>
          </cell>
          <cell r="B273" t="str">
            <v>FIELD FORCE BONUSES - AGENCY, ACQUI</v>
          </cell>
          <cell r="C273">
            <v>122417769</v>
          </cell>
          <cell r="D273">
            <v>223</v>
          </cell>
          <cell r="E273">
            <v>0</v>
          </cell>
          <cell r="G273" t="str">
            <v xml:space="preserve"> </v>
          </cell>
          <cell r="I273" t="str">
            <v xml:space="preserve"> </v>
          </cell>
        </row>
        <row r="274">
          <cell r="A274" t="str">
            <v>5420</v>
          </cell>
          <cell r="B274" t="str">
            <v>BOOKS, PERIODICALS AND VIDEO TAPES</v>
          </cell>
          <cell r="C274">
            <v>806154</v>
          </cell>
          <cell r="D274">
            <v>223</v>
          </cell>
          <cell r="E274">
            <v>0</v>
          </cell>
          <cell r="G274" t="str">
            <v xml:space="preserve"> </v>
          </cell>
          <cell r="I274" t="str">
            <v xml:space="preserve"> </v>
          </cell>
        </row>
        <row r="275">
          <cell r="A275" t="str">
            <v>5421</v>
          </cell>
          <cell r="B275" t="str">
            <v>MISCELLANEOUS FIELD FORCE REMUNERAT</v>
          </cell>
          <cell r="C275">
            <v>0</v>
          </cell>
          <cell r="D275">
            <v>223</v>
          </cell>
          <cell r="E275">
            <v>0</v>
          </cell>
          <cell r="G275" t="str">
            <v xml:space="preserve"> </v>
          </cell>
          <cell r="I275" t="str">
            <v xml:space="preserve"> </v>
          </cell>
        </row>
        <row r="276">
          <cell r="A276" t="str">
            <v>5430</v>
          </cell>
          <cell r="B276" t="str">
            <v>EMPLOYEE WELFARE - OTHER</v>
          </cell>
          <cell r="C276">
            <v>14390847</v>
          </cell>
          <cell r="D276">
            <v>223</v>
          </cell>
          <cell r="E276">
            <v>0</v>
          </cell>
          <cell r="G276" t="str">
            <v xml:space="preserve"> </v>
          </cell>
          <cell r="I276" t="str">
            <v xml:space="preserve"> </v>
          </cell>
        </row>
        <row r="277">
          <cell r="A277" t="str">
            <v>5432</v>
          </cell>
          <cell r="B277" t="str">
            <v>CHRGBACKS -CORP INFO SERVICES DEVEL</v>
          </cell>
          <cell r="C277">
            <v>83112769</v>
          </cell>
          <cell r="D277">
            <v>223</v>
          </cell>
          <cell r="E277">
            <v>0</v>
          </cell>
          <cell r="G277" t="str">
            <v xml:space="preserve"> </v>
          </cell>
          <cell r="I277" t="str">
            <v xml:space="preserve"> </v>
          </cell>
        </row>
        <row r="278">
          <cell r="A278" t="str">
            <v>5433</v>
          </cell>
          <cell r="B278" t="str">
            <v>FREIGHT, DUTY, EXPRESS AND COURIER</v>
          </cell>
          <cell r="C278">
            <v>8213481</v>
          </cell>
          <cell r="D278">
            <v>223</v>
          </cell>
          <cell r="E278">
            <v>0</v>
          </cell>
          <cell r="G278" t="str">
            <v xml:space="preserve"> </v>
          </cell>
          <cell r="I278" t="str">
            <v xml:space="preserve"> </v>
          </cell>
        </row>
        <row r="279">
          <cell r="A279" t="str">
            <v>5438</v>
          </cell>
          <cell r="B279" t="str">
            <v>INSPECTION FEES</v>
          </cell>
          <cell r="C279">
            <v>557635</v>
          </cell>
          <cell r="D279">
            <v>223</v>
          </cell>
          <cell r="E279">
            <v>0</v>
          </cell>
          <cell r="G279" t="str">
            <v xml:space="preserve"> </v>
          </cell>
          <cell r="I279" t="str">
            <v xml:space="preserve"> </v>
          </cell>
        </row>
        <row r="280">
          <cell r="A280" t="str">
            <v>5439</v>
          </cell>
          <cell r="B280" t="str">
            <v>INSURANCE, EXCEPT ON REAL ESTATE -</v>
          </cell>
          <cell r="C280">
            <v>1167096</v>
          </cell>
          <cell r="D280">
            <v>223</v>
          </cell>
          <cell r="E280">
            <v>0</v>
          </cell>
          <cell r="G280" t="str">
            <v xml:space="preserve"> </v>
          </cell>
          <cell r="I280" t="str">
            <v xml:space="preserve"> </v>
          </cell>
        </row>
        <row r="281">
          <cell r="A281" t="str">
            <v>5440</v>
          </cell>
          <cell r="B281" t="str">
            <v>INVESTIGATION AND SETTLEMENT OF POL</v>
          </cell>
          <cell r="C281">
            <v>879769</v>
          </cell>
          <cell r="D281">
            <v>223</v>
          </cell>
          <cell r="E281">
            <v>0</v>
          </cell>
          <cell r="G281" t="str">
            <v xml:space="preserve"> </v>
          </cell>
          <cell r="I281" t="str">
            <v xml:space="preserve"> </v>
          </cell>
        </row>
        <row r="282">
          <cell r="A282" t="str">
            <v>5445</v>
          </cell>
          <cell r="B282" t="str">
            <v>LAW COSTS</v>
          </cell>
          <cell r="C282">
            <v>4345250</v>
          </cell>
          <cell r="D282">
            <v>223</v>
          </cell>
          <cell r="E282">
            <v>0</v>
          </cell>
          <cell r="G282" t="str">
            <v xml:space="preserve"> </v>
          </cell>
          <cell r="I282" t="str">
            <v xml:space="preserve"> </v>
          </cell>
        </row>
        <row r="283">
          <cell r="A283" t="str">
            <v>5448</v>
          </cell>
          <cell r="B283" t="str">
            <v>MEDICAL FEES</v>
          </cell>
          <cell r="C283">
            <v>6808980</v>
          </cell>
          <cell r="D283">
            <v>223</v>
          </cell>
          <cell r="E283">
            <v>0</v>
          </cell>
          <cell r="G283" t="str">
            <v xml:space="preserve"> </v>
          </cell>
          <cell r="I283" t="str">
            <v xml:space="preserve"> </v>
          </cell>
        </row>
        <row r="284">
          <cell r="A284" t="str">
            <v>5450</v>
          </cell>
          <cell r="B284" t="str">
            <v>FURNITURE AND FURNISHINGS - PURCHAS</v>
          </cell>
          <cell r="C284">
            <v>4701615</v>
          </cell>
          <cell r="D284">
            <v>223</v>
          </cell>
          <cell r="E284">
            <v>0</v>
          </cell>
          <cell r="G284" t="str">
            <v xml:space="preserve"> </v>
          </cell>
          <cell r="I284" t="str">
            <v xml:space="preserve"> </v>
          </cell>
        </row>
        <row r="285">
          <cell r="A285" t="str">
            <v>5451</v>
          </cell>
          <cell r="B285" t="str">
            <v>EQUIPMENT - COMPUTER SOFTWARE (CCA</v>
          </cell>
          <cell r="C285">
            <v>26483462</v>
          </cell>
          <cell r="D285">
            <v>223</v>
          </cell>
          <cell r="E285">
            <v>0</v>
          </cell>
          <cell r="G285" t="str">
            <v xml:space="preserve"> </v>
          </cell>
          <cell r="I285" t="str">
            <v xml:space="preserve"> </v>
          </cell>
        </row>
        <row r="286">
          <cell r="A286" t="str">
            <v>5452</v>
          </cell>
          <cell r="B286" t="str">
            <v>RENTAL OF EQUIPMENT, FURNITURE AND</v>
          </cell>
          <cell r="C286">
            <v>2205923</v>
          </cell>
          <cell r="D286">
            <v>223</v>
          </cell>
          <cell r="E286">
            <v>0</v>
          </cell>
          <cell r="G286" t="str">
            <v xml:space="preserve"> </v>
          </cell>
          <cell r="I286" t="str">
            <v xml:space="preserve"> </v>
          </cell>
        </row>
        <row r="287">
          <cell r="A287" t="str">
            <v>5455</v>
          </cell>
          <cell r="B287" t="str">
            <v>OVERRIDING COMMISSIONS TO BRANCH MA</v>
          </cell>
          <cell r="C287">
            <v>100000</v>
          </cell>
          <cell r="D287">
            <v>223</v>
          </cell>
          <cell r="E287">
            <v>0</v>
          </cell>
          <cell r="G287" t="str">
            <v xml:space="preserve"> </v>
          </cell>
          <cell r="I287" t="str">
            <v xml:space="preserve"> </v>
          </cell>
        </row>
        <row r="288">
          <cell r="A288" t="str">
            <v>5458</v>
          </cell>
          <cell r="B288" t="str">
            <v>COMPANY PENSIONS AND INSURANCE PLAN</v>
          </cell>
          <cell r="C288">
            <v>24992789</v>
          </cell>
          <cell r="D288">
            <v>223</v>
          </cell>
          <cell r="E288">
            <v>0</v>
          </cell>
          <cell r="G288" t="str">
            <v xml:space="preserve"> </v>
          </cell>
          <cell r="I288" t="str">
            <v xml:space="preserve"> </v>
          </cell>
        </row>
        <row r="289">
          <cell r="A289" t="str">
            <v>5460</v>
          </cell>
          <cell r="B289" t="str">
            <v>COMPANY PENSIONS AND INSURANCE PLAN</v>
          </cell>
          <cell r="C289">
            <v>21683000</v>
          </cell>
          <cell r="D289">
            <v>223</v>
          </cell>
          <cell r="E289">
            <v>0</v>
          </cell>
          <cell r="G289" t="str">
            <v xml:space="preserve"> </v>
          </cell>
          <cell r="I289" t="str">
            <v xml:space="preserve"> </v>
          </cell>
        </row>
        <row r="290">
          <cell r="A290" t="str">
            <v>5461</v>
          </cell>
          <cell r="B290" t="str">
            <v>POSTAGE</v>
          </cell>
          <cell r="C290">
            <v>0</v>
          </cell>
          <cell r="D290">
            <v>223</v>
          </cell>
          <cell r="E290">
            <v>0</v>
          </cell>
          <cell r="G290" t="str">
            <v xml:space="preserve"> </v>
          </cell>
          <cell r="I290" t="str">
            <v xml:space="preserve"> </v>
          </cell>
        </row>
        <row r="291">
          <cell r="A291" t="str">
            <v>5462</v>
          </cell>
          <cell r="B291" t="str">
            <v>PRINTING AND STATIONERY-ALL OTHERS</v>
          </cell>
          <cell r="C291">
            <v>19758153</v>
          </cell>
          <cell r="D291">
            <v>223</v>
          </cell>
          <cell r="E291">
            <v>0</v>
          </cell>
          <cell r="G291" t="str">
            <v xml:space="preserve"> </v>
          </cell>
          <cell r="I291" t="str">
            <v xml:space="preserve"> </v>
          </cell>
        </row>
        <row r="292">
          <cell r="A292" t="str">
            <v>5466</v>
          </cell>
          <cell r="B292" t="str">
            <v>PROFIT AND LOSS - ALL OTHER</v>
          </cell>
          <cell r="C292">
            <v>-2340480</v>
          </cell>
          <cell r="D292">
            <v>223</v>
          </cell>
          <cell r="E292">
            <v>0</v>
          </cell>
          <cell r="G292" t="str">
            <v xml:space="preserve"> </v>
          </cell>
          <cell r="I292" t="str">
            <v xml:space="preserve"> </v>
          </cell>
        </row>
        <row r="293">
          <cell r="A293" t="str">
            <v>5467</v>
          </cell>
          <cell r="B293" t="str">
            <v>PUBLIC HEALTH AND WELFARE</v>
          </cell>
          <cell r="C293">
            <v>612039</v>
          </cell>
          <cell r="D293">
            <v>223</v>
          </cell>
          <cell r="E293">
            <v>0</v>
          </cell>
          <cell r="G293" t="str">
            <v xml:space="preserve"> </v>
          </cell>
          <cell r="I293" t="str">
            <v xml:space="preserve"> </v>
          </cell>
        </row>
        <row r="294">
          <cell r="A294" t="str">
            <v>5471</v>
          </cell>
          <cell r="B294" t="str">
            <v>RENTS AND OTHER OFFICE EXPENSES - A</v>
          </cell>
          <cell r="C294">
            <v>91003847</v>
          </cell>
          <cell r="D294">
            <v>223</v>
          </cell>
          <cell r="E294">
            <v>0</v>
          </cell>
          <cell r="G294" t="str">
            <v xml:space="preserve"> </v>
          </cell>
          <cell r="I294" t="str">
            <v xml:space="preserve"> </v>
          </cell>
        </row>
        <row r="295">
          <cell r="A295" t="str">
            <v>5475</v>
          </cell>
          <cell r="B295" t="str">
            <v>CUSTODY OF SECURITIES, BANK CHARGES</v>
          </cell>
          <cell r="C295">
            <v>1255712</v>
          </cell>
          <cell r="D295">
            <v>223</v>
          </cell>
          <cell r="E295">
            <v>0</v>
          </cell>
          <cell r="G295" t="str">
            <v xml:space="preserve"> </v>
          </cell>
          <cell r="I295" t="str">
            <v xml:space="preserve"> </v>
          </cell>
        </row>
        <row r="296">
          <cell r="A296" t="str">
            <v>5477</v>
          </cell>
          <cell r="B296" t="str">
            <v>SALARIES AND ALLOWANCES TO OFFICE S</v>
          </cell>
          <cell r="C296">
            <v>148594731</v>
          </cell>
          <cell r="D296">
            <v>223</v>
          </cell>
          <cell r="E296">
            <v>0</v>
          </cell>
          <cell r="G296" t="str">
            <v xml:space="preserve"> </v>
          </cell>
          <cell r="I296" t="str">
            <v xml:space="preserve"> </v>
          </cell>
        </row>
        <row r="297">
          <cell r="A297" t="str">
            <v>5479</v>
          </cell>
          <cell r="B297" t="str">
            <v>SPECIAL FUND - NON-REPORTABLE ITEMS</v>
          </cell>
          <cell r="C297">
            <v>1887692</v>
          </cell>
          <cell r="D297">
            <v>223</v>
          </cell>
          <cell r="E297">
            <v>0</v>
          </cell>
          <cell r="G297" t="str">
            <v xml:space="preserve"> </v>
          </cell>
          <cell r="I297" t="str">
            <v xml:space="preserve"> </v>
          </cell>
        </row>
        <row r="298">
          <cell r="A298" t="str">
            <v>5480</v>
          </cell>
          <cell r="B298" t="str">
            <v>SPECIAL EXPENSES - SUB COMPANIES</v>
          </cell>
          <cell r="C298">
            <v>-4767538</v>
          </cell>
          <cell r="D298">
            <v>223</v>
          </cell>
          <cell r="E298">
            <v>0</v>
          </cell>
          <cell r="G298" t="str">
            <v xml:space="preserve"> </v>
          </cell>
          <cell r="I298" t="str">
            <v xml:space="preserve"> </v>
          </cell>
        </row>
        <row r="299">
          <cell r="A299" t="str">
            <v>5482</v>
          </cell>
          <cell r="B299" t="str">
            <v>AUTOMOBILE EXPENSES</v>
          </cell>
          <cell r="C299">
            <v>2122923</v>
          </cell>
          <cell r="D299">
            <v>223</v>
          </cell>
          <cell r="E299">
            <v>0</v>
          </cell>
          <cell r="G299" t="str">
            <v xml:space="preserve"> </v>
          </cell>
          <cell r="I299" t="str">
            <v xml:space="preserve"> </v>
          </cell>
        </row>
        <row r="300">
          <cell r="A300" t="str">
            <v>5483</v>
          </cell>
          <cell r="B300" t="str">
            <v>CO. CONT. TO QUEBEC SALES TAX</v>
          </cell>
          <cell r="C300">
            <v>4124635</v>
          </cell>
          <cell r="D300">
            <v>223</v>
          </cell>
          <cell r="E300">
            <v>0</v>
          </cell>
          <cell r="G300" t="str">
            <v xml:space="preserve"> </v>
          </cell>
          <cell r="I300" t="str">
            <v xml:space="preserve"> </v>
          </cell>
        </row>
        <row r="301">
          <cell r="A301" t="str">
            <v>5484</v>
          </cell>
          <cell r="B301" t="str">
            <v>MISC SERVICE AND RETAINERS, OTHER</v>
          </cell>
          <cell r="C301">
            <v>7891346</v>
          </cell>
          <cell r="D301">
            <v>223</v>
          </cell>
          <cell r="E301">
            <v>0</v>
          </cell>
          <cell r="G301" t="str">
            <v xml:space="preserve"> </v>
          </cell>
          <cell r="I301" t="str">
            <v xml:space="preserve"> </v>
          </cell>
        </row>
        <row r="302">
          <cell r="A302" t="str">
            <v>5486</v>
          </cell>
          <cell r="B302" t="str">
            <v>TELEPHONE EQUIPMENT</v>
          </cell>
          <cell r="C302">
            <v>18461654</v>
          </cell>
          <cell r="D302">
            <v>223</v>
          </cell>
          <cell r="E302">
            <v>0</v>
          </cell>
          <cell r="G302" t="str">
            <v xml:space="preserve"> </v>
          </cell>
          <cell r="I302" t="str">
            <v xml:space="preserve"> </v>
          </cell>
        </row>
        <row r="303">
          <cell r="A303" t="str">
            <v>5489</v>
          </cell>
          <cell r="B303" t="str">
            <v>TRAVELLING - STAFF, TRAVEL EXPENSES</v>
          </cell>
          <cell r="C303">
            <v>24804423</v>
          </cell>
          <cell r="D303">
            <v>223</v>
          </cell>
          <cell r="E303">
            <v>0</v>
          </cell>
          <cell r="G303" t="str">
            <v xml:space="preserve"> </v>
          </cell>
          <cell r="I303" t="str">
            <v xml:space="preserve"> </v>
          </cell>
        </row>
        <row r="304">
          <cell r="A304" t="str">
            <v>5492</v>
          </cell>
          <cell r="B304" t="str">
            <v>STAFF TRANSFER - OTHER</v>
          </cell>
          <cell r="C304">
            <v>0</v>
          </cell>
          <cell r="D304">
            <v>223</v>
          </cell>
          <cell r="E304">
            <v>0</v>
          </cell>
          <cell r="G304" t="str">
            <v xml:space="preserve"> </v>
          </cell>
          <cell r="I304" t="str">
            <v xml:space="preserve"> </v>
          </cell>
        </row>
        <row r="305">
          <cell r="A305" t="str">
            <v>5493</v>
          </cell>
          <cell r="B305" t="str">
            <v>TRAINING OF STAFF - OTHER</v>
          </cell>
          <cell r="C305">
            <v>7883943</v>
          </cell>
          <cell r="D305">
            <v>223</v>
          </cell>
          <cell r="E305">
            <v>0</v>
          </cell>
          <cell r="G305" t="str">
            <v xml:space="preserve"> </v>
          </cell>
          <cell r="I305" t="str">
            <v xml:space="preserve"> </v>
          </cell>
        </row>
        <row r="306">
          <cell r="A306" t="str">
            <v>5497</v>
          </cell>
          <cell r="B306" t="str">
            <v>MAINTENANCE</v>
          </cell>
          <cell r="C306">
            <v>3439962</v>
          </cell>
          <cell r="D306">
            <v>223</v>
          </cell>
          <cell r="E306">
            <v>0</v>
          </cell>
          <cell r="G306" t="str">
            <v xml:space="preserve"> </v>
          </cell>
          <cell r="I306" t="str">
            <v xml:space="preserve"> </v>
          </cell>
        </row>
        <row r="307">
          <cell r="A307" t="str">
            <v>5499</v>
          </cell>
          <cell r="B307" t="str">
            <v>ALL OTHER ITEMS OF EXPENDITURES - O</v>
          </cell>
          <cell r="C307">
            <v>431903</v>
          </cell>
          <cell r="D307">
            <v>223</v>
          </cell>
          <cell r="E307">
            <v>664079623</v>
          </cell>
          <cell r="G307">
            <v>664079623</v>
          </cell>
          <cell r="I307" t="str">
            <v>General insurance expense</v>
          </cell>
        </row>
        <row r="308">
          <cell r="A308" t="str">
            <v>5204</v>
          </cell>
          <cell r="B308" t="str">
            <v>PREM TAXES, OTHER, UNALLOCATED</v>
          </cell>
          <cell r="C308">
            <v>157351923</v>
          </cell>
          <cell r="D308">
            <v>224</v>
          </cell>
          <cell r="E308">
            <v>0</v>
          </cell>
          <cell r="G308" t="str">
            <v xml:space="preserve"> </v>
          </cell>
          <cell r="I308" t="str">
            <v xml:space="preserve"> </v>
          </cell>
        </row>
        <row r="309">
          <cell r="A309" t="str">
            <v>5208</v>
          </cell>
          <cell r="B309" t="str">
            <v>INCOME TAXES, OTHER</v>
          </cell>
          <cell r="C309">
            <v>121949289</v>
          </cell>
          <cell r="D309">
            <v>224</v>
          </cell>
          <cell r="E309">
            <v>0</v>
          </cell>
          <cell r="G309" t="str">
            <v xml:space="preserve"> </v>
          </cell>
          <cell r="I309" t="str">
            <v xml:space="preserve"> </v>
          </cell>
        </row>
        <row r="310">
          <cell r="A310" t="str">
            <v>5217</v>
          </cell>
          <cell r="B310" t="str">
            <v>LICENSES AND FEES, COMPANY, NON POL</v>
          </cell>
          <cell r="C310">
            <v>8488366</v>
          </cell>
          <cell r="D310">
            <v>224</v>
          </cell>
          <cell r="E310">
            <v>0</v>
          </cell>
          <cell r="G310" t="str">
            <v xml:space="preserve"> </v>
          </cell>
          <cell r="I310" t="str">
            <v xml:space="preserve"> </v>
          </cell>
        </row>
        <row r="311">
          <cell r="A311" t="str">
            <v>5218</v>
          </cell>
          <cell r="B311" t="str">
            <v>LICENSES AND FEES, MANAGERS AND AGE</v>
          </cell>
          <cell r="C311">
            <v>0</v>
          </cell>
          <cell r="D311">
            <v>224</v>
          </cell>
          <cell r="E311">
            <v>0</v>
          </cell>
          <cell r="G311" t="str">
            <v xml:space="preserve"> </v>
          </cell>
          <cell r="I311" t="str">
            <v xml:space="preserve"> </v>
          </cell>
        </row>
        <row r="312">
          <cell r="A312" t="str">
            <v>5219</v>
          </cell>
          <cell r="B312" t="str">
            <v>LICENSES AND FEES, STATUTORY FEES</v>
          </cell>
          <cell r="C312">
            <v>0</v>
          </cell>
          <cell r="D312">
            <v>224</v>
          </cell>
          <cell r="E312">
            <v>0</v>
          </cell>
          <cell r="G312" t="str">
            <v xml:space="preserve"> </v>
          </cell>
          <cell r="I312" t="str">
            <v xml:space="preserve"> </v>
          </cell>
        </row>
        <row r="313">
          <cell r="A313" t="str">
            <v>5221</v>
          </cell>
          <cell r="B313" t="str">
            <v>LICENSES AND FEES, MANAGERS AND AGE</v>
          </cell>
          <cell r="C313">
            <v>59519115</v>
          </cell>
          <cell r="D313">
            <v>224</v>
          </cell>
          <cell r="E313">
            <v>0</v>
          </cell>
          <cell r="G313" t="str">
            <v xml:space="preserve"> </v>
          </cell>
          <cell r="I313" t="str">
            <v xml:space="preserve"> </v>
          </cell>
        </row>
        <row r="314">
          <cell r="A314" t="str">
            <v>5229</v>
          </cell>
          <cell r="B314" t="str">
            <v>REVENUE STAMPS (FOREIGN ONLY</v>
          </cell>
          <cell r="C314">
            <v>0</v>
          </cell>
          <cell r="D314">
            <v>224</v>
          </cell>
          <cell r="E314">
            <v>0</v>
          </cell>
          <cell r="G314" t="str">
            <v xml:space="preserve"> </v>
          </cell>
          <cell r="I314" t="str">
            <v xml:space="preserve"> </v>
          </cell>
        </row>
        <row r="315">
          <cell r="A315" t="str">
            <v>5230</v>
          </cell>
          <cell r="B315" t="str">
            <v>ALL OTHER TAXES, NON POLICY</v>
          </cell>
          <cell r="C315">
            <v>-4111385</v>
          </cell>
          <cell r="D315">
            <v>224</v>
          </cell>
          <cell r="E315">
            <v>343197308</v>
          </cell>
          <cell r="G315">
            <v>343197308</v>
          </cell>
          <cell r="I315" t="str">
            <v>Taxes,licences and fees</v>
          </cell>
        </row>
        <row r="316">
          <cell r="A316" t="str">
            <v>5250</v>
          </cell>
          <cell r="B316" t="str">
            <v>DIVS TO P/H, CASH, INSCE DIRECT</v>
          </cell>
          <cell r="C316">
            <v>9660615</v>
          </cell>
          <cell r="D316">
            <v>229</v>
          </cell>
          <cell r="E316">
            <v>0</v>
          </cell>
          <cell r="G316" t="str">
            <v xml:space="preserve"> </v>
          </cell>
          <cell r="I316" t="str">
            <v xml:space="preserve"> </v>
          </cell>
        </row>
        <row r="317">
          <cell r="A317" t="str">
            <v>5256</v>
          </cell>
          <cell r="B317" t="str">
            <v>DIVS TO P/H, LEFT ON DEP, INSCE DIR</v>
          </cell>
          <cell r="C317">
            <v>447614306</v>
          </cell>
          <cell r="D317">
            <v>229</v>
          </cell>
          <cell r="E317">
            <v>0</v>
          </cell>
          <cell r="G317" t="str">
            <v xml:space="preserve"> </v>
          </cell>
          <cell r="I317" t="str">
            <v xml:space="preserve"> </v>
          </cell>
        </row>
        <row r="318">
          <cell r="A318" t="str">
            <v>5258</v>
          </cell>
          <cell r="B318" t="str">
            <v>DIVS TO P/H, APPLIED TO PAY REN'L P</v>
          </cell>
          <cell r="C318">
            <v>11782846</v>
          </cell>
          <cell r="D318">
            <v>229</v>
          </cell>
          <cell r="E318">
            <v>0</v>
          </cell>
          <cell r="G318" t="str">
            <v xml:space="preserve"> </v>
          </cell>
          <cell r="I318" t="str">
            <v xml:space="preserve"> </v>
          </cell>
        </row>
        <row r="319">
          <cell r="A319" t="str">
            <v>5262</v>
          </cell>
          <cell r="B319" t="str">
            <v>DIVS TO P/H, APPLIED TO PURCHASE PU</v>
          </cell>
          <cell r="C319">
            <v>14638404</v>
          </cell>
          <cell r="D319">
            <v>229</v>
          </cell>
          <cell r="E319">
            <v>0</v>
          </cell>
          <cell r="G319" t="str">
            <v xml:space="preserve"> </v>
          </cell>
          <cell r="I319" t="str">
            <v xml:space="preserve"> </v>
          </cell>
        </row>
        <row r="320">
          <cell r="A320" t="str">
            <v>5265</v>
          </cell>
          <cell r="B320" t="str">
            <v>DIVS TO P/H, APPLIED TO PURCHASE PU</v>
          </cell>
          <cell r="C320">
            <v>288692</v>
          </cell>
          <cell r="D320">
            <v>229</v>
          </cell>
          <cell r="E320">
            <v>0</v>
          </cell>
          <cell r="G320" t="str">
            <v xml:space="preserve"> </v>
          </cell>
          <cell r="I320" t="str">
            <v xml:space="preserve"> </v>
          </cell>
        </row>
        <row r="321">
          <cell r="A321" t="str">
            <v>5301</v>
          </cell>
          <cell r="B321" t="str">
            <v>INCR IN PROV FOR DIVS, INSCE DIRECT</v>
          </cell>
          <cell r="C321">
            <v>128129384</v>
          </cell>
          <cell r="D321">
            <v>229</v>
          </cell>
          <cell r="E321">
            <v>612114247</v>
          </cell>
          <cell r="G321">
            <v>612114247</v>
          </cell>
          <cell r="I321" t="str">
            <v>Dividends/ERR to life policyholders</v>
          </cell>
        </row>
        <row r="323">
          <cell r="C323">
            <v>-671612290</v>
          </cell>
          <cell r="E323">
            <v>-671612290</v>
          </cell>
          <cell r="F323">
            <v>0</v>
          </cell>
          <cell r="G323">
            <v>-671612290</v>
          </cell>
        </row>
      </sheetData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TB"/>
      <sheetName val="wbs"/>
      <sheetName val="SYN"/>
      <sheetName val="summary of naa"/>
      <sheetName val="COMPL-2013revsd"/>
      <sheetName val="COMPL-2013"/>
      <sheetName val="liquidity"/>
      <sheetName val="TFmem12-31-13"/>
      <sheetName val="TFedu12-31-13 "/>
      <sheetName val="TFpen12-31-13"/>
      <sheetName val="TFsumm12-31-13 "/>
      <sheetName val="TFmem2012"/>
      <sheetName val="TFedu2012 "/>
      <sheetName val="TFpen2012 "/>
      <sheetName val="TFsumm2012 "/>
      <sheetName val="stcks-12-31-12"/>
      <sheetName val="stcks-12-31-13"/>
      <sheetName val="real estate&amp;SA-educ-2013"/>
      <sheetName val="real estate-pen-2013"/>
      <sheetName val="real estate&amp;SA-educ-2012"/>
      <sheetName val="real estate-pen-2012"/>
      <sheetName val="IPF"/>
      <sheetName val="B"/>
      <sheetName val="b-int"/>
      <sheetName val="GS"/>
      <sheetName val="C"/>
      <sheetName val="ctd"/>
      <sheetName val="MF"/>
      <sheetName val="PL"/>
      <sheetName val="ST"/>
      <sheetName val="RE"/>
      <sheetName val="AR"/>
      <sheetName val="cr wtx"/>
      <sheetName val="PPE"/>
      <sheetName val="ACC"/>
      <sheetName val="OA"/>
      <sheetName val="PNR"/>
      <sheetName val="IPR"/>
      <sheetName val="OBR"/>
      <sheetName val="PBP"/>
      <sheetName val="PD"/>
      <sheetName val="cbr"/>
      <sheetName val="AP-NP"/>
      <sheetName val="Tx"/>
      <sheetName val="ACC Exp"/>
      <sheetName val="OL"/>
      <sheetName val="FR"/>
      <sheetName val="rqments"/>
      <sheetName val="STB"/>
      <sheetName val="Sheet1"/>
      <sheetName val="Sheet2"/>
      <sheetName val="C-pcf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>
        <row r="54">
          <cell r="Q54">
            <v>17443560324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N"/>
      <sheetName val="M"/>
      <sheetName val="J"/>
      <sheetName val="CI"/>
      <sheetName val="rbc"/>
      <sheetName val="Sheet1"/>
      <sheetName val="B"/>
      <sheetName val="$b"/>
      <sheetName val="T"/>
      <sheetName val="V"/>
      <sheetName val="ST"/>
      <sheetName val="sa"/>
      <sheetName val="OI"/>
      <sheetName val="RE"/>
      <sheetName val="ML"/>
      <sheetName val="salvage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  <sheetName val="St1"/>
    </sheetNames>
    <sheetDataSet>
      <sheetData sheetId="0" refreshError="1"/>
      <sheetData sheetId="1" refreshError="1"/>
      <sheetData sheetId="2" refreshError="1">
        <row r="3">
          <cell r="A3" t="str">
            <v>As of December 31, 2008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B1:D34"/>
  <sheetViews>
    <sheetView zoomScale="115" zoomScaleNormal="115" workbookViewId="0">
      <selection activeCell="I9" sqref="I9"/>
    </sheetView>
  </sheetViews>
  <sheetFormatPr defaultRowHeight="14.25" x14ac:dyDescent="0.2"/>
  <cols>
    <col min="1" max="1" width="3.25" customWidth="1"/>
    <col min="2" max="2" width="3.875" customWidth="1"/>
    <col min="3" max="3" width="15.875" customWidth="1"/>
    <col min="4" max="4" width="89" bestFit="1" customWidth="1"/>
  </cols>
  <sheetData>
    <row r="1" spans="2:4" ht="15" thickBot="1" x14ac:dyDescent="0.25"/>
    <row r="2" spans="2:4" ht="15" x14ac:dyDescent="0.25">
      <c r="B2" s="196" t="s">
        <v>268</v>
      </c>
      <c r="C2" s="197"/>
      <c r="D2" s="59"/>
    </row>
    <row r="3" spans="2:4" ht="15" x14ac:dyDescent="0.25">
      <c r="B3" s="206" t="s">
        <v>345</v>
      </c>
      <c r="C3" s="207"/>
      <c r="D3" s="113" t="s">
        <v>364</v>
      </c>
    </row>
    <row r="4" spans="2:4" ht="15.75" thickBot="1" x14ac:dyDescent="0.3">
      <c r="B4" s="194" t="s">
        <v>269</v>
      </c>
      <c r="C4" s="195"/>
      <c r="D4" s="52">
        <v>4</v>
      </c>
    </row>
    <row r="5" spans="2:4" ht="15.75" thickBot="1" x14ac:dyDescent="0.3">
      <c r="B5" s="188"/>
      <c r="C5" s="188"/>
      <c r="D5" s="49"/>
    </row>
    <row r="6" spans="2:4" ht="15" x14ac:dyDescent="0.25">
      <c r="B6" s="196" t="s">
        <v>361</v>
      </c>
      <c r="C6" s="197"/>
      <c r="D6" s="190">
        <f>Analysis!E11</f>
        <v>0</v>
      </c>
    </row>
    <row r="7" spans="2:4" ht="15" x14ac:dyDescent="0.25">
      <c r="B7" s="206" t="s">
        <v>362</v>
      </c>
      <c r="C7" s="207"/>
      <c r="D7" s="189">
        <f>Analysis!E14</f>
        <v>0</v>
      </c>
    </row>
    <row r="8" spans="2:4" ht="15.75" thickBot="1" x14ac:dyDescent="0.3">
      <c r="B8" s="194" t="s">
        <v>363</v>
      </c>
      <c r="C8" s="195"/>
      <c r="D8" s="191">
        <f>Analysis!E22</f>
        <v>0</v>
      </c>
    </row>
    <row r="9" spans="2:4" ht="15" x14ac:dyDescent="0.25">
      <c r="B9" s="188"/>
      <c r="C9" s="188"/>
      <c r="D9" s="49"/>
    </row>
    <row r="10" spans="2:4" ht="15.75" thickBot="1" x14ac:dyDescent="0.3">
      <c r="B10" s="57" t="s">
        <v>270</v>
      </c>
    </row>
    <row r="11" spans="2:4" ht="15.75" thickBot="1" x14ac:dyDescent="0.3">
      <c r="B11" s="204" t="s">
        <v>280</v>
      </c>
      <c r="C11" s="205"/>
      <c r="D11" s="105" t="s">
        <v>281</v>
      </c>
    </row>
    <row r="12" spans="2:4" ht="15" x14ac:dyDescent="0.25">
      <c r="B12" s="202" t="s">
        <v>273</v>
      </c>
      <c r="C12" s="203"/>
      <c r="D12" s="106" t="s">
        <v>307</v>
      </c>
    </row>
    <row r="13" spans="2:4" ht="15" x14ac:dyDescent="0.25">
      <c r="B13" s="198" t="s">
        <v>274</v>
      </c>
      <c r="C13" s="199"/>
      <c r="D13" s="55" t="s">
        <v>306</v>
      </c>
    </row>
    <row r="14" spans="2:4" ht="15" x14ac:dyDescent="0.25">
      <c r="B14" s="198" t="s">
        <v>275</v>
      </c>
      <c r="C14" s="199"/>
      <c r="D14" s="55" t="s">
        <v>284</v>
      </c>
    </row>
    <row r="15" spans="2:4" ht="15" x14ac:dyDescent="0.25">
      <c r="B15" s="198" t="s">
        <v>271</v>
      </c>
      <c r="C15" s="199"/>
      <c r="D15" s="55" t="s">
        <v>304</v>
      </c>
    </row>
    <row r="16" spans="2:4" ht="15.75" thickBot="1" x14ac:dyDescent="0.3">
      <c r="B16" s="200" t="s">
        <v>285</v>
      </c>
      <c r="C16" s="201"/>
      <c r="D16" s="56" t="s">
        <v>305</v>
      </c>
    </row>
    <row r="17" spans="2:4" ht="15.75" hidden="1" customHeight="1" thickBot="1" x14ac:dyDescent="0.3">
      <c r="B17" s="192" t="s">
        <v>303</v>
      </c>
      <c r="C17" s="193"/>
      <c r="D17" s="110" t="s">
        <v>308</v>
      </c>
    </row>
    <row r="19" spans="2:4" ht="15.75" thickBot="1" x14ac:dyDescent="0.3">
      <c r="B19" s="57" t="s">
        <v>346</v>
      </c>
    </row>
    <row r="20" spans="2:4" ht="7.5" customHeight="1" x14ac:dyDescent="0.2">
      <c r="B20" s="43"/>
      <c r="C20" s="44"/>
      <c r="D20" s="45"/>
    </row>
    <row r="21" spans="2:4" ht="15" x14ac:dyDescent="0.25">
      <c r="B21" s="46"/>
      <c r="C21" s="47" t="s">
        <v>278</v>
      </c>
      <c r="D21" s="53" t="s">
        <v>279</v>
      </c>
    </row>
    <row r="22" spans="2:4" ht="8.25" customHeight="1" thickBot="1" x14ac:dyDescent="0.25">
      <c r="B22" s="46"/>
      <c r="C22" s="49"/>
      <c r="D22" s="48"/>
    </row>
    <row r="23" spans="2:4" ht="15.75" thickBot="1" x14ac:dyDescent="0.3">
      <c r="B23" s="46"/>
      <c r="C23" s="39"/>
      <c r="D23" s="54" t="s">
        <v>301</v>
      </c>
    </row>
    <row r="24" spans="2:4" ht="4.5" customHeight="1" thickBot="1" x14ac:dyDescent="0.3">
      <c r="B24" s="46"/>
      <c r="C24" s="49"/>
      <c r="D24" s="54"/>
    </row>
    <row r="25" spans="2:4" ht="15.75" thickBot="1" x14ac:dyDescent="0.3">
      <c r="B25" s="46"/>
      <c r="C25" s="40"/>
      <c r="D25" s="54" t="s">
        <v>277</v>
      </c>
    </row>
    <row r="26" spans="2:4" ht="4.5" customHeight="1" thickBot="1" x14ac:dyDescent="0.3">
      <c r="B26" s="46"/>
      <c r="C26" s="49"/>
      <c r="D26" s="54"/>
    </row>
    <row r="27" spans="2:4" ht="15.75" thickBot="1" x14ac:dyDescent="0.3">
      <c r="B27" s="46"/>
      <c r="C27" s="41"/>
      <c r="D27" s="54" t="s">
        <v>272</v>
      </c>
    </row>
    <row r="28" spans="2:4" ht="4.5" customHeight="1" thickBot="1" x14ac:dyDescent="0.3">
      <c r="B28" s="46"/>
      <c r="C28" s="49"/>
      <c r="D28" s="54"/>
    </row>
    <row r="29" spans="2:4" ht="15.75" thickBot="1" x14ac:dyDescent="0.3">
      <c r="B29" s="46"/>
      <c r="C29" s="42"/>
      <c r="D29" s="54" t="s">
        <v>302</v>
      </c>
    </row>
    <row r="30" spans="2:4" ht="7.5" customHeight="1" thickBot="1" x14ac:dyDescent="0.25">
      <c r="B30" s="50"/>
      <c r="C30" s="51"/>
      <c r="D30" s="52"/>
    </row>
    <row r="34" spans="4:4" x14ac:dyDescent="0.2">
      <c r="D34" t="s">
        <v>360</v>
      </c>
    </row>
  </sheetData>
  <mergeCells count="13">
    <mergeCell ref="B17:C17"/>
    <mergeCell ref="B4:C4"/>
    <mergeCell ref="B2:C2"/>
    <mergeCell ref="B15:C15"/>
    <mergeCell ref="B16:C16"/>
    <mergeCell ref="B14:C14"/>
    <mergeCell ref="B13:C13"/>
    <mergeCell ref="B12:C12"/>
    <mergeCell ref="B11:C11"/>
    <mergeCell ref="B3:C3"/>
    <mergeCell ref="B6:C6"/>
    <mergeCell ref="B7:C7"/>
    <mergeCell ref="B8:C8"/>
  </mergeCells>
  <hyperlinks>
    <hyperlink ref="B17:C17" location="SCF!A1" display="SCF"/>
    <hyperlink ref="B15:C15" location="OCI!A1" display="OCI"/>
    <hyperlink ref="B16:C16" location="SCE!A1" display="SCE"/>
    <hyperlink ref="B14:C14" location="Clinic!A1" display="Clinic"/>
    <hyperlink ref="B13:C13" location="SCI!A1" display="SCI"/>
    <hyperlink ref="B12:C12" location="SFP!A1" display="SFP"/>
  </hyperlinks>
  <pageMargins left="0.7" right="0.7" top="0.75" bottom="0.75" header="0.3" footer="0.3"/>
  <pageSetup paperSize="9" scale="6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180975</xdr:rowOff>
                  </from>
                  <to>
                    <xdr:col>3</xdr:col>
                    <xdr:colOff>6772275</xdr:colOff>
                    <xdr:row>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216"/>
  <sheetViews>
    <sheetView zoomScale="70" zoomScaleNormal="70" zoomScaleSheetLayoutView="85" workbookViewId="0">
      <selection activeCell="M11" sqref="M11"/>
    </sheetView>
  </sheetViews>
  <sheetFormatPr defaultRowHeight="14.25" outlineLevelRow="2" outlineLevelCol="1" x14ac:dyDescent="0.2"/>
  <cols>
    <col min="1" max="1" width="89.75" style="3" customWidth="1"/>
    <col min="2" max="3" width="18.625" style="2" customWidth="1" outlineLevel="1"/>
    <col min="4" max="4" width="20.875" style="2" bestFit="1" customWidth="1"/>
    <col min="5" max="5" width="2.75" customWidth="1"/>
    <col min="6" max="7" width="20.875" style="2" bestFit="1" customWidth="1"/>
    <col min="8" max="8" width="2.75" customWidth="1"/>
    <col min="9" max="11" width="19.875" style="2" customWidth="1"/>
    <col min="12" max="12" width="2.75" customWidth="1"/>
    <col min="13" max="16384" width="9" style="2"/>
  </cols>
  <sheetData>
    <row r="1" spans="1:11" ht="15.75" x14ac:dyDescent="0.25">
      <c r="A1" s="1" t="str">
        <f>IF(Instructions!D2=0,"(NAME OF HMO)",Instructions!D2)</f>
        <v>(NAME OF HMO)</v>
      </c>
    </row>
    <row r="2" spans="1:11" ht="15.75" x14ac:dyDescent="0.25">
      <c r="A2" s="1" t="s">
        <v>282</v>
      </c>
    </row>
    <row r="3" spans="1:11" ht="15.75" x14ac:dyDescent="0.25">
      <c r="A3" s="58" t="str">
        <f>"As of "&amp;IF(Instructions!D4=1,Ref!C3,IF(Instructions!D4=2,Ref!C4,IF(Instructions!D4=3,Ref!C5,IF(Instructions!D4=4,Ref!C6))))&amp;" "&amp;Instructions!D3</f>
        <v>As of 31 December 2019</v>
      </c>
    </row>
    <row r="4" spans="1:11" ht="15" thickBot="1" x14ac:dyDescent="0.25"/>
    <row r="5" spans="1:11" ht="15.6" customHeight="1" x14ac:dyDescent="0.2">
      <c r="A5" s="210" t="s">
        <v>0</v>
      </c>
      <c r="B5" s="212" t="str">
        <f>"As of "&amp;IF(Instructions!D4=1,Ref!C3,IF(Instructions!D4=2,Ref!C4,IF(Instructions!D4=3,Ref!C5,IF(Instructions!D4=4,Ref!C6))))&amp;" "&amp;Instructions!D3</f>
        <v>As of 31 December 2019</v>
      </c>
      <c r="C5" s="213"/>
      <c r="D5" s="214"/>
      <c r="F5" s="212" t="s">
        <v>357</v>
      </c>
      <c r="G5" s="214"/>
      <c r="I5" s="208" t="str">
        <f>"As of
"&amp;IF(Instructions!D4=1,Ref!D3,IF(Instructions!D4=2,Ref!D4,IF(Instructions!D4=3,Ref!D5,IF(Instructions!D4=4,Ref!D6))))&amp;" "&amp;Instructions!D3-IF(Instructions!D4=1,Ref!H3,IF(Instructions!D4=2,Ref!H4,IF(Instructions!D4=3,Ref!H5,IF(Instructions!D4=4,Ref!H6))))</f>
        <v>As of
30 September 2019</v>
      </c>
      <c r="J5" s="208" t="str">
        <f>"As of
"&amp;IF(Instructions!D4=1,Ref!E3,IF(Instructions!D4=2,Ref!E4,IF(Instructions!D4=3,Ref!E5,IF(Instructions!D4=4,Ref!E6))))&amp;" "&amp;Instructions!D3-IF(Instructions!D4=1,Ref!I3,IF(Instructions!D4=2,Ref!I4,IF(Instructions!D4=3,Ref!I5,IF(Instructions!D4=4,Ref!I6))))</f>
        <v>As of
30 June 2019</v>
      </c>
      <c r="K5" s="208" t="str">
        <f>"As of
"&amp;IF(Instructions!D4=1,Ref!F3,IF(Instructions!D4=2,Ref!F4,IF(Instructions!D4=3,Ref!F5,IF(Instructions!D4=4,Ref!F6))))&amp;" "&amp;Instructions!D3-IF(Instructions!D4=1,Ref!J3,IF(Instructions!D4=2,Ref!J4,IF(Instructions!D4=3,Ref!J5,IF(Instructions!D4=4,Ref!J6))))</f>
        <v>As of
31 March 2019</v>
      </c>
    </row>
    <row r="6" spans="1:11" ht="16.5" customHeight="1" thickBot="1" x14ac:dyDescent="0.25">
      <c r="A6" s="211"/>
      <c r="B6" s="31" t="s">
        <v>250</v>
      </c>
      <c r="C6" s="32" t="s">
        <v>251</v>
      </c>
      <c r="D6" s="33" t="s">
        <v>210</v>
      </c>
      <c r="F6" s="33" t="s">
        <v>358</v>
      </c>
      <c r="G6" s="33" t="s">
        <v>359</v>
      </c>
      <c r="I6" s="209"/>
      <c r="J6" s="209"/>
      <c r="K6" s="209"/>
    </row>
    <row r="7" spans="1:11" ht="15.75" x14ac:dyDescent="0.2">
      <c r="A7" s="22" t="s">
        <v>1</v>
      </c>
      <c r="B7" s="91"/>
      <c r="C7" s="66"/>
      <c r="D7" s="92"/>
      <c r="F7" s="92"/>
      <c r="G7" s="92"/>
      <c r="I7" s="92"/>
      <c r="J7" s="92"/>
      <c r="K7" s="92"/>
    </row>
    <row r="8" spans="1:11" ht="15.75" x14ac:dyDescent="0.2">
      <c r="A8" s="23" t="s">
        <v>2</v>
      </c>
      <c r="B8" s="20">
        <f>+SUM(B9:B13)</f>
        <v>0</v>
      </c>
      <c r="C8" s="4">
        <f t="shared" ref="C8:K8" si="0">+SUM(C9:C13)</f>
        <v>0</v>
      </c>
      <c r="D8" s="4">
        <f t="shared" si="0"/>
        <v>0</v>
      </c>
      <c r="F8" s="4">
        <f>D8-I8</f>
        <v>0</v>
      </c>
      <c r="G8" s="187" t="e">
        <f>F8/I8</f>
        <v>#DIV/0!</v>
      </c>
      <c r="I8" s="4">
        <f t="shared" si="0"/>
        <v>0</v>
      </c>
      <c r="J8" s="4">
        <f t="shared" ref="J8" si="1">+SUM(J9:J13)</f>
        <v>0</v>
      </c>
      <c r="K8" s="4">
        <f t="shared" si="0"/>
        <v>0</v>
      </c>
    </row>
    <row r="9" spans="1:11" ht="15" outlineLevel="1" x14ac:dyDescent="0.2">
      <c r="A9" s="24" t="s">
        <v>3</v>
      </c>
      <c r="B9" s="114"/>
      <c r="C9" s="115"/>
      <c r="D9" s="30">
        <f>B9+C9</f>
        <v>0</v>
      </c>
      <c r="F9" s="4">
        <f t="shared" ref="F9:F72" si="2">D9-I9</f>
        <v>0</v>
      </c>
      <c r="G9" s="187" t="e">
        <f t="shared" ref="G9:G72" si="3">F9/I9</f>
        <v>#DIV/0!</v>
      </c>
      <c r="I9" s="116"/>
      <c r="J9" s="116"/>
      <c r="K9" s="116"/>
    </row>
    <row r="10" spans="1:11" ht="15" outlineLevel="1" x14ac:dyDescent="0.2">
      <c r="A10" s="24" t="s">
        <v>4</v>
      </c>
      <c r="B10" s="114"/>
      <c r="C10" s="115"/>
      <c r="D10" s="30">
        <f>B10+C10</f>
        <v>0</v>
      </c>
      <c r="F10" s="4">
        <f t="shared" si="2"/>
        <v>0</v>
      </c>
      <c r="G10" s="187" t="e">
        <f t="shared" si="3"/>
        <v>#DIV/0!</v>
      </c>
      <c r="I10" s="116"/>
      <c r="J10" s="116"/>
      <c r="K10" s="116"/>
    </row>
    <row r="11" spans="1:11" ht="15" outlineLevel="1" x14ac:dyDescent="0.2">
      <c r="A11" s="24" t="s">
        <v>6</v>
      </c>
      <c r="B11" s="114"/>
      <c r="C11" s="115"/>
      <c r="D11" s="30">
        <f>B11+C11</f>
        <v>0</v>
      </c>
      <c r="F11" s="4">
        <f t="shared" si="2"/>
        <v>0</v>
      </c>
      <c r="G11" s="187" t="e">
        <f t="shared" si="3"/>
        <v>#DIV/0!</v>
      </c>
      <c r="I11" s="116"/>
      <c r="J11" s="116"/>
      <c r="K11" s="116"/>
    </row>
    <row r="12" spans="1:11" ht="15" outlineLevel="1" x14ac:dyDescent="0.2">
      <c r="A12" s="24" t="s">
        <v>5</v>
      </c>
      <c r="B12" s="114"/>
      <c r="C12" s="115"/>
      <c r="D12" s="30">
        <f>B12+C12</f>
        <v>0</v>
      </c>
      <c r="F12" s="4">
        <f t="shared" si="2"/>
        <v>0</v>
      </c>
      <c r="G12" s="187" t="e">
        <f t="shared" si="3"/>
        <v>#DIV/0!</v>
      </c>
      <c r="I12" s="116"/>
      <c r="J12" s="116"/>
      <c r="K12" s="116"/>
    </row>
    <row r="13" spans="1:11" ht="15" outlineLevel="1" x14ac:dyDescent="0.2">
      <c r="A13" s="24" t="s">
        <v>7</v>
      </c>
      <c r="B13" s="114"/>
      <c r="C13" s="115"/>
      <c r="D13" s="30">
        <f>B13+C13</f>
        <v>0</v>
      </c>
      <c r="F13" s="4">
        <f t="shared" si="2"/>
        <v>0</v>
      </c>
      <c r="G13" s="187" t="e">
        <f t="shared" si="3"/>
        <v>#DIV/0!</v>
      </c>
      <c r="I13" s="116"/>
      <c r="J13" s="116"/>
      <c r="K13" s="116"/>
    </row>
    <row r="14" spans="1:11" ht="15.75" x14ac:dyDescent="0.2">
      <c r="A14" s="23" t="s">
        <v>8</v>
      </c>
      <c r="B14" s="20">
        <f t="shared" ref="B14:K14" si="4">+SUM(B15:B17)</f>
        <v>0</v>
      </c>
      <c r="C14" s="4">
        <f t="shared" si="4"/>
        <v>0</v>
      </c>
      <c r="D14" s="4">
        <f t="shared" si="4"/>
        <v>0</v>
      </c>
      <c r="F14" s="4">
        <f t="shared" si="2"/>
        <v>0</v>
      </c>
      <c r="G14" s="187" t="e">
        <f t="shared" si="3"/>
        <v>#DIV/0!</v>
      </c>
      <c r="I14" s="4">
        <f t="shared" si="4"/>
        <v>0</v>
      </c>
      <c r="J14" s="4">
        <f t="shared" ref="J14" si="5">+SUM(J15:J17)</f>
        <v>0</v>
      </c>
      <c r="K14" s="4">
        <f t="shared" si="4"/>
        <v>0</v>
      </c>
    </row>
    <row r="15" spans="1:11" ht="15" outlineLevel="2" x14ac:dyDescent="0.2">
      <c r="A15" s="24" t="s">
        <v>129</v>
      </c>
      <c r="B15" s="114"/>
      <c r="C15" s="115"/>
      <c r="D15" s="30">
        <f>B15+C15</f>
        <v>0</v>
      </c>
      <c r="F15" s="4">
        <f t="shared" si="2"/>
        <v>0</v>
      </c>
      <c r="G15" s="187" t="e">
        <f t="shared" si="3"/>
        <v>#DIV/0!</v>
      </c>
      <c r="I15" s="116"/>
      <c r="J15" s="116"/>
      <c r="K15" s="116"/>
    </row>
    <row r="16" spans="1:11" ht="15" outlineLevel="2" x14ac:dyDescent="0.2">
      <c r="A16" s="24" t="s">
        <v>130</v>
      </c>
      <c r="B16" s="114"/>
      <c r="C16" s="115"/>
      <c r="D16" s="30">
        <f>B16+C16</f>
        <v>0</v>
      </c>
      <c r="F16" s="4">
        <f t="shared" si="2"/>
        <v>0</v>
      </c>
      <c r="G16" s="187" t="e">
        <f t="shared" si="3"/>
        <v>#DIV/0!</v>
      </c>
      <c r="I16" s="116"/>
      <c r="J16" s="116"/>
      <c r="K16" s="116"/>
    </row>
    <row r="17" spans="1:12" ht="15" outlineLevel="2" x14ac:dyDescent="0.2">
      <c r="A17" s="24" t="s">
        <v>131</v>
      </c>
      <c r="B17" s="114"/>
      <c r="C17" s="115"/>
      <c r="D17" s="30">
        <f>B17+C17</f>
        <v>0</v>
      </c>
      <c r="F17" s="4">
        <f t="shared" si="2"/>
        <v>0</v>
      </c>
      <c r="G17" s="187" t="e">
        <f t="shared" si="3"/>
        <v>#DIV/0!</v>
      </c>
      <c r="I17" s="116"/>
      <c r="J17" s="116"/>
      <c r="K17" s="116"/>
    </row>
    <row r="18" spans="1:12" ht="15.75" x14ac:dyDescent="0.2">
      <c r="A18" s="23" t="s">
        <v>9</v>
      </c>
      <c r="B18" s="114"/>
      <c r="C18" s="115"/>
      <c r="D18" s="30">
        <f>B18+C18</f>
        <v>0</v>
      </c>
      <c r="F18" s="4">
        <f t="shared" si="2"/>
        <v>0</v>
      </c>
      <c r="G18" s="187" t="e">
        <f t="shared" si="3"/>
        <v>#DIV/0!</v>
      </c>
      <c r="I18" s="116"/>
      <c r="J18" s="116"/>
      <c r="K18" s="116"/>
    </row>
    <row r="19" spans="1:12" ht="15.75" x14ac:dyDescent="0.2">
      <c r="A19" s="23" t="s">
        <v>132</v>
      </c>
      <c r="B19" s="20">
        <f t="shared" ref="B19:K19" si="6">+SUM(B20:B21)</f>
        <v>0</v>
      </c>
      <c r="C19" s="4">
        <f t="shared" si="6"/>
        <v>0</v>
      </c>
      <c r="D19" s="4">
        <f t="shared" si="6"/>
        <v>0</v>
      </c>
      <c r="F19" s="4">
        <f t="shared" si="2"/>
        <v>0</v>
      </c>
      <c r="G19" s="187" t="e">
        <f t="shared" si="3"/>
        <v>#DIV/0!</v>
      </c>
      <c r="I19" s="4">
        <f t="shared" si="6"/>
        <v>0</v>
      </c>
      <c r="J19" s="4">
        <f t="shared" ref="J19" si="7">+SUM(J20:J21)</f>
        <v>0</v>
      </c>
      <c r="K19" s="4">
        <f t="shared" si="6"/>
        <v>0</v>
      </c>
    </row>
    <row r="20" spans="1:12" ht="15" outlineLevel="2" x14ac:dyDescent="0.2">
      <c r="A20" s="24" t="s">
        <v>133</v>
      </c>
      <c r="B20" s="114"/>
      <c r="C20" s="115"/>
      <c r="D20" s="30">
        <f>B20+C20</f>
        <v>0</v>
      </c>
      <c r="F20" s="4">
        <f t="shared" si="2"/>
        <v>0</v>
      </c>
      <c r="G20" s="187" t="e">
        <f t="shared" si="3"/>
        <v>#DIV/0!</v>
      </c>
      <c r="I20" s="116"/>
      <c r="J20" s="116"/>
      <c r="K20" s="116"/>
    </row>
    <row r="21" spans="1:12" ht="15" outlineLevel="2" x14ac:dyDescent="0.2">
      <c r="A21" s="24" t="s">
        <v>134</v>
      </c>
      <c r="B21" s="114"/>
      <c r="C21" s="115"/>
      <c r="D21" s="30">
        <f>B21+C21</f>
        <v>0</v>
      </c>
      <c r="F21" s="4">
        <f t="shared" si="2"/>
        <v>0</v>
      </c>
      <c r="G21" s="187" t="e">
        <f t="shared" si="3"/>
        <v>#DIV/0!</v>
      </c>
      <c r="I21" s="116"/>
      <c r="J21" s="116"/>
      <c r="K21" s="116"/>
    </row>
    <row r="22" spans="1:12" ht="15.75" x14ac:dyDescent="0.2">
      <c r="A22" s="23" t="s">
        <v>135</v>
      </c>
      <c r="B22" s="20">
        <f t="shared" ref="B22:K22" si="8">+SUM(B23:B24)</f>
        <v>0</v>
      </c>
      <c r="C22" s="5">
        <f t="shared" si="8"/>
        <v>0</v>
      </c>
      <c r="D22" s="4">
        <f t="shared" si="8"/>
        <v>0</v>
      </c>
      <c r="F22" s="4">
        <f t="shared" si="2"/>
        <v>0</v>
      </c>
      <c r="G22" s="187" t="e">
        <f t="shared" si="3"/>
        <v>#DIV/0!</v>
      </c>
      <c r="I22" s="4">
        <f t="shared" si="8"/>
        <v>0</v>
      </c>
      <c r="J22" s="4">
        <f t="shared" ref="J22" si="9">+SUM(J23:J24)</f>
        <v>0</v>
      </c>
      <c r="K22" s="4">
        <f t="shared" si="8"/>
        <v>0</v>
      </c>
    </row>
    <row r="23" spans="1:12" ht="15" outlineLevel="2" x14ac:dyDescent="0.2">
      <c r="A23" s="24" t="s">
        <v>11</v>
      </c>
      <c r="B23" s="114"/>
      <c r="C23" s="116"/>
      <c r="D23" s="30">
        <f>B23+C23</f>
        <v>0</v>
      </c>
      <c r="F23" s="4">
        <f t="shared" si="2"/>
        <v>0</v>
      </c>
      <c r="G23" s="187" t="e">
        <f t="shared" si="3"/>
        <v>#DIV/0!</v>
      </c>
      <c r="I23" s="116"/>
      <c r="J23" s="116"/>
      <c r="K23" s="116"/>
    </row>
    <row r="24" spans="1:12" ht="15" outlineLevel="2" x14ac:dyDescent="0.2">
      <c r="A24" s="24" t="s">
        <v>134</v>
      </c>
      <c r="B24" s="114"/>
      <c r="C24" s="116"/>
      <c r="D24" s="30">
        <f>B24+C24</f>
        <v>0</v>
      </c>
      <c r="F24" s="4">
        <f t="shared" si="2"/>
        <v>0</v>
      </c>
      <c r="G24" s="187" t="e">
        <f t="shared" si="3"/>
        <v>#DIV/0!</v>
      </c>
      <c r="I24" s="116"/>
      <c r="J24" s="116"/>
      <c r="K24" s="116"/>
    </row>
    <row r="25" spans="1:12" ht="15.75" x14ac:dyDescent="0.2">
      <c r="A25" s="23" t="s">
        <v>137</v>
      </c>
      <c r="B25" s="20">
        <f t="shared" ref="B25:K25" si="10">+SUM(B26:B27)</f>
        <v>0</v>
      </c>
      <c r="C25" s="5">
        <f t="shared" si="10"/>
        <v>0</v>
      </c>
      <c r="D25" s="4">
        <f t="shared" si="10"/>
        <v>0</v>
      </c>
      <c r="F25" s="4">
        <f t="shared" si="2"/>
        <v>0</v>
      </c>
      <c r="G25" s="187" t="e">
        <f t="shared" si="3"/>
        <v>#DIV/0!</v>
      </c>
      <c r="I25" s="4">
        <f t="shared" si="10"/>
        <v>0</v>
      </c>
      <c r="J25" s="4">
        <f t="shared" ref="J25" si="11">+SUM(J26:J27)</f>
        <v>0</v>
      </c>
      <c r="K25" s="4">
        <f t="shared" si="10"/>
        <v>0</v>
      </c>
    </row>
    <row r="26" spans="1:12" ht="15" outlineLevel="2" x14ac:dyDescent="0.2">
      <c r="A26" s="24" t="s">
        <v>136</v>
      </c>
      <c r="B26" s="114"/>
      <c r="C26" s="115"/>
      <c r="D26" s="30">
        <f>B26+C26</f>
        <v>0</v>
      </c>
      <c r="F26" s="4">
        <f t="shared" si="2"/>
        <v>0</v>
      </c>
      <c r="G26" s="187" t="e">
        <f t="shared" si="3"/>
        <v>#DIV/0!</v>
      </c>
      <c r="I26" s="116"/>
      <c r="J26" s="116"/>
      <c r="K26" s="116"/>
    </row>
    <row r="27" spans="1:12" ht="15" outlineLevel="2" x14ac:dyDescent="0.2">
      <c r="A27" s="24" t="s">
        <v>134</v>
      </c>
      <c r="B27" s="114"/>
      <c r="C27" s="115"/>
      <c r="D27" s="30">
        <f>B27+C27</f>
        <v>0</v>
      </c>
      <c r="F27" s="4">
        <f t="shared" si="2"/>
        <v>0</v>
      </c>
      <c r="G27" s="187" t="e">
        <f t="shared" si="3"/>
        <v>#DIV/0!</v>
      </c>
      <c r="I27" s="116"/>
      <c r="J27" s="116"/>
      <c r="K27" s="116"/>
    </row>
    <row r="28" spans="1:12" ht="15.75" x14ac:dyDescent="0.2">
      <c r="A28" s="23" t="s">
        <v>138</v>
      </c>
      <c r="B28" s="20">
        <f t="shared" ref="B28:K28" si="12">+SUM(B29,B44)</f>
        <v>0</v>
      </c>
      <c r="C28" s="4">
        <f t="shared" si="12"/>
        <v>0</v>
      </c>
      <c r="D28" s="4">
        <f t="shared" si="12"/>
        <v>0</v>
      </c>
      <c r="F28" s="4">
        <f t="shared" si="2"/>
        <v>0</v>
      </c>
      <c r="G28" s="187" t="e">
        <f t="shared" si="3"/>
        <v>#DIV/0!</v>
      </c>
      <c r="I28" s="4">
        <f t="shared" si="12"/>
        <v>0</v>
      </c>
      <c r="J28" s="4">
        <f t="shared" ref="J28" si="13">+SUM(J29,J44)</f>
        <v>0</v>
      </c>
      <c r="K28" s="4">
        <f t="shared" si="12"/>
        <v>0</v>
      </c>
    </row>
    <row r="29" spans="1:12" ht="15" outlineLevel="1" x14ac:dyDescent="0.2">
      <c r="A29" s="24" t="s">
        <v>12</v>
      </c>
      <c r="B29" s="20">
        <f>SUM(B30:B43)</f>
        <v>0</v>
      </c>
      <c r="C29" s="4">
        <f t="shared" ref="C29:K29" si="14">SUM(C30:C43)</f>
        <v>0</v>
      </c>
      <c r="D29" s="4">
        <f t="shared" si="14"/>
        <v>0</v>
      </c>
      <c r="F29" s="4">
        <f t="shared" si="2"/>
        <v>0</v>
      </c>
      <c r="G29" s="187" t="e">
        <f t="shared" si="3"/>
        <v>#DIV/0!</v>
      </c>
      <c r="I29" s="4">
        <f t="shared" si="14"/>
        <v>0</v>
      </c>
      <c r="J29" s="4">
        <f t="shared" ref="J29" si="15">SUM(J30:J43)</f>
        <v>0</v>
      </c>
      <c r="K29" s="4">
        <f t="shared" si="14"/>
        <v>0</v>
      </c>
    </row>
    <row r="30" spans="1:12" ht="15" outlineLevel="2" x14ac:dyDescent="0.2">
      <c r="A30" s="25" t="s">
        <v>13</v>
      </c>
      <c r="B30" s="117"/>
      <c r="C30" s="118"/>
      <c r="D30" s="30">
        <f t="shared" ref="D30:D43" si="16">B30+C30</f>
        <v>0</v>
      </c>
      <c r="F30" s="4">
        <f t="shared" si="2"/>
        <v>0</v>
      </c>
      <c r="G30" s="187" t="e">
        <f t="shared" si="3"/>
        <v>#DIV/0!</v>
      </c>
      <c r="I30" s="121"/>
      <c r="J30" s="121"/>
      <c r="K30" s="121"/>
    </row>
    <row r="31" spans="1:12" s="6" customFormat="1" ht="15" outlineLevel="2" x14ac:dyDescent="0.2">
      <c r="A31" s="26" t="s">
        <v>134</v>
      </c>
      <c r="B31" s="119"/>
      <c r="C31" s="120"/>
      <c r="D31" s="30">
        <f t="shared" si="16"/>
        <v>0</v>
      </c>
      <c r="E31"/>
      <c r="F31" s="4">
        <f t="shared" si="2"/>
        <v>0</v>
      </c>
      <c r="G31" s="187" t="e">
        <f t="shared" si="3"/>
        <v>#DIV/0!</v>
      </c>
      <c r="H31"/>
      <c r="I31" s="122"/>
      <c r="J31" s="122"/>
      <c r="K31" s="122"/>
      <c r="L31"/>
    </row>
    <row r="32" spans="1:12" ht="15" outlineLevel="2" x14ac:dyDescent="0.2">
      <c r="A32" s="25" t="s">
        <v>14</v>
      </c>
      <c r="B32" s="117"/>
      <c r="C32" s="118"/>
      <c r="D32" s="30">
        <f t="shared" si="16"/>
        <v>0</v>
      </c>
      <c r="F32" s="4">
        <f t="shared" si="2"/>
        <v>0</v>
      </c>
      <c r="G32" s="187" t="e">
        <f t="shared" si="3"/>
        <v>#DIV/0!</v>
      </c>
      <c r="I32" s="121"/>
      <c r="J32" s="121"/>
      <c r="K32" s="121"/>
    </row>
    <row r="33" spans="1:12" s="6" customFormat="1" ht="15" outlineLevel="2" x14ac:dyDescent="0.2">
      <c r="A33" s="26" t="s">
        <v>134</v>
      </c>
      <c r="B33" s="119"/>
      <c r="C33" s="120"/>
      <c r="D33" s="30">
        <f t="shared" si="16"/>
        <v>0</v>
      </c>
      <c r="E33"/>
      <c r="F33" s="4">
        <f t="shared" si="2"/>
        <v>0</v>
      </c>
      <c r="G33" s="187" t="e">
        <f t="shared" si="3"/>
        <v>#DIV/0!</v>
      </c>
      <c r="H33"/>
      <c r="I33" s="122"/>
      <c r="J33" s="122"/>
      <c r="K33" s="122"/>
      <c r="L33"/>
    </row>
    <row r="34" spans="1:12" ht="15" outlineLevel="2" x14ac:dyDescent="0.2">
      <c r="A34" s="25" t="s">
        <v>15</v>
      </c>
      <c r="B34" s="117"/>
      <c r="C34" s="118"/>
      <c r="D34" s="30">
        <f t="shared" si="16"/>
        <v>0</v>
      </c>
      <c r="F34" s="4">
        <f t="shared" si="2"/>
        <v>0</v>
      </c>
      <c r="G34" s="187" t="e">
        <f t="shared" si="3"/>
        <v>#DIV/0!</v>
      </c>
      <c r="I34" s="121"/>
      <c r="J34" s="121"/>
      <c r="K34" s="121"/>
    </row>
    <row r="35" spans="1:12" s="6" customFormat="1" ht="15" outlineLevel="2" x14ac:dyDescent="0.2">
      <c r="A35" s="26" t="s">
        <v>134</v>
      </c>
      <c r="B35" s="119"/>
      <c r="C35" s="120"/>
      <c r="D35" s="30">
        <f t="shared" si="16"/>
        <v>0</v>
      </c>
      <c r="E35"/>
      <c r="F35" s="4">
        <f t="shared" si="2"/>
        <v>0</v>
      </c>
      <c r="G35" s="187" t="e">
        <f t="shared" si="3"/>
        <v>#DIV/0!</v>
      </c>
      <c r="H35"/>
      <c r="I35" s="122"/>
      <c r="J35" s="122"/>
      <c r="K35" s="122"/>
      <c r="L35"/>
    </row>
    <row r="36" spans="1:12" ht="15" outlineLevel="2" x14ac:dyDescent="0.2">
      <c r="A36" s="25" t="s">
        <v>16</v>
      </c>
      <c r="B36" s="117"/>
      <c r="C36" s="118"/>
      <c r="D36" s="30">
        <f t="shared" si="16"/>
        <v>0</v>
      </c>
      <c r="F36" s="4">
        <f t="shared" si="2"/>
        <v>0</v>
      </c>
      <c r="G36" s="187" t="e">
        <f t="shared" si="3"/>
        <v>#DIV/0!</v>
      </c>
      <c r="I36" s="121"/>
      <c r="J36" s="121"/>
      <c r="K36" s="121"/>
    </row>
    <row r="37" spans="1:12" s="6" customFormat="1" ht="15" outlineLevel="2" x14ac:dyDescent="0.2">
      <c r="A37" s="26" t="s">
        <v>134</v>
      </c>
      <c r="B37" s="119"/>
      <c r="C37" s="120"/>
      <c r="D37" s="30">
        <f t="shared" si="16"/>
        <v>0</v>
      </c>
      <c r="E37"/>
      <c r="F37" s="4">
        <f t="shared" si="2"/>
        <v>0</v>
      </c>
      <c r="G37" s="187" t="e">
        <f t="shared" si="3"/>
        <v>#DIV/0!</v>
      </c>
      <c r="H37"/>
      <c r="I37" s="122"/>
      <c r="J37" s="122"/>
      <c r="K37" s="122"/>
      <c r="L37"/>
    </row>
    <row r="38" spans="1:12" ht="15" outlineLevel="2" x14ac:dyDescent="0.2">
      <c r="A38" s="25" t="s">
        <v>139</v>
      </c>
      <c r="B38" s="117"/>
      <c r="C38" s="118"/>
      <c r="D38" s="30">
        <f t="shared" si="16"/>
        <v>0</v>
      </c>
      <c r="F38" s="4">
        <f t="shared" si="2"/>
        <v>0</v>
      </c>
      <c r="G38" s="187" t="e">
        <f t="shared" si="3"/>
        <v>#DIV/0!</v>
      </c>
      <c r="I38" s="121"/>
      <c r="J38" s="121"/>
      <c r="K38" s="121"/>
    </row>
    <row r="39" spans="1:12" s="6" customFormat="1" ht="15" outlineLevel="2" x14ac:dyDescent="0.2">
      <c r="A39" s="26" t="s">
        <v>134</v>
      </c>
      <c r="B39" s="119"/>
      <c r="C39" s="120"/>
      <c r="D39" s="30">
        <f t="shared" si="16"/>
        <v>0</v>
      </c>
      <c r="E39"/>
      <c r="F39" s="4">
        <f t="shared" si="2"/>
        <v>0</v>
      </c>
      <c r="G39" s="187" t="e">
        <f t="shared" si="3"/>
        <v>#DIV/0!</v>
      </c>
      <c r="H39"/>
      <c r="I39" s="122"/>
      <c r="J39" s="122"/>
      <c r="K39" s="122"/>
      <c r="L39"/>
    </row>
    <row r="40" spans="1:12" ht="15" outlineLevel="2" x14ac:dyDescent="0.2">
      <c r="A40" s="25" t="s">
        <v>140</v>
      </c>
      <c r="B40" s="117"/>
      <c r="C40" s="118"/>
      <c r="D40" s="30">
        <f t="shared" si="16"/>
        <v>0</v>
      </c>
      <c r="F40" s="4">
        <f t="shared" si="2"/>
        <v>0</v>
      </c>
      <c r="G40" s="187" t="e">
        <f t="shared" si="3"/>
        <v>#DIV/0!</v>
      </c>
      <c r="I40" s="121"/>
      <c r="J40" s="121"/>
      <c r="K40" s="121"/>
    </row>
    <row r="41" spans="1:12" s="6" customFormat="1" ht="15" outlineLevel="2" x14ac:dyDescent="0.2">
      <c r="A41" s="26" t="s">
        <v>134</v>
      </c>
      <c r="B41" s="119"/>
      <c r="C41" s="120"/>
      <c r="D41" s="30">
        <f t="shared" si="16"/>
        <v>0</v>
      </c>
      <c r="E41"/>
      <c r="F41" s="4">
        <f t="shared" si="2"/>
        <v>0</v>
      </c>
      <c r="G41" s="187" t="e">
        <f t="shared" si="3"/>
        <v>#DIV/0!</v>
      </c>
      <c r="H41"/>
      <c r="I41" s="122"/>
      <c r="J41" s="122"/>
      <c r="K41" s="122"/>
      <c r="L41"/>
    </row>
    <row r="42" spans="1:12" ht="15" outlineLevel="2" x14ac:dyDescent="0.2">
      <c r="A42" s="25" t="s">
        <v>17</v>
      </c>
      <c r="B42" s="117"/>
      <c r="C42" s="118"/>
      <c r="D42" s="30">
        <f t="shared" si="16"/>
        <v>0</v>
      </c>
      <c r="F42" s="4">
        <f t="shared" si="2"/>
        <v>0</v>
      </c>
      <c r="G42" s="187" t="e">
        <f t="shared" si="3"/>
        <v>#DIV/0!</v>
      </c>
      <c r="I42" s="121"/>
      <c r="J42" s="121"/>
      <c r="K42" s="121"/>
    </row>
    <row r="43" spans="1:12" s="6" customFormat="1" ht="15" outlineLevel="2" x14ac:dyDescent="0.2">
      <c r="A43" s="26" t="s">
        <v>134</v>
      </c>
      <c r="B43" s="119"/>
      <c r="C43" s="120"/>
      <c r="D43" s="30">
        <f t="shared" si="16"/>
        <v>0</v>
      </c>
      <c r="E43"/>
      <c r="F43" s="4">
        <f t="shared" si="2"/>
        <v>0</v>
      </c>
      <c r="G43" s="187" t="e">
        <f t="shared" si="3"/>
        <v>#DIV/0!</v>
      </c>
      <c r="H43"/>
      <c r="I43" s="122"/>
      <c r="J43" s="122"/>
      <c r="K43" s="122"/>
      <c r="L43"/>
    </row>
    <row r="44" spans="1:12" ht="15" outlineLevel="1" x14ac:dyDescent="0.2">
      <c r="A44" s="24" t="s">
        <v>141</v>
      </c>
      <c r="B44" s="20">
        <f>+SUM(B45:B48)</f>
        <v>0</v>
      </c>
      <c r="C44" s="4">
        <f t="shared" ref="C44:K44" si="17">+SUM(C45:C48)</f>
        <v>0</v>
      </c>
      <c r="D44" s="4">
        <f t="shared" si="17"/>
        <v>0</v>
      </c>
      <c r="F44" s="4">
        <f t="shared" si="2"/>
        <v>0</v>
      </c>
      <c r="G44" s="187" t="e">
        <f t="shared" si="3"/>
        <v>#DIV/0!</v>
      </c>
      <c r="I44" s="4">
        <f t="shared" si="17"/>
        <v>0</v>
      </c>
      <c r="J44" s="4">
        <f t="shared" ref="J44" si="18">+SUM(J45:J48)</f>
        <v>0</v>
      </c>
      <c r="K44" s="4">
        <f t="shared" si="17"/>
        <v>0</v>
      </c>
    </row>
    <row r="45" spans="1:12" ht="15" outlineLevel="2" x14ac:dyDescent="0.2">
      <c r="A45" s="25" t="s">
        <v>142</v>
      </c>
      <c r="B45" s="117"/>
      <c r="C45" s="118"/>
      <c r="D45" s="30">
        <f>B45+C45</f>
        <v>0</v>
      </c>
      <c r="F45" s="4">
        <f t="shared" si="2"/>
        <v>0</v>
      </c>
      <c r="G45" s="187" t="e">
        <f t="shared" si="3"/>
        <v>#DIV/0!</v>
      </c>
      <c r="I45" s="121"/>
      <c r="J45" s="121"/>
      <c r="K45" s="121"/>
    </row>
    <row r="46" spans="1:12" s="6" customFormat="1" ht="15" outlineLevel="2" x14ac:dyDescent="0.2">
      <c r="A46" s="26" t="s">
        <v>134</v>
      </c>
      <c r="B46" s="119"/>
      <c r="C46" s="120"/>
      <c r="D46" s="30">
        <f>B46+C46</f>
        <v>0</v>
      </c>
      <c r="E46"/>
      <c r="F46" s="4">
        <f t="shared" si="2"/>
        <v>0</v>
      </c>
      <c r="G46" s="187" t="e">
        <f t="shared" si="3"/>
        <v>#DIV/0!</v>
      </c>
      <c r="H46"/>
      <c r="I46" s="122"/>
      <c r="J46" s="122"/>
      <c r="K46" s="122"/>
      <c r="L46"/>
    </row>
    <row r="47" spans="1:12" ht="15" outlineLevel="2" x14ac:dyDescent="0.2">
      <c r="A47" s="25" t="s">
        <v>143</v>
      </c>
      <c r="B47" s="117"/>
      <c r="C47" s="118"/>
      <c r="D47" s="30">
        <f>B47+C47</f>
        <v>0</v>
      </c>
      <c r="F47" s="4">
        <f t="shared" si="2"/>
        <v>0</v>
      </c>
      <c r="G47" s="187" t="e">
        <f t="shared" si="3"/>
        <v>#DIV/0!</v>
      </c>
      <c r="I47" s="121"/>
      <c r="J47" s="121"/>
      <c r="K47" s="121"/>
    </row>
    <row r="48" spans="1:12" s="6" customFormat="1" ht="15" outlineLevel="2" x14ac:dyDescent="0.2">
      <c r="A48" s="26" t="s">
        <v>134</v>
      </c>
      <c r="B48" s="119"/>
      <c r="C48" s="120"/>
      <c r="D48" s="30">
        <f>B48+C48</f>
        <v>0</v>
      </c>
      <c r="E48"/>
      <c r="F48" s="4">
        <f t="shared" si="2"/>
        <v>0</v>
      </c>
      <c r="G48" s="187" t="e">
        <f t="shared" si="3"/>
        <v>#DIV/0!</v>
      </c>
      <c r="H48"/>
      <c r="I48" s="122"/>
      <c r="J48" s="122"/>
      <c r="K48" s="122"/>
      <c r="L48"/>
    </row>
    <row r="49" spans="1:11" ht="15.75" x14ac:dyDescent="0.2">
      <c r="A49" s="23" t="s">
        <v>144</v>
      </c>
      <c r="B49" s="20">
        <f t="shared" ref="B49:K49" si="19">SUM(B50:B54)</f>
        <v>0</v>
      </c>
      <c r="C49" s="4">
        <f t="shared" si="19"/>
        <v>0</v>
      </c>
      <c r="D49" s="4">
        <f t="shared" si="19"/>
        <v>0</v>
      </c>
      <c r="F49" s="4">
        <f t="shared" si="2"/>
        <v>0</v>
      </c>
      <c r="G49" s="187" t="e">
        <f t="shared" si="3"/>
        <v>#DIV/0!</v>
      </c>
      <c r="I49" s="4">
        <f t="shared" si="19"/>
        <v>0</v>
      </c>
      <c r="J49" s="4">
        <f t="shared" ref="J49" si="20">SUM(J50:J54)</f>
        <v>0</v>
      </c>
      <c r="K49" s="4">
        <f t="shared" si="19"/>
        <v>0</v>
      </c>
    </row>
    <row r="50" spans="1:11" ht="15" outlineLevel="1" x14ac:dyDescent="0.2">
      <c r="A50" s="24" t="s">
        <v>145</v>
      </c>
      <c r="B50" s="117"/>
      <c r="C50" s="118"/>
      <c r="D50" s="30">
        <f>B50+C50</f>
        <v>0</v>
      </c>
      <c r="F50" s="4">
        <f t="shared" si="2"/>
        <v>0</v>
      </c>
      <c r="G50" s="187" t="e">
        <f t="shared" si="3"/>
        <v>#DIV/0!</v>
      </c>
      <c r="I50" s="121"/>
      <c r="J50" s="121"/>
      <c r="K50" s="121"/>
    </row>
    <row r="51" spans="1:11" ht="15" outlineLevel="1" x14ac:dyDescent="0.2">
      <c r="A51" s="25" t="s">
        <v>134</v>
      </c>
      <c r="B51" s="117"/>
      <c r="C51" s="118"/>
      <c r="D51" s="30">
        <f>B51+C51</f>
        <v>0</v>
      </c>
      <c r="F51" s="4">
        <f t="shared" si="2"/>
        <v>0</v>
      </c>
      <c r="G51" s="187" t="e">
        <f t="shared" si="3"/>
        <v>#DIV/0!</v>
      </c>
      <c r="I51" s="121"/>
      <c r="J51" s="121"/>
      <c r="K51" s="121"/>
    </row>
    <row r="52" spans="1:11" ht="15" outlineLevel="1" x14ac:dyDescent="0.2">
      <c r="A52" s="24" t="s">
        <v>146</v>
      </c>
      <c r="B52" s="117"/>
      <c r="C52" s="118"/>
      <c r="D52" s="30">
        <f>B52+C52</f>
        <v>0</v>
      </c>
      <c r="F52" s="4">
        <f t="shared" si="2"/>
        <v>0</v>
      </c>
      <c r="G52" s="187" t="e">
        <f t="shared" si="3"/>
        <v>#DIV/0!</v>
      </c>
      <c r="I52" s="121"/>
      <c r="J52" s="121"/>
      <c r="K52" s="121"/>
    </row>
    <row r="53" spans="1:11" ht="15" outlineLevel="1" x14ac:dyDescent="0.2">
      <c r="A53" s="25" t="s">
        <v>134</v>
      </c>
      <c r="B53" s="117"/>
      <c r="C53" s="118"/>
      <c r="D53" s="30">
        <f>B53+C53</f>
        <v>0</v>
      </c>
      <c r="F53" s="4">
        <f t="shared" si="2"/>
        <v>0</v>
      </c>
      <c r="G53" s="187" t="e">
        <f t="shared" si="3"/>
        <v>#DIV/0!</v>
      </c>
      <c r="I53" s="121"/>
      <c r="J53" s="121"/>
      <c r="K53" s="121"/>
    </row>
    <row r="54" spans="1:11" ht="15" outlineLevel="1" x14ac:dyDescent="0.2">
      <c r="A54" s="24" t="s">
        <v>147</v>
      </c>
      <c r="B54" s="117"/>
      <c r="C54" s="118"/>
      <c r="D54" s="30">
        <f>B54+C54</f>
        <v>0</v>
      </c>
      <c r="F54" s="4">
        <f t="shared" si="2"/>
        <v>0</v>
      </c>
      <c r="G54" s="187" t="e">
        <f t="shared" si="3"/>
        <v>#DIV/0!</v>
      </c>
      <c r="I54" s="121"/>
      <c r="J54" s="121"/>
      <c r="K54" s="121"/>
    </row>
    <row r="55" spans="1:11" ht="15.75" x14ac:dyDescent="0.2">
      <c r="A55" s="23" t="s">
        <v>148</v>
      </c>
      <c r="B55" s="20">
        <f t="shared" ref="B55:K55" si="21">+SUM(B56,B59,B62,B63,B64)</f>
        <v>0</v>
      </c>
      <c r="C55" s="4">
        <f t="shared" si="21"/>
        <v>0</v>
      </c>
      <c r="D55" s="4">
        <f t="shared" si="21"/>
        <v>0</v>
      </c>
      <c r="F55" s="4">
        <f t="shared" si="2"/>
        <v>0</v>
      </c>
      <c r="G55" s="187" t="e">
        <f t="shared" si="3"/>
        <v>#DIV/0!</v>
      </c>
      <c r="I55" s="4">
        <f t="shared" si="21"/>
        <v>0</v>
      </c>
      <c r="J55" s="4">
        <f t="shared" ref="J55" si="22">+SUM(J56,J59,J62,J63,J64)</f>
        <v>0</v>
      </c>
      <c r="K55" s="4">
        <f t="shared" si="21"/>
        <v>0</v>
      </c>
    </row>
    <row r="56" spans="1:11" ht="15" outlineLevel="1" x14ac:dyDescent="0.2">
      <c r="A56" s="24" t="s">
        <v>149</v>
      </c>
      <c r="B56" s="20">
        <f t="shared" ref="B56:K56" si="23">+SUM(B57:B58)</f>
        <v>0</v>
      </c>
      <c r="C56" s="4">
        <f t="shared" si="23"/>
        <v>0</v>
      </c>
      <c r="D56" s="4">
        <f t="shared" si="23"/>
        <v>0</v>
      </c>
      <c r="F56" s="4">
        <f t="shared" si="2"/>
        <v>0</v>
      </c>
      <c r="G56" s="187" t="e">
        <f t="shared" si="3"/>
        <v>#DIV/0!</v>
      </c>
      <c r="I56" s="4">
        <f t="shared" si="23"/>
        <v>0</v>
      </c>
      <c r="J56" s="4">
        <f t="shared" ref="J56" si="24">+SUM(J57:J58)</f>
        <v>0</v>
      </c>
      <c r="K56" s="4">
        <f t="shared" si="23"/>
        <v>0</v>
      </c>
    </row>
    <row r="57" spans="1:11" ht="15" outlineLevel="2" x14ac:dyDescent="0.2">
      <c r="A57" s="25" t="s">
        <v>18</v>
      </c>
      <c r="B57" s="117"/>
      <c r="C57" s="118"/>
      <c r="D57" s="30">
        <f>B57+C57</f>
        <v>0</v>
      </c>
      <c r="F57" s="4">
        <f t="shared" si="2"/>
        <v>0</v>
      </c>
      <c r="G57" s="187" t="e">
        <f t="shared" si="3"/>
        <v>#DIV/0!</v>
      </c>
      <c r="I57" s="121"/>
      <c r="J57" s="121"/>
      <c r="K57" s="121"/>
    </row>
    <row r="58" spans="1:11" ht="15" outlineLevel="2" x14ac:dyDescent="0.2">
      <c r="A58" s="25" t="s">
        <v>19</v>
      </c>
      <c r="B58" s="117"/>
      <c r="C58" s="118"/>
      <c r="D58" s="30">
        <f>B58+C58</f>
        <v>0</v>
      </c>
      <c r="F58" s="4">
        <f t="shared" si="2"/>
        <v>0</v>
      </c>
      <c r="G58" s="187" t="e">
        <f t="shared" si="3"/>
        <v>#DIV/0!</v>
      </c>
      <c r="I58" s="121"/>
      <c r="J58" s="121"/>
      <c r="K58" s="121"/>
    </row>
    <row r="59" spans="1:11" ht="15" outlineLevel="1" x14ac:dyDescent="0.2">
      <c r="A59" s="24" t="s">
        <v>150</v>
      </c>
      <c r="B59" s="20">
        <f t="shared" ref="B59:K59" si="25">+SUM(B60:B61)</f>
        <v>0</v>
      </c>
      <c r="C59" s="4">
        <f t="shared" si="25"/>
        <v>0</v>
      </c>
      <c r="D59" s="4">
        <f t="shared" si="25"/>
        <v>0</v>
      </c>
      <c r="F59" s="4">
        <f t="shared" si="2"/>
        <v>0</v>
      </c>
      <c r="G59" s="187" t="e">
        <f t="shared" si="3"/>
        <v>#DIV/0!</v>
      </c>
      <c r="I59" s="4">
        <f t="shared" si="25"/>
        <v>0</v>
      </c>
      <c r="J59" s="4">
        <f t="shared" ref="J59" si="26">+SUM(J60:J61)</f>
        <v>0</v>
      </c>
      <c r="K59" s="4">
        <f t="shared" si="25"/>
        <v>0</v>
      </c>
    </row>
    <row r="60" spans="1:11" ht="15" outlineLevel="2" x14ac:dyDescent="0.2">
      <c r="A60" s="25" t="s">
        <v>18</v>
      </c>
      <c r="B60" s="117"/>
      <c r="C60" s="118"/>
      <c r="D60" s="30">
        <f>B60+C60</f>
        <v>0</v>
      </c>
      <c r="F60" s="4">
        <f t="shared" si="2"/>
        <v>0</v>
      </c>
      <c r="G60" s="187" t="e">
        <f t="shared" si="3"/>
        <v>#DIV/0!</v>
      </c>
      <c r="I60" s="121"/>
      <c r="J60" s="121"/>
      <c r="K60" s="121"/>
    </row>
    <row r="61" spans="1:11" ht="15" outlineLevel="2" x14ac:dyDescent="0.2">
      <c r="A61" s="25" t="s">
        <v>19</v>
      </c>
      <c r="B61" s="117"/>
      <c r="C61" s="118"/>
      <c r="D61" s="30">
        <f>B61+C61</f>
        <v>0</v>
      </c>
      <c r="F61" s="4">
        <f t="shared" si="2"/>
        <v>0</v>
      </c>
      <c r="G61" s="187" t="e">
        <f t="shared" si="3"/>
        <v>#DIV/0!</v>
      </c>
      <c r="I61" s="121"/>
      <c r="J61" s="121"/>
      <c r="K61" s="121"/>
    </row>
    <row r="62" spans="1:11" ht="15" outlineLevel="1" x14ac:dyDescent="0.2">
      <c r="A62" s="24" t="s">
        <v>152</v>
      </c>
      <c r="B62" s="117"/>
      <c r="C62" s="118"/>
      <c r="D62" s="30">
        <f>B62+C62</f>
        <v>0</v>
      </c>
      <c r="F62" s="4">
        <f t="shared" si="2"/>
        <v>0</v>
      </c>
      <c r="G62" s="187" t="e">
        <f t="shared" si="3"/>
        <v>#DIV/0!</v>
      </c>
      <c r="I62" s="121"/>
      <c r="J62" s="121"/>
      <c r="K62" s="121"/>
    </row>
    <row r="63" spans="1:11" ht="15" outlineLevel="1" x14ac:dyDescent="0.2">
      <c r="A63" s="24" t="s">
        <v>151</v>
      </c>
      <c r="B63" s="117"/>
      <c r="C63" s="118"/>
      <c r="D63" s="30">
        <f>B63+C63</f>
        <v>0</v>
      </c>
      <c r="F63" s="4">
        <f t="shared" si="2"/>
        <v>0</v>
      </c>
      <c r="G63" s="187" t="e">
        <f t="shared" si="3"/>
        <v>#DIV/0!</v>
      </c>
      <c r="I63" s="121"/>
      <c r="J63" s="121"/>
      <c r="K63" s="121"/>
    </row>
    <row r="64" spans="1:11" ht="15" outlineLevel="1" x14ac:dyDescent="0.2">
      <c r="A64" s="24" t="s">
        <v>153</v>
      </c>
      <c r="B64" s="20">
        <f t="shared" ref="B64:K64" si="27">+SUM(B65:B67)</f>
        <v>0</v>
      </c>
      <c r="C64" s="4">
        <f t="shared" si="27"/>
        <v>0</v>
      </c>
      <c r="D64" s="4">
        <f t="shared" si="27"/>
        <v>0</v>
      </c>
      <c r="F64" s="4">
        <f t="shared" si="2"/>
        <v>0</v>
      </c>
      <c r="G64" s="187" t="e">
        <f t="shared" si="3"/>
        <v>#DIV/0!</v>
      </c>
      <c r="I64" s="4">
        <f t="shared" si="27"/>
        <v>0</v>
      </c>
      <c r="J64" s="4">
        <f t="shared" ref="J64" si="28">+SUM(J65:J67)</f>
        <v>0</v>
      </c>
      <c r="K64" s="4">
        <f t="shared" si="27"/>
        <v>0</v>
      </c>
    </row>
    <row r="65" spans="1:11" ht="15" outlineLevel="2" x14ac:dyDescent="0.2">
      <c r="A65" s="25" t="s">
        <v>154</v>
      </c>
      <c r="B65" s="117"/>
      <c r="C65" s="118"/>
      <c r="D65" s="30">
        <f>B65+C65</f>
        <v>0</v>
      </c>
      <c r="F65" s="4">
        <f t="shared" si="2"/>
        <v>0</v>
      </c>
      <c r="G65" s="187" t="e">
        <f t="shared" si="3"/>
        <v>#DIV/0!</v>
      </c>
      <c r="I65" s="121"/>
      <c r="J65" s="121"/>
      <c r="K65" s="121"/>
    </row>
    <row r="66" spans="1:11" ht="15" outlineLevel="2" x14ac:dyDescent="0.2">
      <c r="A66" s="25" t="s">
        <v>155</v>
      </c>
      <c r="B66" s="117"/>
      <c r="C66" s="118"/>
      <c r="D66" s="30">
        <f>B66+C66</f>
        <v>0</v>
      </c>
      <c r="F66" s="4">
        <f t="shared" si="2"/>
        <v>0</v>
      </c>
      <c r="G66" s="187" t="e">
        <f t="shared" si="3"/>
        <v>#DIV/0!</v>
      </c>
      <c r="I66" s="121"/>
      <c r="J66" s="121"/>
      <c r="K66" s="121"/>
    </row>
    <row r="67" spans="1:11" ht="15" outlineLevel="2" x14ac:dyDescent="0.2">
      <c r="A67" s="25" t="s">
        <v>156</v>
      </c>
      <c r="B67" s="117"/>
      <c r="C67" s="118"/>
      <c r="D67" s="30">
        <f>B67+C67</f>
        <v>0</v>
      </c>
      <c r="F67" s="4">
        <f t="shared" si="2"/>
        <v>0</v>
      </c>
      <c r="G67" s="187" t="e">
        <f t="shared" si="3"/>
        <v>#DIV/0!</v>
      </c>
      <c r="I67" s="121"/>
      <c r="J67" s="121"/>
      <c r="K67" s="121"/>
    </row>
    <row r="68" spans="1:11" ht="15.75" x14ac:dyDescent="0.2">
      <c r="A68" s="23" t="s">
        <v>157</v>
      </c>
      <c r="B68" s="20">
        <f t="shared" ref="B68:K68" si="29">SUM(B69:B71)</f>
        <v>0</v>
      </c>
      <c r="C68" s="4">
        <f t="shared" si="29"/>
        <v>0</v>
      </c>
      <c r="D68" s="4">
        <f t="shared" si="29"/>
        <v>0</v>
      </c>
      <c r="F68" s="4">
        <f t="shared" si="2"/>
        <v>0</v>
      </c>
      <c r="G68" s="187" t="e">
        <f t="shared" si="3"/>
        <v>#DIV/0!</v>
      </c>
      <c r="I68" s="4">
        <f t="shared" si="29"/>
        <v>0</v>
      </c>
      <c r="J68" s="4">
        <f t="shared" ref="J68" si="30">SUM(J69:J71)</f>
        <v>0</v>
      </c>
      <c r="K68" s="4">
        <f t="shared" si="29"/>
        <v>0</v>
      </c>
    </row>
    <row r="69" spans="1:11" ht="15" outlineLevel="1" x14ac:dyDescent="0.2">
      <c r="A69" s="24" t="s">
        <v>158</v>
      </c>
      <c r="B69" s="117"/>
      <c r="C69" s="118"/>
      <c r="D69" s="30">
        <f>B69+C69</f>
        <v>0</v>
      </c>
      <c r="F69" s="4">
        <f t="shared" si="2"/>
        <v>0</v>
      </c>
      <c r="G69" s="187" t="e">
        <f t="shared" si="3"/>
        <v>#DIV/0!</v>
      </c>
      <c r="I69" s="121"/>
      <c r="J69" s="121"/>
      <c r="K69" s="121"/>
    </row>
    <row r="70" spans="1:11" ht="15" outlineLevel="1" x14ac:dyDescent="0.2">
      <c r="A70" s="24" t="s">
        <v>159</v>
      </c>
      <c r="B70" s="117"/>
      <c r="C70" s="118"/>
      <c r="D70" s="30">
        <f>B70+C70</f>
        <v>0</v>
      </c>
      <c r="F70" s="4">
        <f t="shared" si="2"/>
        <v>0</v>
      </c>
      <c r="G70" s="187" t="e">
        <f t="shared" si="3"/>
        <v>#DIV/0!</v>
      </c>
      <c r="I70" s="121"/>
      <c r="J70" s="121"/>
      <c r="K70" s="121"/>
    </row>
    <row r="71" spans="1:11" ht="15" outlineLevel="1" x14ac:dyDescent="0.2">
      <c r="A71" s="24" t="s">
        <v>160</v>
      </c>
      <c r="B71" s="117"/>
      <c r="C71" s="118"/>
      <c r="D71" s="30">
        <f>B71+C71</f>
        <v>0</v>
      </c>
      <c r="F71" s="4">
        <f t="shared" si="2"/>
        <v>0</v>
      </c>
      <c r="G71" s="187" t="e">
        <f t="shared" si="3"/>
        <v>#DIV/0!</v>
      </c>
      <c r="I71" s="121"/>
      <c r="J71" s="121"/>
      <c r="K71" s="121"/>
    </row>
    <row r="72" spans="1:11" ht="15.75" x14ac:dyDescent="0.2">
      <c r="A72" s="23" t="s">
        <v>161</v>
      </c>
      <c r="B72" s="20">
        <f t="shared" ref="B72:K72" si="31">SUM(B73,B80)</f>
        <v>0</v>
      </c>
      <c r="C72" s="4">
        <f t="shared" si="31"/>
        <v>0</v>
      </c>
      <c r="D72" s="4">
        <f t="shared" si="31"/>
        <v>0</v>
      </c>
      <c r="F72" s="4">
        <f t="shared" si="2"/>
        <v>0</v>
      </c>
      <c r="G72" s="187" t="e">
        <f t="shared" si="3"/>
        <v>#DIV/0!</v>
      </c>
      <c r="I72" s="4">
        <f t="shared" si="31"/>
        <v>0</v>
      </c>
      <c r="J72" s="4">
        <f t="shared" ref="J72" si="32">SUM(J73,J80)</f>
        <v>0</v>
      </c>
      <c r="K72" s="4">
        <f t="shared" si="31"/>
        <v>0</v>
      </c>
    </row>
    <row r="73" spans="1:11" ht="15" outlineLevel="1" x14ac:dyDescent="0.2">
      <c r="A73" s="24" t="s">
        <v>162</v>
      </c>
      <c r="B73" s="20">
        <f t="shared" ref="B73:K73" si="33">+SUM(B74:B79)</f>
        <v>0</v>
      </c>
      <c r="C73" s="4">
        <f t="shared" si="33"/>
        <v>0</v>
      </c>
      <c r="D73" s="4">
        <f t="shared" si="33"/>
        <v>0</v>
      </c>
      <c r="F73" s="4">
        <f t="shared" ref="F73:F126" si="34">D73-I73</f>
        <v>0</v>
      </c>
      <c r="G73" s="187" t="e">
        <f t="shared" ref="G73:G126" si="35">F73/I73</f>
        <v>#DIV/0!</v>
      </c>
      <c r="I73" s="4">
        <f t="shared" si="33"/>
        <v>0</v>
      </c>
      <c r="J73" s="4">
        <f t="shared" ref="J73" si="36">+SUM(J74:J79)</f>
        <v>0</v>
      </c>
      <c r="K73" s="4">
        <f t="shared" si="33"/>
        <v>0</v>
      </c>
    </row>
    <row r="74" spans="1:11" ht="15" outlineLevel="2" x14ac:dyDescent="0.2">
      <c r="A74" s="25" t="s">
        <v>8</v>
      </c>
      <c r="B74" s="117"/>
      <c r="C74" s="118"/>
      <c r="D74" s="30">
        <f t="shared" ref="D74:D79" si="37">B74+C74</f>
        <v>0</v>
      </c>
      <c r="F74" s="4">
        <f t="shared" si="34"/>
        <v>0</v>
      </c>
      <c r="G74" s="187" t="e">
        <f t="shared" si="35"/>
        <v>#DIV/0!</v>
      </c>
      <c r="I74" s="121"/>
      <c r="J74" s="121"/>
      <c r="K74" s="121"/>
    </row>
    <row r="75" spans="1:11" ht="15" outlineLevel="2" x14ac:dyDescent="0.2">
      <c r="A75" s="25" t="s">
        <v>9</v>
      </c>
      <c r="B75" s="117"/>
      <c r="C75" s="118"/>
      <c r="D75" s="30">
        <f t="shared" si="37"/>
        <v>0</v>
      </c>
      <c r="F75" s="4">
        <f t="shared" si="34"/>
        <v>0</v>
      </c>
      <c r="G75" s="187" t="e">
        <f t="shared" si="35"/>
        <v>#DIV/0!</v>
      </c>
      <c r="I75" s="121"/>
      <c r="J75" s="121"/>
      <c r="K75" s="121"/>
    </row>
    <row r="76" spans="1:11" ht="15" outlineLevel="2" x14ac:dyDescent="0.2">
      <c r="A76" s="25" t="s">
        <v>163</v>
      </c>
      <c r="B76" s="117"/>
      <c r="C76" s="118"/>
      <c r="D76" s="30">
        <f t="shared" si="37"/>
        <v>0</v>
      </c>
      <c r="F76" s="4">
        <f t="shared" si="34"/>
        <v>0</v>
      </c>
      <c r="G76" s="187" t="e">
        <f t="shared" si="35"/>
        <v>#DIV/0!</v>
      </c>
      <c r="I76" s="121"/>
      <c r="J76" s="121"/>
      <c r="K76" s="121"/>
    </row>
    <row r="77" spans="1:11" ht="15" outlineLevel="2" x14ac:dyDescent="0.2">
      <c r="A77" s="25" t="s">
        <v>164</v>
      </c>
      <c r="B77" s="117"/>
      <c r="C77" s="118"/>
      <c r="D77" s="30">
        <f t="shared" si="37"/>
        <v>0</v>
      </c>
      <c r="F77" s="4">
        <f t="shared" si="34"/>
        <v>0</v>
      </c>
      <c r="G77" s="187" t="e">
        <f t="shared" si="35"/>
        <v>#DIV/0!</v>
      </c>
      <c r="I77" s="121"/>
      <c r="J77" s="121"/>
      <c r="K77" s="121"/>
    </row>
    <row r="78" spans="1:11" ht="15" outlineLevel="2" x14ac:dyDescent="0.2">
      <c r="A78" s="25" t="s">
        <v>165</v>
      </c>
      <c r="B78" s="117"/>
      <c r="C78" s="118"/>
      <c r="D78" s="30">
        <f t="shared" si="37"/>
        <v>0</v>
      </c>
      <c r="F78" s="4">
        <f t="shared" si="34"/>
        <v>0</v>
      </c>
      <c r="G78" s="187" t="e">
        <f t="shared" si="35"/>
        <v>#DIV/0!</v>
      </c>
      <c r="I78" s="121"/>
      <c r="J78" s="121"/>
      <c r="K78" s="121"/>
    </row>
    <row r="79" spans="1:11" ht="15" outlineLevel="2" x14ac:dyDescent="0.2">
      <c r="A79" s="25" t="s">
        <v>10</v>
      </c>
      <c r="B79" s="117"/>
      <c r="C79" s="118"/>
      <c r="D79" s="30">
        <f t="shared" si="37"/>
        <v>0</v>
      </c>
      <c r="F79" s="4">
        <f t="shared" si="34"/>
        <v>0</v>
      </c>
      <c r="G79" s="187" t="e">
        <f t="shared" si="35"/>
        <v>#DIV/0!</v>
      </c>
      <c r="I79" s="121"/>
      <c r="J79" s="121"/>
      <c r="K79" s="121"/>
    </row>
    <row r="80" spans="1:11" ht="15" outlineLevel="1" x14ac:dyDescent="0.2">
      <c r="A80" s="24" t="s">
        <v>166</v>
      </c>
      <c r="B80" s="20">
        <f t="shared" ref="B80:K80" si="38">+SUM(B81:B82)</f>
        <v>0</v>
      </c>
      <c r="C80" s="4">
        <f t="shared" si="38"/>
        <v>0</v>
      </c>
      <c r="D80" s="4">
        <f t="shared" si="38"/>
        <v>0</v>
      </c>
      <c r="F80" s="4">
        <f t="shared" si="34"/>
        <v>0</v>
      </c>
      <c r="G80" s="187" t="e">
        <f t="shared" si="35"/>
        <v>#DIV/0!</v>
      </c>
      <c r="I80" s="4">
        <f t="shared" si="38"/>
        <v>0</v>
      </c>
      <c r="J80" s="4">
        <f t="shared" ref="J80" si="39">+SUM(J81:J82)</f>
        <v>0</v>
      </c>
      <c r="K80" s="4">
        <f t="shared" si="38"/>
        <v>0</v>
      </c>
    </row>
    <row r="81" spans="1:11" ht="15" outlineLevel="2" x14ac:dyDescent="0.2">
      <c r="A81" s="25" t="s">
        <v>164</v>
      </c>
      <c r="B81" s="117"/>
      <c r="C81" s="118"/>
      <c r="D81" s="30">
        <f>B81+C81</f>
        <v>0</v>
      </c>
      <c r="F81" s="4">
        <f t="shared" si="34"/>
        <v>0</v>
      </c>
      <c r="G81" s="187" t="e">
        <f t="shared" si="35"/>
        <v>#DIV/0!</v>
      </c>
      <c r="I81" s="121"/>
      <c r="J81" s="121"/>
      <c r="K81" s="121"/>
    </row>
    <row r="82" spans="1:11" ht="15" outlineLevel="2" x14ac:dyDescent="0.2">
      <c r="A82" s="25" t="s">
        <v>165</v>
      </c>
      <c r="B82" s="117"/>
      <c r="C82" s="118"/>
      <c r="D82" s="30">
        <f>B82+C82</f>
        <v>0</v>
      </c>
      <c r="F82" s="4">
        <f t="shared" si="34"/>
        <v>0</v>
      </c>
      <c r="G82" s="187" t="e">
        <f t="shared" si="35"/>
        <v>#DIV/0!</v>
      </c>
      <c r="I82" s="121"/>
      <c r="J82" s="121"/>
      <c r="K82" s="121"/>
    </row>
    <row r="83" spans="1:11" ht="15.75" x14ac:dyDescent="0.2">
      <c r="A83" s="23" t="s">
        <v>20</v>
      </c>
      <c r="B83" s="20">
        <f t="shared" ref="B83:K83" si="40">SUM(B84:B87)</f>
        <v>0</v>
      </c>
      <c r="C83" s="4">
        <f t="shared" si="40"/>
        <v>0</v>
      </c>
      <c r="D83" s="4">
        <f t="shared" si="40"/>
        <v>0</v>
      </c>
      <c r="F83" s="4">
        <f t="shared" si="34"/>
        <v>0</v>
      </c>
      <c r="G83" s="187" t="e">
        <f t="shared" si="35"/>
        <v>#DIV/0!</v>
      </c>
      <c r="I83" s="4">
        <f t="shared" si="40"/>
        <v>0</v>
      </c>
      <c r="J83" s="4">
        <f t="shared" ref="J83" si="41">SUM(J84:J87)</f>
        <v>0</v>
      </c>
      <c r="K83" s="4">
        <f t="shared" si="40"/>
        <v>0</v>
      </c>
    </row>
    <row r="84" spans="1:11" ht="15" outlineLevel="1" x14ac:dyDescent="0.2">
      <c r="A84" s="24" t="s">
        <v>21</v>
      </c>
      <c r="B84" s="117"/>
      <c r="C84" s="118"/>
      <c r="D84" s="30">
        <f>B84+C84</f>
        <v>0</v>
      </c>
      <c r="F84" s="4">
        <f t="shared" si="34"/>
        <v>0</v>
      </c>
      <c r="G84" s="187" t="e">
        <f t="shared" si="35"/>
        <v>#DIV/0!</v>
      </c>
      <c r="I84" s="121"/>
      <c r="J84" s="121"/>
      <c r="K84" s="121"/>
    </row>
    <row r="85" spans="1:11" ht="15" outlineLevel="1" x14ac:dyDescent="0.2">
      <c r="A85" s="24" t="s">
        <v>22</v>
      </c>
      <c r="B85" s="117"/>
      <c r="C85" s="118"/>
      <c r="D85" s="30">
        <f>B85+C85</f>
        <v>0</v>
      </c>
      <c r="F85" s="4">
        <f t="shared" si="34"/>
        <v>0</v>
      </c>
      <c r="G85" s="187" t="e">
        <f t="shared" si="35"/>
        <v>#DIV/0!</v>
      </c>
      <c r="I85" s="121"/>
      <c r="J85" s="121"/>
      <c r="K85" s="121"/>
    </row>
    <row r="86" spans="1:11" ht="15" outlineLevel="1" x14ac:dyDescent="0.2">
      <c r="A86" s="24" t="s">
        <v>23</v>
      </c>
      <c r="B86" s="117"/>
      <c r="C86" s="118"/>
      <c r="D86" s="30">
        <f>B86+C86</f>
        <v>0</v>
      </c>
      <c r="F86" s="4">
        <f t="shared" si="34"/>
        <v>0</v>
      </c>
      <c r="G86" s="187" t="e">
        <f t="shared" si="35"/>
        <v>#DIV/0!</v>
      </c>
      <c r="I86" s="121"/>
      <c r="J86" s="121"/>
      <c r="K86" s="121"/>
    </row>
    <row r="87" spans="1:11" ht="15" outlineLevel="1" x14ac:dyDescent="0.2">
      <c r="A87" s="24" t="s">
        <v>167</v>
      </c>
      <c r="B87" s="117"/>
      <c r="C87" s="118"/>
      <c r="D87" s="30">
        <f>B87+C87</f>
        <v>0</v>
      </c>
      <c r="F87" s="4">
        <f t="shared" si="34"/>
        <v>0</v>
      </c>
      <c r="G87" s="187" t="e">
        <f t="shared" si="35"/>
        <v>#DIV/0!</v>
      </c>
      <c r="I87" s="121"/>
      <c r="J87" s="121"/>
      <c r="K87" s="121"/>
    </row>
    <row r="88" spans="1:11" ht="15.75" x14ac:dyDescent="0.2">
      <c r="A88" s="23" t="s">
        <v>24</v>
      </c>
      <c r="B88" s="20">
        <f t="shared" ref="B88:K88" si="42">+SUM(B89:B91)</f>
        <v>0</v>
      </c>
      <c r="C88" s="4">
        <f t="shared" si="42"/>
        <v>0</v>
      </c>
      <c r="D88" s="4">
        <f t="shared" si="42"/>
        <v>0</v>
      </c>
      <c r="F88" s="4">
        <f t="shared" si="34"/>
        <v>0</v>
      </c>
      <c r="G88" s="187" t="e">
        <f t="shared" si="35"/>
        <v>#DIV/0!</v>
      </c>
      <c r="I88" s="4">
        <f t="shared" si="42"/>
        <v>0</v>
      </c>
      <c r="J88" s="4">
        <f t="shared" ref="J88" si="43">+SUM(J89:J91)</f>
        <v>0</v>
      </c>
      <c r="K88" s="4">
        <f t="shared" si="42"/>
        <v>0</v>
      </c>
    </row>
    <row r="89" spans="1:11" ht="15" outlineLevel="1" x14ac:dyDescent="0.2">
      <c r="A89" s="24" t="s">
        <v>25</v>
      </c>
      <c r="B89" s="117"/>
      <c r="C89" s="118"/>
      <c r="D89" s="30">
        <f>B89+C89</f>
        <v>0</v>
      </c>
      <c r="F89" s="4">
        <f t="shared" si="34"/>
        <v>0</v>
      </c>
      <c r="G89" s="187" t="e">
        <f t="shared" si="35"/>
        <v>#DIV/0!</v>
      </c>
      <c r="I89" s="121"/>
      <c r="J89" s="121"/>
      <c r="K89" s="121"/>
    </row>
    <row r="90" spans="1:11" ht="15" outlineLevel="1" x14ac:dyDescent="0.2">
      <c r="A90" s="24" t="s">
        <v>26</v>
      </c>
      <c r="B90" s="117"/>
      <c r="C90" s="118"/>
      <c r="D90" s="30">
        <f>B90+C90</f>
        <v>0</v>
      </c>
      <c r="F90" s="4">
        <f t="shared" si="34"/>
        <v>0</v>
      </c>
      <c r="G90" s="187" t="e">
        <f t="shared" si="35"/>
        <v>#DIV/0!</v>
      </c>
      <c r="I90" s="121"/>
      <c r="J90" s="121"/>
      <c r="K90" s="121"/>
    </row>
    <row r="91" spans="1:11" ht="15" outlineLevel="1" x14ac:dyDescent="0.2">
      <c r="A91" s="24" t="s">
        <v>27</v>
      </c>
      <c r="B91" s="117"/>
      <c r="C91" s="118"/>
      <c r="D91" s="30">
        <f>B91+C91</f>
        <v>0</v>
      </c>
      <c r="F91" s="4">
        <f t="shared" si="34"/>
        <v>0</v>
      </c>
      <c r="G91" s="187" t="e">
        <f t="shared" si="35"/>
        <v>#DIV/0!</v>
      </c>
      <c r="I91" s="121"/>
      <c r="J91" s="121"/>
      <c r="K91" s="121"/>
    </row>
    <row r="92" spans="1:11" ht="15.75" x14ac:dyDescent="0.2">
      <c r="A92" s="23" t="s">
        <v>28</v>
      </c>
      <c r="B92" s="20">
        <f t="shared" ref="B92:K92" si="44">+SUM(B93:B110)</f>
        <v>0</v>
      </c>
      <c r="C92" s="4">
        <f t="shared" si="44"/>
        <v>0</v>
      </c>
      <c r="D92" s="4">
        <f t="shared" si="44"/>
        <v>0</v>
      </c>
      <c r="F92" s="4">
        <f t="shared" si="34"/>
        <v>0</v>
      </c>
      <c r="G92" s="187" t="e">
        <f t="shared" si="35"/>
        <v>#DIV/0!</v>
      </c>
      <c r="I92" s="4">
        <f t="shared" si="44"/>
        <v>0</v>
      </c>
      <c r="J92" s="4">
        <f t="shared" ref="J92" si="45">+SUM(J93:J110)</f>
        <v>0</v>
      </c>
      <c r="K92" s="4">
        <f t="shared" si="44"/>
        <v>0</v>
      </c>
    </row>
    <row r="93" spans="1:11" ht="15" outlineLevel="1" x14ac:dyDescent="0.2">
      <c r="A93" s="24" t="s">
        <v>29</v>
      </c>
      <c r="B93" s="117"/>
      <c r="C93" s="118"/>
      <c r="D93" s="30">
        <f t="shared" ref="D93:D110" si="46">B93+C93</f>
        <v>0</v>
      </c>
      <c r="F93" s="4">
        <f t="shared" si="34"/>
        <v>0</v>
      </c>
      <c r="G93" s="187" t="e">
        <f t="shared" si="35"/>
        <v>#DIV/0!</v>
      </c>
      <c r="I93" s="121"/>
      <c r="J93" s="121"/>
      <c r="K93" s="121"/>
    </row>
    <row r="94" spans="1:11" ht="15" outlineLevel="1" x14ac:dyDescent="0.2">
      <c r="A94" s="24" t="s">
        <v>30</v>
      </c>
      <c r="B94" s="117"/>
      <c r="C94" s="118"/>
      <c r="D94" s="30">
        <f t="shared" si="46"/>
        <v>0</v>
      </c>
      <c r="F94" s="4">
        <f t="shared" si="34"/>
        <v>0</v>
      </c>
      <c r="G94" s="187" t="e">
        <f t="shared" si="35"/>
        <v>#DIV/0!</v>
      </c>
      <c r="I94" s="121"/>
      <c r="J94" s="121"/>
      <c r="K94" s="121"/>
    </row>
    <row r="95" spans="1:11" ht="15" outlineLevel="1" x14ac:dyDescent="0.2">
      <c r="A95" s="25" t="s">
        <v>31</v>
      </c>
      <c r="B95" s="117"/>
      <c r="C95" s="118"/>
      <c r="D95" s="30">
        <f t="shared" si="46"/>
        <v>0</v>
      </c>
      <c r="F95" s="4">
        <f t="shared" si="34"/>
        <v>0</v>
      </c>
      <c r="G95" s="187" t="e">
        <f t="shared" si="35"/>
        <v>#DIV/0!</v>
      </c>
      <c r="I95" s="121"/>
      <c r="J95" s="121"/>
      <c r="K95" s="121"/>
    </row>
    <row r="96" spans="1:11" ht="15" outlineLevel="1" x14ac:dyDescent="0.2">
      <c r="A96" s="24" t="s">
        <v>32</v>
      </c>
      <c r="B96" s="117"/>
      <c r="C96" s="118"/>
      <c r="D96" s="30">
        <f t="shared" si="46"/>
        <v>0</v>
      </c>
      <c r="F96" s="4">
        <f t="shared" si="34"/>
        <v>0</v>
      </c>
      <c r="G96" s="187" t="e">
        <f t="shared" si="35"/>
        <v>#DIV/0!</v>
      </c>
      <c r="I96" s="121"/>
      <c r="J96" s="121"/>
      <c r="K96" s="121"/>
    </row>
    <row r="97" spans="1:11" ht="15" outlineLevel="1" x14ac:dyDescent="0.2">
      <c r="A97" s="25" t="s">
        <v>33</v>
      </c>
      <c r="B97" s="117"/>
      <c r="C97" s="118"/>
      <c r="D97" s="30">
        <f t="shared" si="46"/>
        <v>0</v>
      </c>
      <c r="F97" s="4">
        <f t="shared" si="34"/>
        <v>0</v>
      </c>
      <c r="G97" s="187" t="e">
        <f t="shared" si="35"/>
        <v>#DIV/0!</v>
      </c>
      <c r="I97" s="121"/>
      <c r="J97" s="121"/>
      <c r="K97" s="121"/>
    </row>
    <row r="98" spans="1:11" ht="15" outlineLevel="1" x14ac:dyDescent="0.2">
      <c r="A98" s="24" t="s">
        <v>34</v>
      </c>
      <c r="B98" s="117"/>
      <c r="C98" s="118"/>
      <c r="D98" s="30">
        <f t="shared" si="46"/>
        <v>0</v>
      </c>
      <c r="F98" s="4">
        <f t="shared" si="34"/>
        <v>0</v>
      </c>
      <c r="G98" s="187" t="e">
        <f t="shared" si="35"/>
        <v>#DIV/0!</v>
      </c>
      <c r="I98" s="121"/>
      <c r="J98" s="121"/>
      <c r="K98" s="121"/>
    </row>
    <row r="99" spans="1:11" ht="15" outlineLevel="1" x14ac:dyDescent="0.2">
      <c r="A99" s="25" t="s">
        <v>35</v>
      </c>
      <c r="B99" s="117"/>
      <c r="C99" s="118"/>
      <c r="D99" s="30">
        <f t="shared" si="46"/>
        <v>0</v>
      </c>
      <c r="F99" s="4">
        <f t="shared" si="34"/>
        <v>0</v>
      </c>
      <c r="G99" s="187" t="e">
        <f t="shared" si="35"/>
        <v>#DIV/0!</v>
      </c>
      <c r="I99" s="121"/>
      <c r="J99" s="121"/>
      <c r="K99" s="121"/>
    </row>
    <row r="100" spans="1:11" ht="15" outlineLevel="1" x14ac:dyDescent="0.2">
      <c r="A100" s="24" t="s">
        <v>36</v>
      </c>
      <c r="B100" s="117"/>
      <c r="C100" s="118"/>
      <c r="D100" s="30">
        <f t="shared" si="46"/>
        <v>0</v>
      </c>
      <c r="F100" s="4">
        <f t="shared" si="34"/>
        <v>0</v>
      </c>
      <c r="G100" s="187" t="e">
        <f t="shared" si="35"/>
        <v>#DIV/0!</v>
      </c>
      <c r="I100" s="121"/>
      <c r="J100" s="121"/>
      <c r="K100" s="121"/>
    </row>
    <row r="101" spans="1:11" ht="15" outlineLevel="1" x14ac:dyDescent="0.2">
      <c r="A101" s="25" t="s">
        <v>37</v>
      </c>
      <c r="B101" s="117"/>
      <c r="C101" s="118"/>
      <c r="D101" s="30">
        <f t="shared" si="46"/>
        <v>0</v>
      </c>
      <c r="F101" s="4">
        <f t="shared" si="34"/>
        <v>0</v>
      </c>
      <c r="G101" s="187" t="e">
        <f t="shared" si="35"/>
        <v>#DIV/0!</v>
      </c>
      <c r="I101" s="121"/>
      <c r="J101" s="121"/>
      <c r="K101" s="121"/>
    </row>
    <row r="102" spans="1:11" ht="15" outlineLevel="1" x14ac:dyDescent="0.2">
      <c r="A102" s="24" t="s">
        <v>38</v>
      </c>
      <c r="B102" s="117"/>
      <c r="C102" s="118"/>
      <c r="D102" s="30">
        <f t="shared" si="46"/>
        <v>0</v>
      </c>
      <c r="F102" s="4">
        <f t="shared" si="34"/>
        <v>0</v>
      </c>
      <c r="G102" s="187" t="e">
        <f t="shared" si="35"/>
        <v>#DIV/0!</v>
      </c>
      <c r="I102" s="121"/>
      <c r="J102" s="121"/>
      <c r="K102" s="121"/>
    </row>
    <row r="103" spans="1:11" ht="15" outlineLevel="1" x14ac:dyDescent="0.2">
      <c r="A103" s="25" t="s">
        <v>39</v>
      </c>
      <c r="B103" s="117"/>
      <c r="C103" s="118"/>
      <c r="D103" s="30">
        <f t="shared" si="46"/>
        <v>0</v>
      </c>
      <c r="F103" s="4">
        <f t="shared" si="34"/>
        <v>0</v>
      </c>
      <c r="G103" s="187" t="e">
        <f t="shared" si="35"/>
        <v>#DIV/0!</v>
      </c>
      <c r="I103" s="121"/>
      <c r="J103" s="121"/>
      <c r="K103" s="121"/>
    </row>
    <row r="104" spans="1:11" ht="15" outlineLevel="1" x14ac:dyDescent="0.2">
      <c r="A104" s="24" t="s">
        <v>40</v>
      </c>
      <c r="B104" s="117"/>
      <c r="C104" s="118"/>
      <c r="D104" s="30">
        <f t="shared" si="46"/>
        <v>0</v>
      </c>
      <c r="F104" s="4">
        <f t="shared" si="34"/>
        <v>0</v>
      </c>
      <c r="G104" s="187" t="e">
        <f t="shared" si="35"/>
        <v>#DIV/0!</v>
      </c>
      <c r="I104" s="121"/>
      <c r="J104" s="121"/>
      <c r="K104" s="121"/>
    </row>
    <row r="105" spans="1:11" ht="15" outlineLevel="1" x14ac:dyDescent="0.2">
      <c r="A105" s="25" t="s">
        <v>41</v>
      </c>
      <c r="B105" s="117"/>
      <c r="C105" s="118"/>
      <c r="D105" s="30">
        <f t="shared" si="46"/>
        <v>0</v>
      </c>
      <c r="F105" s="4">
        <f t="shared" si="34"/>
        <v>0</v>
      </c>
      <c r="G105" s="187" t="e">
        <f t="shared" si="35"/>
        <v>#DIV/0!</v>
      </c>
      <c r="I105" s="121"/>
      <c r="J105" s="121"/>
      <c r="K105" s="121"/>
    </row>
    <row r="106" spans="1:11" ht="15" outlineLevel="1" x14ac:dyDescent="0.2">
      <c r="A106" s="24" t="s">
        <v>168</v>
      </c>
      <c r="B106" s="117"/>
      <c r="C106" s="118"/>
      <c r="D106" s="30">
        <f t="shared" si="46"/>
        <v>0</v>
      </c>
      <c r="F106" s="4">
        <f t="shared" si="34"/>
        <v>0</v>
      </c>
      <c r="G106" s="187" t="e">
        <f t="shared" si="35"/>
        <v>#DIV/0!</v>
      </c>
      <c r="I106" s="121"/>
      <c r="J106" s="121"/>
      <c r="K106" s="121"/>
    </row>
    <row r="107" spans="1:11" ht="15" outlineLevel="1" x14ac:dyDescent="0.2">
      <c r="A107" s="25" t="s">
        <v>169</v>
      </c>
      <c r="B107" s="117"/>
      <c r="C107" s="118"/>
      <c r="D107" s="30">
        <f t="shared" si="46"/>
        <v>0</v>
      </c>
      <c r="F107" s="4">
        <f t="shared" si="34"/>
        <v>0</v>
      </c>
      <c r="G107" s="187" t="e">
        <f t="shared" si="35"/>
        <v>#DIV/0!</v>
      </c>
      <c r="I107" s="121"/>
      <c r="J107" s="121"/>
      <c r="K107" s="121"/>
    </row>
    <row r="108" spans="1:11" ht="15" outlineLevel="1" x14ac:dyDescent="0.2">
      <c r="A108" s="24" t="s">
        <v>42</v>
      </c>
      <c r="B108" s="117"/>
      <c r="C108" s="118"/>
      <c r="D108" s="30">
        <f t="shared" si="46"/>
        <v>0</v>
      </c>
      <c r="F108" s="4">
        <f t="shared" si="34"/>
        <v>0</v>
      </c>
      <c r="G108" s="187" t="e">
        <f t="shared" si="35"/>
        <v>#DIV/0!</v>
      </c>
      <c r="I108" s="121"/>
      <c r="J108" s="121"/>
      <c r="K108" s="121"/>
    </row>
    <row r="109" spans="1:11" ht="15" outlineLevel="1" x14ac:dyDescent="0.2">
      <c r="A109" s="25" t="s">
        <v>43</v>
      </c>
      <c r="B109" s="117"/>
      <c r="C109" s="118"/>
      <c r="D109" s="30">
        <f t="shared" si="46"/>
        <v>0</v>
      </c>
      <c r="F109" s="4">
        <f t="shared" si="34"/>
        <v>0</v>
      </c>
      <c r="G109" s="187" t="e">
        <f t="shared" si="35"/>
        <v>#DIV/0!</v>
      </c>
      <c r="I109" s="121"/>
      <c r="J109" s="121"/>
      <c r="K109" s="121"/>
    </row>
    <row r="110" spans="1:11" ht="15" outlineLevel="1" x14ac:dyDescent="0.2">
      <c r="A110" s="24" t="s">
        <v>45</v>
      </c>
      <c r="B110" s="117"/>
      <c r="C110" s="118"/>
      <c r="D110" s="30">
        <f t="shared" si="46"/>
        <v>0</v>
      </c>
      <c r="F110" s="4">
        <f t="shared" si="34"/>
        <v>0</v>
      </c>
      <c r="G110" s="187" t="e">
        <f t="shared" si="35"/>
        <v>#DIV/0!</v>
      </c>
      <c r="I110" s="121"/>
      <c r="J110" s="121"/>
      <c r="K110" s="121"/>
    </row>
    <row r="111" spans="1:11" ht="15.75" x14ac:dyDescent="0.2">
      <c r="A111" s="23" t="s">
        <v>44</v>
      </c>
      <c r="B111" s="20">
        <f t="shared" ref="B111:K111" si="47">SUM(B112:B118)</f>
        <v>0</v>
      </c>
      <c r="C111" s="4">
        <f t="shared" si="47"/>
        <v>0</v>
      </c>
      <c r="D111" s="4">
        <f t="shared" si="47"/>
        <v>0</v>
      </c>
      <c r="F111" s="4">
        <f t="shared" si="34"/>
        <v>0</v>
      </c>
      <c r="G111" s="187" t="e">
        <f t="shared" si="35"/>
        <v>#DIV/0!</v>
      </c>
      <c r="I111" s="4">
        <f t="shared" si="47"/>
        <v>0</v>
      </c>
      <c r="J111" s="4">
        <f t="shared" ref="J111" si="48">SUM(J112:J118)</f>
        <v>0</v>
      </c>
      <c r="K111" s="4">
        <f t="shared" si="47"/>
        <v>0</v>
      </c>
    </row>
    <row r="112" spans="1:11" ht="15" outlineLevel="1" x14ac:dyDescent="0.2">
      <c r="A112" s="24" t="s">
        <v>29</v>
      </c>
      <c r="B112" s="117"/>
      <c r="C112" s="118"/>
      <c r="D112" s="30">
        <f t="shared" ref="D112:D120" si="49">B112+C112</f>
        <v>0</v>
      </c>
      <c r="F112" s="4">
        <f t="shared" si="34"/>
        <v>0</v>
      </c>
      <c r="G112" s="187" t="e">
        <f t="shared" si="35"/>
        <v>#DIV/0!</v>
      </c>
      <c r="I112" s="121"/>
      <c r="J112" s="121"/>
      <c r="K112" s="121"/>
    </row>
    <row r="113" spans="1:11" ht="15" outlineLevel="1" x14ac:dyDescent="0.2">
      <c r="A113" s="24" t="s">
        <v>30</v>
      </c>
      <c r="B113" s="117"/>
      <c r="C113" s="118"/>
      <c r="D113" s="30">
        <f t="shared" si="49"/>
        <v>0</v>
      </c>
      <c r="F113" s="4">
        <f t="shared" si="34"/>
        <v>0</v>
      </c>
      <c r="G113" s="187" t="e">
        <f t="shared" si="35"/>
        <v>#DIV/0!</v>
      </c>
      <c r="I113" s="121"/>
      <c r="J113" s="121"/>
      <c r="K113" s="121"/>
    </row>
    <row r="114" spans="1:11" ht="15" outlineLevel="1" x14ac:dyDescent="0.2">
      <c r="A114" s="25" t="s">
        <v>31</v>
      </c>
      <c r="B114" s="117"/>
      <c r="C114" s="118"/>
      <c r="D114" s="30">
        <f t="shared" si="49"/>
        <v>0</v>
      </c>
      <c r="F114" s="4">
        <f t="shared" si="34"/>
        <v>0</v>
      </c>
      <c r="G114" s="187" t="e">
        <f t="shared" si="35"/>
        <v>#DIV/0!</v>
      </c>
      <c r="I114" s="121"/>
      <c r="J114" s="121"/>
      <c r="K114" s="121"/>
    </row>
    <row r="115" spans="1:11" ht="15" outlineLevel="1" x14ac:dyDescent="0.2">
      <c r="A115" s="24" t="s">
        <v>45</v>
      </c>
      <c r="B115" s="117"/>
      <c r="C115" s="118"/>
      <c r="D115" s="30">
        <f t="shared" si="49"/>
        <v>0</v>
      </c>
      <c r="F115" s="4">
        <f t="shared" si="34"/>
        <v>0</v>
      </c>
      <c r="G115" s="187" t="e">
        <f t="shared" si="35"/>
        <v>#DIV/0!</v>
      </c>
      <c r="I115" s="121"/>
      <c r="J115" s="121"/>
      <c r="K115" s="121"/>
    </row>
    <row r="116" spans="1:11" ht="15" outlineLevel="1" x14ac:dyDescent="0.2">
      <c r="A116" s="24" t="s">
        <v>46</v>
      </c>
      <c r="B116" s="117"/>
      <c r="C116" s="118"/>
      <c r="D116" s="30">
        <f t="shared" si="49"/>
        <v>0</v>
      </c>
      <c r="F116" s="4">
        <f t="shared" si="34"/>
        <v>0</v>
      </c>
      <c r="G116" s="187" t="e">
        <f t="shared" si="35"/>
        <v>#DIV/0!</v>
      </c>
      <c r="I116" s="121"/>
      <c r="J116" s="121"/>
      <c r="K116" s="121"/>
    </row>
    <row r="117" spans="1:11" ht="15" outlineLevel="1" x14ac:dyDescent="0.2">
      <c r="A117" s="24" t="s">
        <v>47</v>
      </c>
      <c r="B117" s="117"/>
      <c r="C117" s="118"/>
      <c r="D117" s="30">
        <f t="shared" si="49"/>
        <v>0</v>
      </c>
      <c r="F117" s="4">
        <f t="shared" si="34"/>
        <v>0</v>
      </c>
      <c r="G117" s="187" t="e">
        <f t="shared" si="35"/>
        <v>#DIV/0!</v>
      </c>
      <c r="I117" s="121"/>
      <c r="J117" s="121"/>
      <c r="K117" s="121"/>
    </row>
    <row r="118" spans="1:11" ht="15" outlineLevel="1" x14ac:dyDescent="0.2">
      <c r="A118" s="24" t="s">
        <v>48</v>
      </c>
      <c r="B118" s="117"/>
      <c r="C118" s="118"/>
      <c r="D118" s="30">
        <f t="shared" si="49"/>
        <v>0</v>
      </c>
      <c r="F118" s="4">
        <f t="shared" si="34"/>
        <v>0</v>
      </c>
      <c r="G118" s="187" t="e">
        <f t="shared" si="35"/>
        <v>#DIV/0!</v>
      </c>
      <c r="I118" s="121"/>
      <c r="J118" s="121"/>
      <c r="K118" s="121"/>
    </row>
    <row r="119" spans="1:11" ht="15.75" x14ac:dyDescent="0.2">
      <c r="A119" s="23" t="s">
        <v>170</v>
      </c>
      <c r="B119" s="117"/>
      <c r="C119" s="118"/>
      <c r="D119" s="30">
        <f t="shared" si="49"/>
        <v>0</v>
      </c>
      <c r="F119" s="4">
        <f t="shared" si="34"/>
        <v>0</v>
      </c>
      <c r="G119" s="187" t="e">
        <f t="shared" si="35"/>
        <v>#DIV/0!</v>
      </c>
      <c r="I119" s="121"/>
      <c r="J119" s="121"/>
      <c r="K119" s="121"/>
    </row>
    <row r="120" spans="1:11" ht="15.75" x14ac:dyDescent="0.2">
      <c r="A120" s="23" t="s">
        <v>171</v>
      </c>
      <c r="B120" s="117"/>
      <c r="C120" s="118"/>
      <c r="D120" s="30">
        <f t="shared" si="49"/>
        <v>0</v>
      </c>
      <c r="F120" s="4">
        <f t="shared" si="34"/>
        <v>0</v>
      </c>
      <c r="G120" s="187" t="e">
        <f t="shared" si="35"/>
        <v>#DIV/0!</v>
      </c>
      <c r="I120" s="121"/>
      <c r="J120" s="121"/>
      <c r="K120" s="121"/>
    </row>
    <row r="121" spans="1:11" ht="15.75" x14ac:dyDescent="0.2">
      <c r="A121" s="23" t="s">
        <v>172</v>
      </c>
      <c r="B121" s="20">
        <f t="shared" ref="B121:K121" si="50">+SUM(B122:B123)</f>
        <v>0</v>
      </c>
      <c r="C121" s="4">
        <f t="shared" si="50"/>
        <v>0</v>
      </c>
      <c r="D121" s="4">
        <f t="shared" si="50"/>
        <v>0</v>
      </c>
      <c r="F121" s="4">
        <f t="shared" si="34"/>
        <v>0</v>
      </c>
      <c r="G121" s="187" t="e">
        <f t="shared" si="35"/>
        <v>#DIV/0!</v>
      </c>
      <c r="I121" s="4">
        <f t="shared" si="50"/>
        <v>0</v>
      </c>
      <c r="J121" s="4">
        <f t="shared" ref="J121" si="51">+SUM(J122:J123)</f>
        <v>0</v>
      </c>
      <c r="K121" s="4">
        <f t="shared" si="50"/>
        <v>0</v>
      </c>
    </row>
    <row r="122" spans="1:11" ht="15" outlineLevel="2" x14ac:dyDescent="0.2">
      <c r="A122" s="24" t="s">
        <v>49</v>
      </c>
      <c r="B122" s="114"/>
      <c r="C122" s="115"/>
      <c r="D122" s="30">
        <f>B122+C122</f>
        <v>0</v>
      </c>
      <c r="F122" s="4">
        <f t="shared" si="34"/>
        <v>0</v>
      </c>
      <c r="G122" s="187" t="e">
        <f t="shared" si="35"/>
        <v>#DIV/0!</v>
      </c>
      <c r="I122" s="116"/>
      <c r="J122" s="116"/>
      <c r="K122" s="116"/>
    </row>
    <row r="123" spans="1:11" ht="15" outlineLevel="2" x14ac:dyDescent="0.2">
      <c r="A123" s="24" t="s">
        <v>173</v>
      </c>
      <c r="B123" s="114"/>
      <c r="C123" s="115"/>
      <c r="D123" s="30">
        <f>B123+C123</f>
        <v>0</v>
      </c>
      <c r="F123" s="4">
        <f t="shared" si="34"/>
        <v>0</v>
      </c>
      <c r="G123" s="187" t="e">
        <f t="shared" si="35"/>
        <v>#DIV/0!</v>
      </c>
      <c r="I123" s="116"/>
      <c r="J123" s="116"/>
      <c r="K123" s="116"/>
    </row>
    <row r="124" spans="1:11" ht="15.75" x14ac:dyDescent="0.2">
      <c r="A124" s="23" t="s">
        <v>50</v>
      </c>
      <c r="B124" s="117"/>
      <c r="C124" s="118"/>
      <c r="D124" s="30">
        <f>B124+C124</f>
        <v>0</v>
      </c>
      <c r="F124" s="4">
        <f t="shared" si="34"/>
        <v>0</v>
      </c>
      <c r="G124" s="187" t="e">
        <f t="shared" si="35"/>
        <v>#DIV/0!</v>
      </c>
      <c r="I124" s="121"/>
      <c r="J124" s="121"/>
      <c r="K124" s="121"/>
    </row>
    <row r="125" spans="1:11" ht="16.5" thickBot="1" x14ac:dyDescent="0.25">
      <c r="A125" s="23" t="s">
        <v>174</v>
      </c>
      <c r="B125" s="117"/>
      <c r="C125" s="118"/>
      <c r="D125" s="30">
        <f>B125+C125</f>
        <v>0</v>
      </c>
      <c r="F125" s="4">
        <f t="shared" si="34"/>
        <v>0</v>
      </c>
      <c r="G125" s="187" t="e">
        <f t="shared" si="35"/>
        <v>#DIV/0!</v>
      </c>
      <c r="I125" s="121"/>
      <c r="J125" s="121"/>
      <c r="K125" s="121"/>
    </row>
    <row r="126" spans="1:11" ht="16.5" thickBot="1" x14ac:dyDescent="0.25">
      <c r="A126" s="27" t="s">
        <v>51</v>
      </c>
      <c r="B126" s="21">
        <f>SUM(B8,B14,B18,B19,B22,B25,B28,B49,B55,B68,B72,B83,B88,B92,B111,B119,B120,B121,B124,B125)</f>
        <v>0</v>
      </c>
      <c r="C126" s="21">
        <f t="shared" ref="C126:K126" si="52">SUM(C8,C14,C18,C19,C22,C25,C28,C49,C55,C68,C72,C83,C88,C92,C111,C119,C120,C121,C124,C125)</f>
        <v>0</v>
      </c>
      <c r="D126" s="21">
        <f t="shared" si="52"/>
        <v>0</v>
      </c>
      <c r="F126" s="109">
        <f t="shared" si="34"/>
        <v>0</v>
      </c>
      <c r="G126" s="21" t="e">
        <f t="shared" si="35"/>
        <v>#DIV/0!</v>
      </c>
      <c r="I126" s="109">
        <f t="shared" si="52"/>
        <v>0</v>
      </c>
      <c r="J126" s="109">
        <f t="shared" ref="J126" si="53">SUM(J8,J14,J18,J19,J22,J25,J28,J49,J55,J68,J72,J83,J88,J92,J111,J119,J120,J121,J124,J125)</f>
        <v>0</v>
      </c>
      <c r="K126" s="109">
        <f t="shared" si="52"/>
        <v>0</v>
      </c>
    </row>
    <row r="127" spans="1:11" ht="16.5" thickTop="1" x14ac:dyDescent="0.2">
      <c r="A127" s="22" t="s">
        <v>52</v>
      </c>
      <c r="B127" s="91"/>
      <c r="C127" s="66"/>
      <c r="D127" s="92"/>
      <c r="F127" s="92"/>
      <c r="G127" s="92"/>
      <c r="I127" s="92"/>
      <c r="J127" s="92"/>
      <c r="K127" s="92"/>
    </row>
    <row r="128" spans="1:11" ht="15.75" x14ac:dyDescent="0.2">
      <c r="A128" s="23" t="s">
        <v>53</v>
      </c>
      <c r="B128" s="20">
        <f>SUM(B129:B133)</f>
        <v>0</v>
      </c>
      <c r="C128" s="4">
        <f t="shared" ref="C128:K128" si="54">SUM(C129:C133)</f>
        <v>0</v>
      </c>
      <c r="D128" s="4">
        <f t="shared" si="54"/>
        <v>0</v>
      </c>
      <c r="F128" s="4">
        <f t="shared" ref="F128:F182" si="55">D128-I128</f>
        <v>0</v>
      </c>
      <c r="G128" s="187" t="e">
        <f t="shared" ref="G128:G183" si="56">F128/I128</f>
        <v>#DIV/0!</v>
      </c>
      <c r="I128" s="4">
        <f t="shared" si="54"/>
        <v>0</v>
      </c>
      <c r="J128" s="4">
        <f t="shared" ref="J128" si="57">SUM(J129:J133)</f>
        <v>0</v>
      </c>
      <c r="K128" s="4">
        <f t="shared" si="54"/>
        <v>0</v>
      </c>
    </row>
    <row r="129" spans="1:11" ht="15" outlineLevel="1" x14ac:dyDescent="0.2">
      <c r="A129" s="24" t="s">
        <v>175</v>
      </c>
      <c r="B129" s="117"/>
      <c r="C129" s="118"/>
      <c r="D129" s="30">
        <f t="shared" ref="D129:D135" si="58">B129+C129</f>
        <v>0</v>
      </c>
      <c r="F129" s="4">
        <f t="shared" si="55"/>
        <v>0</v>
      </c>
      <c r="G129" s="187" t="e">
        <f t="shared" si="56"/>
        <v>#DIV/0!</v>
      </c>
      <c r="I129" s="121"/>
      <c r="J129" s="121"/>
      <c r="K129" s="121"/>
    </row>
    <row r="130" spans="1:11" ht="15" outlineLevel="1" x14ac:dyDescent="0.2">
      <c r="A130" s="24" t="s">
        <v>54</v>
      </c>
      <c r="B130" s="117"/>
      <c r="C130" s="118"/>
      <c r="D130" s="30">
        <f t="shared" si="58"/>
        <v>0</v>
      </c>
      <c r="F130" s="4">
        <f t="shared" si="55"/>
        <v>0</v>
      </c>
      <c r="G130" s="187" t="e">
        <f t="shared" si="56"/>
        <v>#DIV/0!</v>
      </c>
      <c r="I130" s="121"/>
      <c r="J130" s="121"/>
      <c r="K130" s="121"/>
    </row>
    <row r="131" spans="1:11" ht="15" outlineLevel="1" x14ac:dyDescent="0.2">
      <c r="A131" s="24" t="s">
        <v>55</v>
      </c>
      <c r="B131" s="117"/>
      <c r="C131" s="118"/>
      <c r="D131" s="30">
        <f t="shared" si="58"/>
        <v>0</v>
      </c>
      <c r="F131" s="4">
        <f t="shared" si="55"/>
        <v>0</v>
      </c>
      <c r="G131" s="187" t="e">
        <f t="shared" si="56"/>
        <v>#DIV/0!</v>
      </c>
      <c r="I131" s="121"/>
      <c r="J131" s="121"/>
      <c r="K131" s="121"/>
    </row>
    <row r="132" spans="1:11" ht="15" outlineLevel="1" x14ac:dyDescent="0.2">
      <c r="A132" s="24" t="s">
        <v>176</v>
      </c>
      <c r="B132" s="117"/>
      <c r="C132" s="118"/>
      <c r="D132" s="30">
        <f t="shared" si="58"/>
        <v>0</v>
      </c>
      <c r="F132" s="4">
        <f t="shared" si="55"/>
        <v>0</v>
      </c>
      <c r="G132" s="187" t="e">
        <f t="shared" si="56"/>
        <v>#DIV/0!</v>
      </c>
      <c r="I132" s="121"/>
      <c r="J132" s="121"/>
      <c r="K132" s="121"/>
    </row>
    <row r="133" spans="1:11" ht="15" outlineLevel="1" x14ac:dyDescent="0.2">
      <c r="A133" s="24" t="s">
        <v>56</v>
      </c>
      <c r="B133" s="117"/>
      <c r="C133" s="118"/>
      <c r="D133" s="30">
        <f t="shared" si="58"/>
        <v>0</v>
      </c>
      <c r="F133" s="4">
        <f t="shared" si="55"/>
        <v>0</v>
      </c>
      <c r="G133" s="187" t="e">
        <f t="shared" si="56"/>
        <v>#DIV/0!</v>
      </c>
      <c r="I133" s="121"/>
      <c r="J133" s="121"/>
      <c r="K133" s="121"/>
    </row>
    <row r="134" spans="1:11" ht="15.75" x14ac:dyDescent="0.2">
      <c r="A134" s="23" t="s">
        <v>57</v>
      </c>
      <c r="B134" s="117"/>
      <c r="C134" s="118"/>
      <c r="D134" s="30">
        <f t="shared" si="58"/>
        <v>0</v>
      </c>
      <c r="F134" s="4">
        <f t="shared" si="55"/>
        <v>0</v>
      </c>
      <c r="G134" s="187" t="e">
        <f t="shared" si="56"/>
        <v>#DIV/0!</v>
      </c>
      <c r="I134" s="121"/>
      <c r="J134" s="121"/>
      <c r="K134" s="121"/>
    </row>
    <row r="135" spans="1:11" ht="15.75" x14ac:dyDescent="0.2">
      <c r="A135" s="23" t="s">
        <v>177</v>
      </c>
      <c r="B135" s="117"/>
      <c r="C135" s="118"/>
      <c r="D135" s="30">
        <f t="shared" si="58"/>
        <v>0</v>
      </c>
      <c r="F135" s="4">
        <f t="shared" si="55"/>
        <v>0</v>
      </c>
      <c r="G135" s="187" t="e">
        <f t="shared" si="56"/>
        <v>#DIV/0!</v>
      </c>
      <c r="I135" s="121"/>
      <c r="J135" s="121"/>
      <c r="K135" s="121"/>
    </row>
    <row r="136" spans="1:11" ht="15.75" x14ac:dyDescent="0.2">
      <c r="A136" s="23" t="s">
        <v>58</v>
      </c>
      <c r="B136" s="20">
        <f t="shared" ref="B136:K136" si="59">SUM(B137:B138)</f>
        <v>0</v>
      </c>
      <c r="C136" s="4">
        <f t="shared" si="59"/>
        <v>0</v>
      </c>
      <c r="D136" s="4">
        <f t="shared" si="59"/>
        <v>0</v>
      </c>
      <c r="F136" s="4">
        <f t="shared" si="55"/>
        <v>0</v>
      </c>
      <c r="G136" s="187" t="e">
        <f t="shared" si="56"/>
        <v>#DIV/0!</v>
      </c>
      <c r="I136" s="4">
        <f t="shared" si="59"/>
        <v>0</v>
      </c>
      <c r="J136" s="4">
        <f t="shared" ref="J136" si="60">SUM(J137:J138)</f>
        <v>0</v>
      </c>
      <c r="K136" s="4">
        <f t="shared" si="59"/>
        <v>0</v>
      </c>
    </row>
    <row r="137" spans="1:11" ht="15" outlineLevel="1" x14ac:dyDescent="0.2">
      <c r="A137" s="24" t="s">
        <v>178</v>
      </c>
      <c r="B137" s="117"/>
      <c r="C137" s="118"/>
      <c r="D137" s="30">
        <f t="shared" ref="D137:D146" si="61">B137+C137</f>
        <v>0</v>
      </c>
      <c r="F137" s="4">
        <f t="shared" si="55"/>
        <v>0</v>
      </c>
      <c r="G137" s="187" t="e">
        <f t="shared" si="56"/>
        <v>#DIV/0!</v>
      </c>
      <c r="I137" s="121"/>
      <c r="J137" s="121"/>
      <c r="K137" s="121"/>
    </row>
    <row r="138" spans="1:11" ht="15" outlineLevel="1" x14ac:dyDescent="0.2">
      <c r="A138" s="24" t="s">
        <v>179</v>
      </c>
      <c r="B138" s="117"/>
      <c r="C138" s="118"/>
      <c r="D138" s="30">
        <f t="shared" si="61"/>
        <v>0</v>
      </c>
      <c r="F138" s="4">
        <f t="shared" si="55"/>
        <v>0</v>
      </c>
      <c r="G138" s="187" t="e">
        <f t="shared" si="56"/>
        <v>#DIV/0!</v>
      </c>
      <c r="I138" s="121"/>
      <c r="J138" s="121"/>
      <c r="K138" s="121"/>
    </row>
    <row r="139" spans="1:11" ht="15.75" x14ac:dyDescent="0.2">
      <c r="A139" s="23" t="s">
        <v>180</v>
      </c>
      <c r="B139" s="119"/>
      <c r="C139" s="120"/>
      <c r="D139" s="30">
        <f t="shared" si="61"/>
        <v>0</v>
      </c>
      <c r="F139" s="4">
        <f t="shared" si="55"/>
        <v>0</v>
      </c>
      <c r="G139" s="187" t="e">
        <f t="shared" si="56"/>
        <v>#DIV/0!</v>
      </c>
      <c r="I139" s="122"/>
      <c r="J139" s="122"/>
      <c r="K139" s="122"/>
    </row>
    <row r="140" spans="1:11" ht="15.75" x14ac:dyDescent="0.2">
      <c r="A140" s="23" t="s">
        <v>59</v>
      </c>
      <c r="B140" s="119"/>
      <c r="C140" s="120"/>
      <c r="D140" s="30">
        <f t="shared" si="61"/>
        <v>0</v>
      </c>
      <c r="F140" s="4">
        <f t="shared" si="55"/>
        <v>0</v>
      </c>
      <c r="G140" s="187" t="e">
        <f t="shared" si="56"/>
        <v>#DIV/0!</v>
      </c>
      <c r="I140" s="122"/>
      <c r="J140" s="122"/>
      <c r="K140" s="122"/>
    </row>
    <row r="141" spans="1:11" ht="15.75" x14ac:dyDescent="0.2">
      <c r="A141" s="28" t="s">
        <v>60</v>
      </c>
      <c r="B141" s="119"/>
      <c r="C141" s="120"/>
      <c r="D141" s="30">
        <f t="shared" si="61"/>
        <v>0</v>
      </c>
      <c r="F141" s="4">
        <f t="shared" si="55"/>
        <v>0</v>
      </c>
      <c r="G141" s="187" t="e">
        <f t="shared" si="56"/>
        <v>#DIV/0!</v>
      </c>
      <c r="I141" s="122"/>
      <c r="J141" s="122"/>
      <c r="K141" s="122"/>
    </row>
    <row r="142" spans="1:11" ht="15.75" x14ac:dyDescent="0.2">
      <c r="A142" s="28" t="s">
        <v>181</v>
      </c>
      <c r="B142" s="119"/>
      <c r="C142" s="120"/>
      <c r="D142" s="30">
        <f t="shared" si="61"/>
        <v>0</v>
      </c>
      <c r="F142" s="4">
        <f t="shared" si="55"/>
        <v>0</v>
      </c>
      <c r="G142" s="187" t="e">
        <f t="shared" si="56"/>
        <v>#DIV/0!</v>
      </c>
      <c r="I142" s="122"/>
      <c r="J142" s="122"/>
      <c r="K142" s="122"/>
    </row>
    <row r="143" spans="1:11" ht="15.75" x14ac:dyDescent="0.2">
      <c r="A143" s="28" t="s">
        <v>182</v>
      </c>
      <c r="B143" s="119"/>
      <c r="C143" s="120"/>
      <c r="D143" s="30">
        <f t="shared" si="61"/>
        <v>0</v>
      </c>
      <c r="F143" s="4">
        <f t="shared" si="55"/>
        <v>0</v>
      </c>
      <c r="G143" s="187" t="e">
        <f t="shared" si="56"/>
        <v>#DIV/0!</v>
      </c>
      <c r="I143" s="122"/>
      <c r="J143" s="122"/>
      <c r="K143" s="122"/>
    </row>
    <row r="144" spans="1:11" ht="15.75" x14ac:dyDescent="0.2">
      <c r="A144" s="28" t="s">
        <v>183</v>
      </c>
      <c r="B144" s="119"/>
      <c r="C144" s="120"/>
      <c r="D144" s="30">
        <f t="shared" si="61"/>
        <v>0</v>
      </c>
      <c r="F144" s="4">
        <f t="shared" si="55"/>
        <v>0</v>
      </c>
      <c r="G144" s="187" t="e">
        <f t="shared" si="56"/>
        <v>#DIV/0!</v>
      </c>
      <c r="I144" s="122"/>
      <c r="J144" s="122"/>
      <c r="K144" s="122"/>
    </row>
    <row r="145" spans="1:11" ht="15.75" x14ac:dyDescent="0.2">
      <c r="A145" s="28" t="s">
        <v>184</v>
      </c>
      <c r="B145" s="119"/>
      <c r="C145" s="120"/>
      <c r="D145" s="30">
        <f t="shared" si="61"/>
        <v>0</v>
      </c>
      <c r="F145" s="4">
        <f t="shared" si="55"/>
        <v>0</v>
      </c>
      <c r="G145" s="187" t="e">
        <f t="shared" si="56"/>
        <v>#DIV/0!</v>
      </c>
      <c r="I145" s="122"/>
      <c r="J145" s="122"/>
      <c r="K145" s="122"/>
    </row>
    <row r="146" spans="1:11" ht="15.75" x14ac:dyDescent="0.2">
      <c r="A146" s="28" t="s">
        <v>61</v>
      </c>
      <c r="B146" s="119"/>
      <c r="C146" s="120"/>
      <c r="D146" s="30">
        <f t="shared" si="61"/>
        <v>0</v>
      </c>
      <c r="F146" s="4">
        <f t="shared" si="55"/>
        <v>0</v>
      </c>
      <c r="G146" s="187" t="e">
        <f t="shared" si="56"/>
        <v>#DIV/0!</v>
      </c>
      <c r="I146" s="122"/>
      <c r="J146" s="122"/>
      <c r="K146" s="122"/>
    </row>
    <row r="147" spans="1:11" ht="15.75" x14ac:dyDescent="0.2">
      <c r="A147" s="28" t="s">
        <v>62</v>
      </c>
      <c r="B147" s="20">
        <f t="shared" ref="B147:K147" si="62">+SUM(B148:B153)</f>
        <v>0</v>
      </c>
      <c r="C147" s="4">
        <f t="shared" si="62"/>
        <v>0</v>
      </c>
      <c r="D147" s="4">
        <f t="shared" si="62"/>
        <v>0</v>
      </c>
      <c r="F147" s="4">
        <f t="shared" si="55"/>
        <v>0</v>
      </c>
      <c r="G147" s="187" t="e">
        <f t="shared" si="56"/>
        <v>#DIV/0!</v>
      </c>
      <c r="I147" s="4">
        <f t="shared" si="62"/>
        <v>0</v>
      </c>
      <c r="J147" s="4">
        <f t="shared" ref="J147" si="63">+SUM(J148:J153)</f>
        <v>0</v>
      </c>
      <c r="K147" s="4">
        <f t="shared" si="62"/>
        <v>0</v>
      </c>
    </row>
    <row r="148" spans="1:11" ht="15" outlineLevel="1" x14ac:dyDescent="0.2">
      <c r="A148" s="29" t="s">
        <v>185</v>
      </c>
      <c r="B148" s="117"/>
      <c r="C148" s="118"/>
      <c r="D148" s="30">
        <f t="shared" ref="D148:D154" si="64">B148+C148</f>
        <v>0</v>
      </c>
      <c r="F148" s="4">
        <f t="shared" si="55"/>
        <v>0</v>
      </c>
      <c r="G148" s="187" t="e">
        <f t="shared" si="56"/>
        <v>#DIV/0!</v>
      </c>
      <c r="I148" s="121"/>
      <c r="J148" s="121"/>
      <c r="K148" s="121"/>
    </row>
    <row r="149" spans="1:11" ht="15" outlineLevel="1" x14ac:dyDescent="0.2">
      <c r="A149" s="29" t="s">
        <v>63</v>
      </c>
      <c r="B149" s="117"/>
      <c r="C149" s="118"/>
      <c r="D149" s="30">
        <f t="shared" si="64"/>
        <v>0</v>
      </c>
      <c r="F149" s="4">
        <f t="shared" si="55"/>
        <v>0</v>
      </c>
      <c r="G149" s="187" t="e">
        <f t="shared" si="56"/>
        <v>#DIV/0!</v>
      </c>
      <c r="I149" s="121"/>
      <c r="J149" s="121"/>
      <c r="K149" s="121"/>
    </row>
    <row r="150" spans="1:11" ht="15" outlineLevel="1" x14ac:dyDescent="0.2">
      <c r="A150" s="29" t="s">
        <v>186</v>
      </c>
      <c r="B150" s="117"/>
      <c r="C150" s="118"/>
      <c r="D150" s="30">
        <f t="shared" si="64"/>
        <v>0</v>
      </c>
      <c r="F150" s="4">
        <f t="shared" si="55"/>
        <v>0</v>
      </c>
      <c r="G150" s="187" t="e">
        <f t="shared" si="56"/>
        <v>#DIV/0!</v>
      </c>
      <c r="I150" s="121"/>
      <c r="J150" s="121"/>
      <c r="K150" s="121"/>
    </row>
    <row r="151" spans="1:11" ht="15" outlineLevel="1" x14ac:dyDescent="0.2">
      <c r="A151" s="29" t="s">
        <v>187</v>
      </c>
      <c r="B151" s="117"/>
      <c r="C151" s="118"/>
      <c r="D151" s="30">
        <f t="shared" si="64"/>
        <v>0</v>
      </c>
      <c r="F151" s="4">
        <f t="shared" si="55"/>
        <v>0</v>
      </c>
      <c r="G151" s="187" t="e">
        <f t="shared" si="56"/>
        <v>#DIV/0!</v>
      </c>
      <c r="I151" s="121"/>
      <c r="J151" s="121"/>
      <c r="K151" s="121"/>
    </row>
    <row r="152" spans="1:11" ht="15" outlineLevel="1" x14ac:dyDescent="0.2">
      <c r="A152" s="29" t="s">
        <v>64</v>
      </c>
      <c r="B152" s="117"/>
      <c r="C152" s="118"/>
      <c r="D152" s="30">
        <f t="shared" si="64"/>
        <v>0</v>
      </c>
      <c r="F152" s="4">
        <f t="shared" si="55"/>
        <v>0</v>
      </c>
      <c r="G152" s="187" t="e">
        <f t="shared" si="56"/>
        <v>#DIV/0!</v>
      </c>
      <c r="I152" s="121"/>
      <c r="J152" s="121"/>
      <c r="K152" s="121"/>
    </row>
    <row r="153" spans="1:11" ht="15" outlineLevel="1" x14ac:dyDescent="0.2">
      <c r="A153" s="29" t="s">
        <v>65</v>
      </c>
      <c r="B153" s="117"/>
      <c r="C153" s="118"/>
      <c r="D153" s="30">
        <f t="shared" si="64"/>
        <v>0</v>
      </c>
      <c r="F153" s="4">
        <f t="shared" si="55"/>
        <v>0</v>
      </c>
      <c r="G153" s="187" t="e">
        <f t="shared" si="56"/>
        <v>#DIV/0!</v>
      </c>
      <c r="I153" s="121"/>
      <c r="J153" s="121"/>
      <c r="K153" s="121"/>
    </row>
    <row r="154" spans="1:11" ht="15.75" x14ac:dyDescent="0.2">
      <c r="A154" s="28" t="s">
        <v>66</v>
      </c>
      <c r="B154" s="117"/>
      <c r="C154" s="118"/>
      <c r="D154" s="30">
        <f t="shared" si="64"/>
        <v>0</v>
      </c>
      <c r="F154" s="4">
        <f t="shared" si="55"/>
        <v>0</v>
      </c>
      <c r="G154" s="187" t="e">
        <f t="shared" si="56"/>
        <v>#DIV/0!</v>
      </c>
      <c r="I154" s="121"/>
      <c r="J154" s="121"/>
      <c r="K154" s="121"/>
    </row>
    <row r="155" spans="1:11" ht="15.75" x14ac:dyDescent="0.2">
      <c r="A155" s="28" t="s">
        <v>67</v>
      </c>
      <c r="B155" s="20">
        <f t="shared" ref="B155:K155" si="65">SUM(B156:B158)</f>
        <v>0</v>
      </c>
      <c r="C155" s="4">
        <f t="shared" si="65"/>
        <v>0</v>
      </c>
      <c r="D155" s="4">
        <f t="shared" si="65"/>
        <v>0</v>
      </c>
      <c r="F155" s="4">
        <f t="shared" si="55"/>
        <v>0</v>
      </c>
      <c r="G155" s="187" t="e">
        <f t="shared" si="56"/>
        <v>#DIV/0!</v>
      </c>
      <c r="I155" s="4">
        <f t="shared" si="65"/>
        <v>0</v>
      </c>
      <c r="J155" s="4">
        <f t="shared" ref="J155" si="66">SUM(J156:J158)</f>
        <v>0</v>
      </c>
      <c r="K155" s="4">
        <f t="shared" si="65"/>
        <v>0</v>
      </c>
    </row>
    <row r="156" spans="1:11" ht="15" outlineLevel="1" x14ac:dyDescent="0.2">
      <c r="A156" s="29" t="s">
        <v>68</v>
      </c>
      <c r="B156" s="117"/>
      <c r="C156" s="118"/>
      <c r="D156" s="30">
        <f>B156+C156</f>
        <v>0</v>
      </c>
      <c r="F156" s="4">
        <f t="shared" si="55"/>
        <v>0</v>
      </c>
      <c r="G156" s="187" t="e">
        <f t="shared" si="56"/>
        <v>#DIV/0!</v>
      </c>
      <c r="I156" s="121"/>
      <c r="J156" s="121"/>
      <c r="K156" s="121"/>
    </row>
    <row r="157" spans="1:11" ht="15" outlineLevel="1" x14ac:dyDescent="0.2">
      <c r="A157" s="29" t="s">
        <v>69</v>
      </c>
      <c r="B157" s="117"/>
      <c r="C157" s="118"/>
      <c r="D157" s="30">
        <f>B157+C157</f>
        <v>0</v>
      </c>
      <c r="F157" s="4">
        <f t="shared" si="55"/>
        <v>0</v>
      </c>
      <c r="G157" s="187" t="e">
        <f t="shared" si="56"/>
        <v>#DIV/0!</v>
      </c>
      <c r="I157" s="121"/>
      <c r="J157" s="121"/>
      <c r="K157" s="121"/>
    </row>
    <row r="158" spans="1:11" ht="15" outlineLevel="1" x14ac:dyDescent="0.2">
      <c r="A158" s="29" t="s">
        <v>70</v>
      </c>
      <c r="B158" s="117"/>
      <c r="C158" s="118"/>
      <c r="D158" s="30">
        <f>B158+C158</f>
        <v>0</v>
      </c>
      <c r="F158" s="4">
        <f t="shared" si="55"/>
        <v>0</v>
      </c>
      <c r="G158" s="187" t="e">
        <f t="shared" si="56"/>
        <v>#DIV/0!</v>
      </c>
      <c r="I158" s="121"/>
      <c r="J158" s="121"/>
      <c r="K158" s="121"/>
    </row>
    <row r="159" spans="1:11" ht="15.75" x14ac:dyDescent="0.2">
      <c r="A159" s="28" t="s">
        <v>72</v>
      </c>
      <c r="B159" s="20">
        <f t="shared" ref="B159:K159" si="67">SUM(B160:B163)</f>
        <v>0</v>
      </c>
      <c r="C159" s="4">
        <f t="shared" si="67"/>
        <v>0</v>
      </c>
      <c r="D159" s="4">
        <f t="shared" si="67"/>
        <v>0</v>
      </c>
      <c r="F159" s="4">
        <f t="shared" si="55"/>
        <v>0</v>
      </c>
      <c r="G159" s="187" t="e">
        <f t="shared" si="56"/>
        <v>#DIV/0!</v>
      </c>
      <c r="I159" s="4">
        <f t="shared" si="67"/>
        <v>0</v>
      </c>
      <c r="J159" s="4">
        <f t="shared" ref="J159" si="68">SUM(J160:J163)</f>
        <v>0</v>
      </c>
      <c r="K159" s="4">
        <f t="shared" si="67"/>
        <v>0</v>
      </c>
    </row>
    <row r="160" spans="1:11" ht="15" outlineLevel="1" x14ac:dyDescent="0.2">
      <c r="A160" s="24" t="s">
        <v>73</v>
      </c>
      <c r="B160" s="117"/>
      <c r="C160" s="118"/>
      <c r="D160" s="30">
        <f>B160+C160</f>
        <v>0</v>
      </c>
      <c r="F160" s="4">
        <f t="shared" si="55"/>
        <v>0</v>
      </c>
      <c r="G160" s="187" t="e">
        <f t="shared" si="56"/>
        <v>#DIV/0!</v>
      </c>
      <c r="I160" s="121"/>
      <c r="J160" s="121"/>
      <c r="K160" s="121"/>
    </row>
    <row r="161" spans="1:11" ht="15" outlineLevel="1" x14ac:dyDescent="0.2">
      <c r="A161" s="24" t="s">
        <v>75</v>
      </c>
      <c r="B161" s="117"/>
      <c r="C161" s="118"/>
      <c r="D161" s="30">
        <f>B161+C161</f>
        <v>0</v>
      </c>
      <c r="F161" s="4">
        <f t="shared" si="55"/>
        <v>0</v>
      </c>
      <c r="G161" s="187" t="e">
        <f t="shared" si="56"/>
        <v>#DIV/0!</v>
      </c>
      <c r="I161" s="121"/>
      <c r="J161" s="121"/>
      <c r="K161" s="121"/>
    </row>
    <row r="162" spans="1:11" ht="15" outlineLevel="1" x14ac:dyDescent="0.2">
      <c r="A162" s="29" t="s">
        <v>74</v>
      </c>
      <c r="B162" s="117"/>
      <c r="C162" s="118"/>
      <c r="D162" s="30">
        <f>B162+C162</f>
        <v>0</v>
      </c>
      <c r="F162" s="4">
        <f t="shared" si="55"/>
        <v>0</v>
      </c>
      <c r="G162" s="187" t="e">
        <f t="shared" si="56"/>
        <v>#DIV/0!</v>
      </c>
      <c r="I162" s="121"/>
      <c r="J162" s="121"/>
      <c r="K162" s="121"/>
    </row>
    <row r="163" spans="1:11" ht="15" outlineLevel="1" x14ac:dyDescent="0.2">
      <c r="A163" s="29" t="s">
        <v>188</v>
      </c>
      <c r="B163" s="117"/>
      <c r="C163" s="118"/>
      <c r="D163" s="30">
        <f>B163+C163</f>
        <v>0</v>
      </c>
      <c r="F163" s="4">
        <f t="shared" si="55"/>
        <v>0</v>
      </c>
      <c r="G163" s="187" t="e">
        <f t="shared" si="56"/>
        <v>#DIV/0!</v>
      </c>
      <c r="I163" s="121"/>
      <c r="J163" s="121"/>
      <c r="K163" s="121"/>
    </row>
    <row r="164" spans="1:11" ht="15.75" x14ac:dyDescent="0.2">
      <c r="A164" s="28" t="s">
        <v>71</v>
      </c>
      <c r="B164" s="117"/>
      <c r="C164" s="118"/>
      <c r="D164" s="30">
        <f>B164+C164</f>
        <v>0</v>
      </c>
      <c r="F164" s="4">
        <f t="shared" si="55"/>
        <v>0</v>
      </c>
      <c r="G164" s="187" t="e">
        <f t="shared" si="56"/>
        <v>#DIV/0!</v>
      </c>
      <c r="I164" s="121"/>
      <c r="J164" s="121"/>
      <c r="K164" s="121"/>
    </row>
    <row r="165" spans="1:11" ht="15.75" x14ac:dyDescent="0.2">
      <c r="A165" s="23" t="s">
        <v>189</v>
      </c>
      <c r="B165" s="20">
        <f t="shared" ref="B165:K165" si="69">SUM(B166:B168)</f>
        <v>0</v>
      </c>
      <c r="C165" s="4">
        <f t="shared" si="69"/>
        <v>0</v>
      </c>
      <c r="D165" s="4">
        <f t="shared" si="69"/>
        <v>0</v>
      </c>
      <c r="F165" s="4">
        <f t="shared" si="55"/>
        <v>0</v>
      </c>
      <c r="G165" s="187" t="e">
        <f t="shared" si="56"/>
        <v>#DIV/0!</v>
      </c>
      <c r="I165" s="4">
        <f t="shared" si="69"/>
        <v>0</v>
      </c>
      <c r="J165" s="4">
        <f t="shared" ref="J165" si="70">SUM(J166:J168)</f>
        <v>0</v>
      </c>
      <c r="K165" s="4">
        <f t="shared" si="69"/>
        <v>0</v>
      </c>
    </row>
    <row r="166" spans="1:11" ht="15" outlineLevel="1" x14ac:dyDescent="0.2">
      <c r="A166" s="24" t="s">
        <v>190</v>
      </c>
      <c r="B166" s="117"/>
      <c r="C166" s="118"/>
      <c r="D166" s="30">
        <f>B166+C166</f>
        <v>0</v>
      </c>
      <c r="F166" s="4">
        <f t="shared" si="55"/>
        <v>0</v>
      </c>
      <c r="G166" s="187" t="e">
        <f t="shared" si="56"/>
        <v>#DIV/0!</v>
      </c>
      <c r="I166" s="121"/>
      <c r="J166" s="121"/>
      <c r="K166" s="121"/>
    </row>
    <row r="167" spans="1:11" ht="15" outlineLevel="1" x14ac:dyDescent="0.2">
      <c r="A167" s="24" t="s">
        <v>191</v>
      </c>
      <c r="B167" s="117"/>
      <c r="C167" s="118"/>
      <c r="D167" s="30">
        <f>B167+C167</f>
        <v>0</v>
      </c>
      <c r="F167" s="4">
        <f t="shared" si="55"/>
        <v>0</v>
      </c>
      <c r="G167" s="187" t="e">
        <f t="shared" si="56"/>
        <v>#DIV/0!</v>
      </c>
      <c r="I167" s="121"/>
      <c r="J167" s="121"/>
      <c r="K167" s="121"/>
    </row>
    <row r="168" spans="1:11" ht="15" outlineLevel="1" x14ac:dyDescent="0.2">
      <c r="A168" s="24" t="s">
        <v>192</v>
      </c>
      <c r="B168" s="20">
        <f t="shared" ref="B168:K168" si="71">SUM(B169:B171)</f>
        <v>0</v>
      </c>
      <c r="C168" s="4">
        <f t="shared" si="71"/>
        <v>0</v>
      </c>
      <c r="D168" s="4">
        <f t="shared" si="71"/>
        <v>0</v>
      </c>
      <c r="F168" s="4">
        <f t="shared" si="55"/>
        <v>0</v>
      </c>
      <c r="G168" s="187" t="e">
        <f t="shared" si="56"/>
        <v>#DIV/0!</v>
      </c>
      <c r="I168" s="4">
        <f t="shared" si="71"/>
        <v>0</v>
      </c>
      <c r="J168" s="4">
        <f t="shared" ref="J168" si="72">SUM(J169:J171)</f>
        <v>0</v>
      </c>
      <c r="K168" s="4">
        <f t="shared" si="71"/>
        <v>0</v>
      </c>
    </row>
    <row r="169" spans="1:11" ht="15" outlineLevel="2" x14ac:dyDescent="0.2">
      <c r="A169" s="25" t="s">
        <v>154</v>
      </c>
      <c r="B169" s="117"/>
      <c r="C169" s="118"/>
      <c r="D169" s="30">
        <f>B169+C169</f>
        <v>0</v>
      </c>
      <c r="F169" s="4">
        <f t="shared" si="55"/>
        <v>0</v>
      </c>
      <c r="G169" s="187" t="e">
        <f t="shared" si="56"/>
        <v>#DIV/0!</v>
      </c>
      <c r="I169" s="121"/>
      <c r="J169" s="121"/>
      <c r="K169" s="121"/>
    </row>
    <row r="170" spans="1:11" ht="15" outlineLevel="2" x14ac:dyDescent="0.2">
      <c r="A170" s="25" t="s">
        <v>155</v>
      </c>
      <c r="B170" s="117"/>
      <c r="C170" s="118"/>
      <c r="D170" s="30">
        <f>B170+C170</f>
        <v>0</v>
      </c>
      <c r="F170" s="4">
        <f t="shared" si="55"/>
        <v>0</v>
      </c>
      <c r="G170" s="187" t="e">
        <f t="shared" si="56"/>
        <v>#DIV/0!</v>
      </c>
      <c r="I170" s="121"/>
      <c r="J170" s="121"/>
      <c r="K170" s="121"/>
    </row>
    <row r="171" spans="1:11" ht="15" outlineLevel="2" x14ac:dyDescent="0.2">
      <c r="A171" s="25" t="s">
        <v>156</v>
      </c>
      <c r="B171" s="117"/>
      <c r="C171" s="118"/>
      <c r="D171" s="30">
        <f>B171+C171</f>
        <v>0</v>
      </c>
      <c r="F171" s="4">
        <f t="shared" si="55"/>
        <v>0</v>
      </c>
      <c r="G171" s="187" t="e">
        <f t="shared" si="56"/>
        <v>#DIV/0!</v>
      </c>
      <c r="I171" s="121"/>
      <c r="J171" s="121"/>
      <c r="K171" s="121"/>
    </row>
    <row r="172" spans="1:11" ht="15.75" x14ac:dyDescent="0.2">
      <c r="A172" s="23" t="s">
        <v>193</v>
      </c>
      <c r="B172" s="20">
        <f t="shared" ref="B172:K172" si="73">SUM(B173:B175)</f>
        <v>0</v>
      </c>
      <c r="C172" s="4">
        <f t="shared" si="73"/>
        <v>0</v>
      </c>
      <c r="D172" s="4">
        <f t="shared" si="73"/>
        <v>0</v>
      </c>
      <c r="F172" s="4">
        <f t="shared" si="55"/>
        <v>0</v>
      </c>
      <c r="G172" s="187" t="e">
        <f t="shared" si="56"/>
        <v>#DIV/0!</v>
      </c>
      <c r="I172" s="4">
        <f t="shared" si="73"/>
        <v>0</v>
      </c>
      <c r="J172" s="4">
        <f t="shared" ref="J172" si="74">SUM(J173:J175)</f>
        <v>0</v>
      </c>
      <c r="K172" s="4">
        <f t="shared" si="73"/>
        <v>0</v>
      </c>
    </row>
    <row r="173" spans="1:11" ht="15" outlineLevel="1" x14ac:dyDescent="0.2">
      <c r="A173" s="24" t="s">
        <v>158</v>
      </c>
      <c r="B173" s="117"/>
      <c r="C173" s="118"/>
      <c r="D173" s="30">
        <f t="shared" ref="D173:D182" si="75">B173+C173</f>
        <v>0</v>
      </c>
      <c r="F173" s="4">
        <f t="shared" si="55"/>
        <v>0</v>
      </c>
      <c r="G173" s="187" t="e">
        <f t="shared" si="56"/>
        <v>#DIV/0!</v>
      </c>
      <c r="I173" s="121"/>
      <c r="J173" s="121"/>
      <c r="K173" s="121"/>
    </row>
    <row r="174" spans="1:11" ht="15" outlineLevel="1" x14ac:dyDescent="0.2">
      <c r="A174" s="24" t="s">
        <v>159</v>
      </c>
      <c r="B174" s="117"/>
      <c r="C174" s="118"/>
      <c r="D174" s="30">
        <f t="shared" si="75"/>
        <v>0</v>
      </c>
      <c r="F174" s="4">
        <f t="shared" si="55"/>
        <v>0</v>
      </c>
      <c r="G174" s="187" t="e">
        <f t="shared" si="56"/>
        <v>#DIV/0!</v>
      </c>
      <c r="I174" s="121"/>
      <c r="J174" s="121"/>
      <c r="K174" s="121"/>
    </row>
    <row r="175" spans="1:11" ht="15" outlineLevel="1" x14ac:dyDescent="0.2">
      <c r="A175" s="24" t="s">
        <v>160</v>
      </c>
      <c r="B175" s="117"/>
      <c r="C175" s="118"/>
      <c r="D175" s="30">
        <f t="shared" si="75"/>
        <v>0</v>
      </c>
      <c r="F175" s="4">
        <f t="shared" si="55"/>
        <v>0</v>
      </c>
      <c r="G175" s="187" t="e">
        <f t="shared" si="56"/>
        <v>#DIV/0!</v>
      </c>
      <c r="I175" s="121"/>
      <c r="J175" s="121"/>
      <c r="K175" s="121"/>
    </row>
    <row r="176" spans="1:11" ht="15.75" x14ac:dyDescent="0.2">
      <c r="A176" s="28" t="s">
        <v>194</v>
      </c>
      <c r="B176" s="117"/>
      <c r="C176" s="118"/>
      <c r="D176" s="30">
        <f t="shared" si="75"/>
        <v>0</v>
      </c>
      <c r="F176" s="4">
        <f t="shared" si="55"/>
        <v>0</v>
      </c>
      <c r="G176" s="187" t="e">
        <f t="shared" si="56"/>
        <v>#DIV/0!</v>
      </c>
      <c r="I176" s="121"/>
      <c r="J176" s="121"/>
      <c r="K176" s="121"/>
    </row>
    <row r="177" spans="1:11" ht="15.75" x14ac:dyDescent="0.2">
      <c r="A177" s="28" t="s">
        <v>195</v>
      </c>
      <c r="B177" s="117"/>
      <c r="C177" s="118"/>
      <c r="D177" s="30">
        <f t="shared" si="75"/>
        <v>0</v>
      </c>
      <c r="F177" s="4">
        <f t="shared" si="55"/>
        <v>0</v>
      </c>
      <c r="G177" s="187" t="e">
        <f t="shared" si="56"/>
        <v>#DIV/0!</v>
      </c>
      <c r="I177" s="121"/>
      <c r="J177" s="121"/>
      <c r="K177" s="121"/>
    </row>
    <row r="178" spans="1:11" ht="15.75" x14ac:dyDescent="0.2">
      <c r="A178" s="28" t="s">
        <v>196</v>
      </c>
      <c r="B178" s="117"/>
      <c r="C178" s="118"/>
      <c r="D178" s="30">
        <f t="shared" si="75"/>
        <v>0</v>
      </c>
      <c r="F178" s="4">
        <f t="shared" si="55"/>
        <v>0</v>
      </c>
      <c r="G178" s="187" t="e">
        <f t="shared" si="56"/>
        <v>#DIV/0!</v>
      </c>
      <c r="I178" s="121"/>
      <c r="J178" s="121"/>
      <c r="K178" s="121"/>
    </row>
    <row r="179" spans="1:11" ht="15.75" x14ac:dyDescent="0.2">
      <c r="A179" s="28" t="s">
        <v>76</v>
      </c>
      <c r="B179" s="117"/>
      <c r="C179" s="118"/>
      <c r="D179" s="30">
        <f t="shared" si="75"/>
        <v>0</v>
      </c>
      <c r="F179" s="4">
        <f t="shared" si="55"/>
        <v>0</v>
      </c>
      <c r="G179" s="187" t="e">
        <f t="shared" si="56"/>
        <v>#DIV/0!</v>
      </c>
      <c r="I179" s="121"/>
      <c r="J179" s="121"/>
      <c r="K179" s="121"/>
    </row>
    <row r="180" spans="1:11" ht="15.75" x14ac:dyDescent="0.2">
      <c r="A180" s="28" t="s">
        <v>197</v>
      </c>
      <c r="B180" s="117"/>
      <c r="C180" s="118"/>
      <c r="D180" s="30">
        <f t="shared" si="75"/>
        <v>0</v>
      </c>
      <c r="F180" s="4">
        <f t="shared" si="55"/>
        <v>0</v>
      </c>
      <c r="G180" s="187" t="e">
        <f t="shared" si="56"/>
        <v>#DIV/0!</v>
      </c>
      <c r="I180" s="121"/>
      <c r="J180" s="121"/>
      <c r="K180" s="121"/>
    </row>
    <row r="181" spans="1:11" ht="15.75" x14ac:dyDescent="0.2">
      <c r="A181" s="28" t="s">
        <v>198</v>
      </c>
      <c r="B181" s="117"/>
      <c r="C181" s="118"/>
      <c r="D181" s="30">
        <f t="shared" si="75"/>
        <v>0</v>
      </c>
      <c r="F181" s="4">
        <f t="shared" si="55"/>
        <v>0</v>
      </c>
      <c r="G181" s="187" t="e">
        <f t="shared" si="56"/>
        <v>#DIV/0!</v>
      </c>
      <c r="I181" s="121"/>
      <c r="J181" s="121"/>
      <c r="K181" s="121"/>
    </row>
    <row r="182" spans="1:11" ht="16.5" thickBot="1" x14ac:dyDescent="0.25">
      <c r="A182" s="28" t="s">
        <v>199</v>
      </c>
      <c r="B182" s="117"/>
      <c r="C182" s="118"/>
      <c r="D182" s="30">
        <f t="shared" si="75"/>
        <v>0</v>
      </c>
      <c r="F182" s="4">
        <f t="shared" si="55"/>
        <v>0</v>
      </c>
      <c r="G182" s="187" t="e">
        <f t="shared" si="56"/>
        <v>#DIV/0!</v>
      </c>
      <c r="I182" s="121"/>
      <c r="J182" s="121"/>
      <c r="K182" s="121"/>
    </row>
    <row r="183" spans="1:11" ht="16.5" thickBot="1" x14ac:dyDescent="0.3">
      <c r="A183" s="93" t="s">
        <v>77</v>
      </c>
      <c r="B183" s="94">
        <f>SUM(B128,B134,B135,B136,B139,B140,B141,B142,B143,B144,B145,B146,B147,B154,B155,B159,B164,B165,B172,B176,B177,B178,B179,B180,B181,B182)</f>
        <v>0</v>
      </c>
      <c r="C183" s="95">
        <f t="shared" ref="C183:K183" si="76">SUM(C128,C134,C135,C136,C139,C140,C141,C142,C143,C144,C145,C146,C147,C154,C155,C159,C164,C165,C172,C176,C177,C178,C179,C180,C181,C182)</f>
        <v>0</v>
      </c>
      <c r="D183" s="7">
        <f t="shared" si="76"/>
        <v>0</v>
      </c>
      <c r="F183" s="7">
        <f t="shared" ref="F183:F211" si="77">D183-I183</f>
        <v>0</v>
      </c>
      <c r="G183" s="7" t="e">
        <f t="shared" si="56"/>
        <v>#DIV/0!</v>
      </c>
      <c r="I183" s="7">
        <f t="shared" si="76"/>
        <v>0</v>
      </c>
      <c r="J183" s="7">
        <f t="shared" ref="J183" si="78">SUM(J128,J134,J135,J136,J139,J140,J141,J142,J143,J144,J145,J146,J147,J154,J155,J159,J164,J165,J172,J176,J177,J178,J179,J180,J181,J182)</f>
        <v>0</v>
      </c>
      <c r="K183" s="7">
        <f t="shared" si="76"/>
        <v>0</v>
      </c>
    </row>
    <row r="184" spans="1:11" ht="15.75" x14ac:dyDescent="0.2">
      <c r="A184" s="97" t="s">
        <v>78</v>
      </c>
      <c r="B184" s="44"/>
      <c r="C184" s="45"/>
      <c r="D184" s="107"/>
      <c r="F184" s="107"/>
      <c r="G184" s="107"/>
      <c r="I184" s="107"/>
      <c r="J184" s="107"/>
      <c r="K184" s="107"/>
    </row>
    <row r="185" spans="1:11" ht="15.75" x14ac:dyDescent="0.2">
      <c r="A185" s="98" t="s">
        <v>79</v>
      </c>
      <c r="B185" s="49"/>
      <c r="C185" s="48"/>
      <c r="D185" s="4">
        <f t="shared" ref="D185:I185" si="79">D186+D187</f>
        <v>0</v>
      </c>
      <c r="F185" s="4">
        <f t="shared" si="77"/>
        <v>0</v>
      </c>
      <c r="G185" s="187" t="e">
        <f t="shared" ref="G185:G211" si="80">F185/I185</f>
        <v>#DIV/0!</v>
      </c>
      <c r="I185" s="4">
        <f t="shared" si="79"/>
        <v>0</v>
      </c>
      <c r="J185" s="4">
        <f t="shared" ref="J185" si="81">J186+J187</f>
        <v>0</v>
      </c>
      <c r="K185" s="4">
        <f t="shared" ref="K185" si="82">K186+K187</f>
        <v>0</v>
      </c>
    </row>
    <row r="186" spans="1:11" ht="15" outlineLevel="1" x14ac:dyDescent="0.2">
      <c r="A186" s="99" t="s">
        <v>80</v>
      </c>
      <c r="B186" s="49"/>
      <c r="C186" s="48"/>
      <c r="D186" s="76"/>
      <c r="F186" s="4">
        <f t="shared" si="77"/>
        <v>0</v>
      </c>
      <c r="G186" s="187" t="e">
        <f t="shared" si="80"/>
        <v>#DIV/0!</v>
      </c>
      <c r="I186" s="76"/>
      <c r="J186" s="76"/>
      <c r="K186" s="76"/>
    </row>
    <row r="187" spans="1:11" ht="15" outlineLevel="1" x14ac:dyDescent="0.2">
      <c r="A187" s="99" t="s">
        <v>81</v>
      </c>
      <c r="B187" s="49"/>
      <c r="C187" s="48"/>
      <c r="D187" s="76"/>
      <c r="F187" s="4">
        <f t="shared" si="77"/>
        <v>0</v>
      </c>
      <c r="G187" s="187" t="e">
        <f t="shared" si="80"/>
        <v>#DIV/0!</v>
      </c>
      <c r="I187" s="76"/>
      <c r="J187" s="76"/>
      <c r="K187" s="76"/>
    </row>
    <row r="188" spans="1:11" ht="15.75" x14ac:dyDescent="0.2">
      <c r="A188" s="98" t="s">
        <v>82</v>
      </c>
      <c r="B188" s="49"/>
      <c r="C188" s="48"/>
      <c r="D188" s="4">
        <f>SUM(D189:D192)</f>
        <v>0</v>
      </c>
      <c r="F188" s="4">
        <f t="shared" si="77"/>
        <v>0</v>
      </c>
      <c r="G188" s="187" t="e">
        <f t="shared" si="80"/>
        <v>#DIV/0!</v>
      </c>
      <c r="I188" s="4">
        <f>SUM(I189:I192)</f>
        <v>0</v>
      </c>
      <c r="J188" s="4">
        <f>SUM(J189:J192)</f>
        <v>0</v>
      </c>
      <c r="K188" s="4">
        <f>SUM(K189:K192)</f>
        <v>0</v>
      </c>
    </row>
    <row r="189" spans="1:11" ht="15" outlineLevel="1" x14ac:dyDescent="0.2">
      <c r="A189" s="99" t="s">
        <v>83</v>
      </c>
      <c r="B189" s="49"/>
      <c r="C189" s="48"/>
      <c r="D189" s="76"/>
      <c r="F189" s="4">
        <f t="shared" si="77"/>
        <v>0</v>
      </c>
      <c r="G189" s="187" t="e">
        <f t="shared" si="80"/>
        <v>#DIV/0!</v>
      </c>
      <c r="I189" s="76"/>
      <c r="J189" s="76"/>
      <c r="K189" s="76"/>
    </row>
    <row r="190" spans="1:11" ht="15" outlineLevel="1" x14ac:dyDescent="0.2">
      <c r="A190" s="99" t="s">
        <v>84</v>
      </c>
      <c r="B190" s="49"/>
      <c r="C190" s="48"/>
      <c r="D190" s="76"/>
      <c r="F190" s="4">
        <f t="shared" si="77"/>
        <v>0</v>
      </c>
      <c r="G190" s="187" t="e">
        <f t="shared" si="80"/>
        <v>#DIV/0!</v>
      </c>
      <c r="I190" s="76"/>
      <c r="J190" s="76"/>
      <c r="K190" s="76"/>
    </row>
    <row r="191" spans="1:11" ht="15" outlineLevel="1" x14ac:dyDescent="0.2">
      <c r="A191" s="99" t="s">
        <v>85</v>
      </c>
      <c r="B191" s="49"/>
      <c r="C191" s="48"/>
      <c r="D191" s="76"/>
      <c r="F191" s="4">
        <f t="shared" si="77"/>
        <v>0</v>
      </c>
      <c r="G191" s="187" t="e">
        <f t="shared" si="80"/>
        <v>#DIV/0!</v>
      </c>
      <c r="I191" s="76"/>
      <c r="J191" s="76"/>
      <c r="K191" s="76"/>
    </row>
    <row r="192" spans="1:11" ht="15" outlineLevel="1" x14ac:dyDescent="0.2">
      <c r="A192" s="99" t="s">
        <v>86</v>
      </c>
      <c r="B192" s="49"/>
      <c r="C192" s="48"/>
      <c r="D192" s="76"/>
      <c r="F192" s="4">
        <f t="shared" si="77"/>
        <v>0</v>
      </c>
      <c r="G192" s="187" t="e">
        <f t="shared" si="80"/>
        <v>#DIV/0!</v>
      </c>
      <c r="I192" s="76"/>
      <c r="J192" s="76"/>
      <c r="K192" s="76"/>
    </row>
    <row r="193" spans="1:11" ht="15.75" x14ac:dyDescent="0.2">
      <c r="A193" s="98" t="s">
        <v>87</v>
      </c>
      <c r="B193" s="49"/>
      <c r="C193" s="48"/>
      <c r="D193" s="76"/>
      <c r="F193" s="4">
        <f t="shared" si="77"/>
        <v>0</v>
      </c>
      <c r="G193" s="187" t="e">
        <f t="shared" si="80"/>
        <v>#DIV/0!</v>
      </c>
      <c r="I193" s="76"/>
      <c r="J193" s="76"/>
      <c r="K193" s="76"/>
    </row>
    <row r="194" spans="1:11" ht="15.75" x14ac:dyDescent="0.2">
      <c r="A194" s="98" t="s">
        <v>88</v>
      </c>
      <c r="B194" s="49"/>
      <c r="C194" s="48"/>
      <c r="D194" s="76"/>
      <c r="F194" s="4">
        <f t="shared" si="77"/>
        <v>0</v>
      </c>
      <c r="G194" s="187" t="e">
        <f t="shared" si="80"/>
        <v>#DIV/0!</v>
      </c>
      <c r="I194" s="76"/>
      <c r="J194" s="76"/>
      <c r="K194" s="76"/>
    </row>
    <row r="195" spans="1:11" ht="15.75" x14ac:dyDescent="0.2">
      <c r="A195" s="98" t="s">
        <v>89</v>
      </c>
      <c r="B195" s="49"/>
      <c r="C195" s="48"/>
      <c r="D195" s="4">
        <f>SUM(D196:D197)</f>
        <v>0</v>
      </c>
      <c r="F195" s="4">
        <f t="shared" si="77"/>
        <v>0</v>
      </c>
      <c r="G195" s="187" t="e">
        <f t="shared" si="80"/>
        <v>#DIV/0!</v>
      </c>
      <c r="I195" s="4">
        <f>SUM(I196:I197)</f>
        <v>0</v>
      </c>
      <c r="J195" s="4">
        <f>SUM(J196:J197)</f>
        <v>0</v>
      </c>
      <c r="K195" s="4">
        <f>SUM(K196:K197)</f>
        <v>0</v>
      </c>
    </row>
    <row r="196" spans="1:11" ht="15" outlineLevel="1" x14ac:dyDescent="0.2">
      <c r="A196" s="99" t="s">
        <v>90</v>
      </c>
      <c r="B196" s="49"/>
      <c r="C196" s="48"/>
      <c r="D196" s="76"/>
      <c r="F196" s="4">
        <f t="shared" si="77"/>
        <v>0</v>
      </c>
      <c r="G196" s="187" t="e">
        <f t="shared" si="80"/>
        <v>#DIV/0!</v>
      </c>
      <c r="I196" s="76"/>
      <c r="J196" s="76"/>
      <c r="K196" s="76"/>
    </row>
    <row r="197" spans="1:11" ht="15" outlineLevel="1" x14ac:dyDescent="0.2">
      <c r="A197" s="99" t="s">
        <v>91</v>
      </c>
      <c r="B197" s="49"/>
      <c r="C197" s="48"/>
      <c r="D197" s="76"/>
      <c r="F197" s="4">
        <f t="shared" si="77"/>
        <v>0</v>
      </c>
      <c r="G197" s="187" t="e">
        <f t="shared" si="80"/>
        <v>#DIV/0!</v>
      </c>
      <c r="I197" s="76"/>
      <c r="J197" s="76"/>
      <c r="K197" s="76"/>
    </row>
    <row r="198" spans="1:11" ht="15.75" x14ac:dyDescent="0.2">
      <c r="A198" s="98" t="s">
        <v>200</v>
      </c>
      <c r="B198" s="49"/>
      <c r="C198" s="48"/>
      <c r="D198" s="76"/>
      <c r="F198" s="4">
        <f t="shared" si="77"/>
        <v>0</v>
      </c>
      <c r="G198" s="187" t="e">
        <f t="shared" si="80"/>
        <v>#DIV/0!</v>
      </c>
      <c r="I198" s="76"/>
      <c r="J198" s="76"/>
      <c r="K198" s="76"/>
    </row>
    <row r="199" spans="1:11" ht="15.75" x14ac:dyDescent="0.2">
      <c r="A199" s="98" t="s">
        <v>92</v>
      </c>
      <c r="B199" s="49"/>
      <c r="C199" s="48"/>
      <c r="D199" s="76"/>
      <c r="F199" s="4">
        <f t="shared" si="77"/>
        <v>0</v>
      </c>
      <c r="G199" s="187" t="e">
        <f t="shared" si="80"/>
        <v>#DIV/0!</v>
      </c>
      <c r="I199" s="76"/>
      <c r="J199" s="76"/>
      <c r="K199" s="76"/>
    </row>
    <row r="200" spans="1:11" ht="15.75" x14ac:dyDescent="0.2">
      <c r="A200" s="98" t="s">
        <v>201</v>
      </c>
      <c r="B200" s="49"/>
      <c r="C200" s="48"/>
      <c r="D200" s="4">
        <f>+SUM(D201:D206)</f>
        <v>0</v>
      </c>
      <c r="F200" s="4">
        <f t="shared" si="77"/>
        <v>0</v>
      </c>
      <c r="G200" s="187" t="e">
        <f t="shared" si="80"/>
        <v>#DIV/0!</v>
      </c>
      <c r="I200" s="4">
        <f>+SUM(I201:I206)</f>
        <v>0</v>
      </c>
      <c r="J200" s="4">
        <f>+SUM(J201:J206)</f>
        <v>0</v>
      </c>
      <c r="K200" s="4">
        <f>+SUM(K201:K206)</f>
        <v>0</v>
      </c>
    </row>
    <row r="201" spans="1:11" ht="15" outlineLevel="1" x14ac:dyDescent="0.2">
      <c r="A201" s="99" t="s">
        <v>202</v>
      </c>
      <c r="B201" s="49"/>
      <c r="C201" s="48"/>
      <c r="D201" s="76"/>
      <c r="F201" s="4">
        <f t="shared" si="77"/>
        <v>0</v>
      </c>
      <c r="G201" s="187" t="e">
        <f t="shared" si="80"/>
        <v>#DIV/0!</v>
      </c>
      <c r="I201" s="76"/>
      <c r="J201" s="76"/>
      <c r="K201" s="76"/>
    </row>
    <row r="202" spans="1:11" ht="15" outlineLevel="1" x14ac:dyDescent="0.2">
      <c r="A202" s="99" t="s">
        <v>203</v>
      </c>
      <c r="B202" s="49"/>
      <c r="C202" s="48"/>
      <c r="D202" s="76"/>
      <c r="F202" s="4">
        <f t="shared" si="77"/>
        <v>0</v>
      </c>
      <c r="G202" s="187" t="e">
        <f t="shared" si="80"/>
        <v>#DIV/0!</v>
      </c>
      <c r="I202" s="76"/>
      <c r="J202" s="76"/>
      <c r="K202" s="76"/>
    </row>
    <row r="203" spans="1:11" ht="15" outlineLevel="1" x14ac:dyDescent="0.2">
      <c r="A203" s="99" t="s">
        <v>204</v>
      </c>
      <c r="B203" s="49"/>
      <c r="C203" s="48"/>
      <c r="D203" s="76"/>
      <c r="F203" s="4">
        <f t="shared" si="77"/>
        <v>0</v>
      </c>
      <c r="G203" s="187" t="e">
        <f t="shared" si="80"/>
        <v>#DIV/0!</v>
      </c>
      <c r="I203" s="76"/>
      <c r="J203" s="76"/>
      <c r="K203" s="76"/>
    </row>
    <row r="204" spans="1:11" ht="15" outlineLevel="1" x14ac:dyDescent="0.2">
      <c r="A204" s="99" t="s">
        <v>205</v>
      </c>
      <c r="B204" s="49"/>
      <c r="C204" s="48"/>
      <c r="D204" s="76"/>
      <c r="F204" s="4">
        <f t="shared" si="77"/>
        <v>0</v>
      </c>
      <c r="G204" s="187" t="e">
        <f t="shared" si="80"/>
        <v>#DIV/0!</v>
      </c>
      <c r="I204" s="76"/>
      <c r="J204" s="76"/>
      <c r="K204" s="76"/>
    </row>
    <row r="205" spans="1:11" ht="15" outlineLevel="1" x14ac:dyDescent="0.2">
      <c r="A205" s="99" t="s">
        <v>206</v>
      </c>
      <c r="B205" s="49"/>
      <c r="C205" s="48"/>
      <c r="D205" s="76"/>
      <c r="F205" s="4">
        <f t="shared" si="77"/>
        <v>0</v>
      </c>
      <c r="G205" s="187" t="e">
        <f t="shared" si="80"/>
        <v>#DIV/0!</v>
      </c>
      <c r="I205" s="76"/>
      <c r="J205" s="76"/>
      <c r="K205" s="76"/>
    </row>
    <row r="206" spans="1:11" ht="15" outlineLevel="1" x14ac:dyDescent="0.2">
      <c r="A206" s="99" t="s">
        <v>207</v>
      </c>
      <c r="B206" s="49"/>
      <c r="C206" s="48"/>
      <c r="D206" s="76"/>
      <c r="F206" s="4">
        <f t="shared" si="77"/>
        <v>0</v>
      </c>
      <c r="G206" s="187" t="e">
        <f t="shared" si="80"/>
        <v>#DIV/0!</v>
      </c>
      <c r="I206" s="76"/>
      <c r="J206" s="76"/>
      <c r="K206" s="76"/>
    </row>
    <row r="207" spans="1:11" ht="15.75" x14ac:dyDescent="0.2">
      <c r="A207" s="98" t="s">
        <v>208</v>
      </c>
      <c r="B207" s="49"/>
      <c r="C207" s="48"/>
      <c r="D207" s="76"/>
      <c r="F207" s="4">
        <f t="shared" si="77"/>
        <v>0</v>
      </c>
      <c r="G207" s="187" t="e">
        <f t="shared" si="80"/>
        <v>#DIV/0!</v>
      </c>
      <c r="I207" s="76"/>
      <c r="J207" s="76"/>
      <c r="K207" s="76"/>
    </row>
    <row r="208" spans="1:11" ht="15.75" x14ac:dyDescent="0.2">
      <c r="A208" s="98" t="s">
        <v>209</v>
      </c>
      <c r="B208" s="49"/>
      <c r="C208" s="48"/>
      <c r="D208" s="76"/>
      <c r="F208" s="4">
        <f t="shared" si="77"/>
        <v>0</v>
      </c>
      <c r="G208" s="187" t="e">
        <f t="shared" si="80"/>
        <v>#DIV/0!</v>
      </c>
      <c r="I208" s="76"/>
      <c r="J208" s="76"/>
      <c r="K208" s="76"/>
    </row>
    <row r="209" spans="1:11" ht="16.5" thickBot="1" x14ac:dyDescent="0.25">
      <c r="A209" s="100" t="s">
        <v>93</v>
      </c>
      <c r="B209" s="51"/>
      <c r="C209" s="52"/>
      <c r="D209" s="76"/>
      <c r="F209" s="4">
        <f t="shared" si="77"/>
        <v>0</v>
      </c>
      <c r="G209" s="187" t="e">
        <f t="shared" si="80"/>
        <v>#DIV/0!</v>
      </c>
      <c r="I209" s="76"/>
      <c r="J209" s="76"/>
      <c r="K209" s="76"/>
    </row>
    <row r="210" spans="1:11" ht="16.5" thickBot="1" x14ac:dyDescent="0.3">
      <c r="A210" s="96" t="s">
        <v>94</v>
      </c>
      <c r="B210" s="101"/>
      <c r="C210" s="102"/>
      <c r="D210" s="7">
        <f>SUM(D185,D188,D193,D194,D195,D198,D199,D200,D207,D208,D209)</f>
        <v>0</v>
      </c>
      <c r="F210" s="7">
        <f t="shared" si="77"/>
        <v>0</v>
      </c>
      <c r="G210" s="7" t="e">
        <f t="shared" si="80"/>
        <v>#DIV/0!</v>
      </c>
      <c r="I210" s="7">
        <f>SUM(I185,I188,I193,I194,I195,I198,I199,I200,I207,I208,I209)</f>
        <v>0</v>
      </c>
      <c r="J210" s="7">
        <f>SUM(J185,J188,J193,J194,J195,J198,J199,J200,J207,J208,J209)</f>
        <v>0</v>
      </c>
      <c r="K210" s="7">
        <f>SUM(K185,K188,K193,K194,K195,K198,K199,K200,K207,K208,K209)</f>
        <v>0</v>
      </c>
    </row>
    <row r="211" spans="1:11" ht="16.5" thickBot="1" x14ac:dyDescent="0.3">
      <c r="A211" s="8" t="s">
        <v>95</v>
      </c>
      <c r="B211" s="103"/>
      <c r="C211" s="104"/>
      <c r="D211" s="108">
        <f t="shared" ref="D211:I211" si="83">+D183+D210</f>
        <v>0</v>
      </c>
      <c r="F211" s="108">
        <f t="shared" si="77"/>
        <v>0</v>
      </c>
      <c r="G211" s="108" t="e">
        <f t="shared" si="80"/>
        <v>#DIV/0!</v>
      </c>
      <c r="I211" s="108">
        <f t="shared" si="83"/>
        <v>0</v>
      </c>
      <c r="J211" s="108">
        <f t="shared" ref="J211" si="84">+J183+J210</f>
        <v>0</v>
      </c>
      <c r="K211" s="108">
        <f t="shared" ref="K211" si="85">+K183+K210</f>
        <v>0</v>
      </c>
    </row>
    <row r="212" spans="1:11" ht="16.5" thickTop="1" x14ac:dyDescent="0.2">
      <c r="A212" s="9"/>
      <c r="B212" s="10"/>
      <c r="C212" s="10"/>
      <c r="D212" s="10">
        <f>D126-D211</f>
        <v>0</v>
      </c>
      <c r="F212" s="10"/>
      <c r="G212" s="10"/>
      <c r="I212" s="10">
        <f>I126-I211</f>
        <v>0</v>
      </c>
      <c r="J212" s="10">
        <f>J126-J211</f>
        <v>0</v>
      </c>
      <c r="K212" s="10">
        <f>K126-K211</f>
        <v>0</v>
      </c>
    </row>
    <row r="213" spans="1:11" customFormat="1" x14ac:dyDescent="0.2"/>
    <row r="214" spans="1:11" customFormat="1" x14ac:dyDescent="0.2"/>
    <row r="215" spans="1:11" customFormat="1" ht="15" customHeight="1" x14ac:dyDescent="0.2"/>
    <row r="216" spans="1:11" customFormat="1" x14ac:dyDescent="0.2"/>
  </sheetData>
  <mergeCells count="6">
    <mergeCell ref="K5:K6"/>
    <mergeCell ref="A5:A6"/>
    <mergeCell ref="B5:D5"/>
    <mergeCell ref="J5:J6"/>
    <mergeCell ref="I5:I6"/>
    <mergeCell ref="F5:G5"/>
  </mergeCells>
  <pageMargins left="0.7" right="0.7" top="0.75" bottom="0.75" header="0.3" footer="0.3"/>
  <pageSetup paperSize="9" scale="16" orientation="landscape" blackAndWhite="1" r:id="rId1"/>
  <rowBreaks count="1" manualBreakCount="1">
    <brk id="126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214"/>
  <sheetViews>
    <sheetView zoomScale="85" zoomScaleNormal="85" zoomScaleSheetLayoutView="100" workbookViewId="0">
      <selection activeCell="G13" sqref="G13"/>
    </sheetView>
  </sheetViews>
  <sheetFormatPr defaultRowHeight="14.25" outlineLevelRow="2" x14ac:dyDescent="0.2"/>
  <cols>
    <col min="1" max="1" width="71.625" style="3" customWidth="1"/>
    <col min="2" max="2" width="20.75" style="2" customWidth="1"/>
    <col min="3" max="3" width="3.5" customWidth="1"/>
    <col min="4" max="6" width="20.75" style="2" customWidth="1"/>
    <col min="7" max="16384" width="9" style="2"/>
  </cols>
  <sheetData>
    <row r="1" spans="1:6" ht="15.75" x14ac:dyDescent="0.25">
      <c r="A1" s="1" t="str">
        <f>IF(Instructions!D2=0,"(NAME OF HMO)",Instructions!D2)</f>
        <v>(NAME OF HMO)</v>
      </c>
    </row>
    <row r="2" spans="1:6" ht="15.75" x14ac:dyDescent="0.25">
      <c r="A2" s="1" t="s">
        <v>283</v>
      </c>
    </row>
    <row r="3" spans="1:6" ht="15.75" x14ac:dyDescent="0.25">
      <c r="A3" s="58" t="str">
        <f>"For the Period Ending "&amp;IF(Instructions!D4=1,Ref!C3,IF(Instructions!D4=2,Ref!C4,IF(Instructions!D4=3,Ref!C5,IF(Instructions!D4=4,Ref!C6))))&amp;" "&amp;Instructions!D3</f>
        <v>For the Period Ending 31 December 2019</v>
      </c>
    </row>
    <row r="4" spans="1:6" ht="15" customHeight="1" thickBot="1" x14ac:dyDescent="0.25"/>
    <row r="5" spans="1:6" ht="32.25" thickBot="1" x14ac:dyDescent="0.25">
      <c r="A5" s="111" t="s">
        <v>0</v>
      </c>
      <c r="B5" s="112" t="str">
        <f>"01 January -
"&amp;IF(Instructions!D4=1,Ref!C3,IF(Instructions!D4=2,Ref!C4,IF(Instructions!D4=3,Ref!C5,IF(Instructions!D4=4,Ref!C6))))&amp;" "&amp;Instructions!D3</f>
        <v>01 January -
31 December 2019</v>
      </c>
      <c r="D5" s="112" t="str">
        <f>"01 January -
"&amp;IF(Instructions!D4=1,Ref!D3,IF(Instructions!D4=2,Ref!D4,IF(Instructions!D4=3,Ref!D5,IF(Instructions!D4=4,Ref!D6))))&amp;" "&amp;Instructions!D3-IF(Instructions!D4=1,Ref!H3,IF(Instructions!D4=2,Ref!H4,IF(Instructions!D4=3,Ref!H5,IF(Instructions!D4=4,Ref!H6))))</f>
        <v>01 January -
30 September 2019</v>
      </c>
      <c r="E5" s="112" t="str">
        <f>"01 January -
"&amp;IF(Instructions!D4=1,Ref!E3,IF(Instructions!D4=2,Ref!E4,IF(Instructions!D4=3,Ref!E5,IF(Instructions!D4=4,Ref!E6))))&amp;" "&amp;Instructions!D3-IF(Instructions!D4=1,Ref!I3,IF(Instructions!D4=2,Ref!I4,IF(Instructions!D4=3,Ref!I5,IF(Instructions!D4=4,Ref!I6))))</f>
        <v>01 January -
30 June 2019</v>
      </c>
      <c r="F5" s="112" t="str">
        <f>"01 January -
"&amp;IF(Instructions!D4=1,Ref!F3,IF(Instructions!D4=2,Ref!F4,IF(Instructions!D4=3,Ref!F5,IF(Instructions!D4=4,Ref!F6))))&amp;" "&amp;Instructions!D3-IF(Instructions!D4=1,Ref!J3,IF(Instructions!D4=2,Ref!J4,IF(Instructions!D4=3,Ref!J5,IF(Instructions!D4=4,Ref!J6))))</f>
        <v>01 January -
31 March 2019</v>
      </c>
    </row>
    <row r="6" spans="1:6" ht="15.75" x14ac:dyDescent="0.2">
      <c r="A6" s="14" t="s">
        <v>249</v>
      </c>
      <c r="B6" s="90"/>
      <c r="D6" s="90"/>
      <c r="E6" s="90"/>
      <c r="F6" s="90"/>
    </row>
    <row r="7" spans="1:6" ht="15" outlineLevel="1" x14ac:dyDescent="0.2">
      <c r="A7" s="13" t="s">
        <v>96</v>
      </c>
      <c r="B7" s="116"/>
      <c r="D7" s="116"/>
      <c r="E7" s="116"/>
      <c r="F7" s="116"/>
    </row>
    <row r="8" spans="1:6" ht="15" outlineLevel="1" x14ac:dyDescent="0.2">
      <c r="A8" s="13" t="s">
        <v>211</v>
      </c>
      <c r="B8" s="116"/>
      <c r="D8" s="116"/>
      <c r="E8" s="116"/>
      <c r="F8" s="116"/>
    </row>
    <row r="9" spans="1:6" ht="15" outlineLevel="1" x14ac:dyDescent="0.2">
      <c r="A9" s="13" t="s">
        <v>212</v>
      </c>
      <c r="B9" s="116"/>
      <c r="D9" s="116"/>
      <c r="E9" s="116"/>
      <c r="F9" s="116"/>
    </row>
    <row r="10" spans="1:6" ht="15" outlineLevel="1" x14ac:dyDescent="0.2">
      <c r="A10" s="13" t="s">
        <v>229</v>
      </c>
      <c r="B10" s="116"/>
      <c r="D10" s="116"/>
      <c r="E10" s="116"/>
      <c r="F10" s="116"/>
    </row>
    <row r="11" spans="1:6" ht="15" outlineLevel="1" x14ac:dyDescent="0.2">
      <c r="A11" s="13" t="s">
        <v>230</v>
      </c>
      <c r="B11" s="116"/>
      <c r="D11" s="116"/>
      <c r="E11" s="116"/>
      <c r="F11" s="116"/>
    </row>
    <row r="12" spans="1:6" ht="15" outlineLevel="1" x14ac:dyDescent="0.2">
      <c r="A12" s="13" t="s">
        <v>231</v>
      </c>
      <c r="B12" s="123"/>
      <c r="D12" s="123"/>
      <c r="E12" s="123"/>
      <c r="F12" s="123"/>
    </row>
    <row r="13" spans="1:6" ht="15.75" x14ac:dyDescent="0.2">
      <c r="A13" s="35" t="s">
        <v>210</v>
      </c>
      <c r="B13" s="36">
        <f>SUM(B7:B12)</f>
        <v>0</v>
      </c>
      <c r="D13" s="36">
        <f>SUM(D7:D12)</f>
        <v>0</v>
      </c>
      <c r="E13" s="36">
        <f>SUM(E7:E12)</f>
        <v>0</v>
      </c>
      <c r="F13" s="36">
        <f>SUM(F7:F12)</f>
        <v>0</v>
      </c>
    </row>
    <row r="14" spans="1:6" ht="15.75" x14ac:dyDescent="0.2">
      <c r="A14" s="14" t="s">
        <v>220</v>
      </c>
      <c r="B14" s="90"/>
      <c r="D14" s="90"/>
      <c r="E14" s="90"/>
      <c r="F14" s="90"/>
    </row>
    <row r="15" spans="1:6" ht="15" outlineLevel="1" x14ac:dyDescent="0.2">
      <c r="A15" s="13" t="s">
        <v>125</v>
      </c>
      <c r="B15" s="116"/>
      <c r="D15" s="116"/>
      <c r="E15" s="116"/>
      <c r="F15" s="116"/>
    </row>
    <row r="16" spans="1:6" ht="15" outlineLevel="1" x14ac:dyDescent="0.2">
      <c r="A16" s="13" t="s">
        <v>124</v>
      </c>
      <c r="B16" s="116"/>
      <c r="D16" s="116"/>
      <c r="E16" s="116"/>
      <c r="F16" s="116"/>
    </row>
    <row r="17" spans="1:6" ht="15" outlineLevel="1" x14ac:dyDescent="0.2">
      <c r="A17" s="13" t="s">
        <v>221</v>
      </c>
      <c r="B17" s="116"/>
      <c r="D17" s="116"/>
      <c r="E17" s="116"/>
      <c r="F17" s="116"/>
    </row>
    <row r="18" spans="1:6" ht="15" outlineLevel="1" x14ac:dyDescent="0.2">
      <c r="A18" s="13" t="s">
        <v>127</v>
      </c>
      <c r="B18" s="116"/>
      <c r="D18" s="116"/>
      <c r="E18" s="116"/>
      <c r="F18" s="116"/>
    </row>
    <row r="19" spans="1:6" ht="15" outlineLevel="1" x14ac:dyDescent="0.2">
      <c r="A19" s="13" t="s">
        <v>126</v>
      </c>
      <c r="B19" s="116"/>
      <c r="D19" s="116"/>
      <c r="E19" s="116"/>
      <c r="F19" s="116"/>
    </row>
    <row r="20" spans="1:6" ht="15" outlineLevel="1" x14ac:dyDescent="0.2">
      <c r="A20" s="13" t="s">
        <v>222</v>
      </c>
      <c r="B20" s="116"/>
      <c r="D20" s="116"/>
      <c r="E20" s="116"/>
      <c r="F20" s="116"/>
    </row>
    <row r="21" spans="1:6" ht="15" outlineLevel="1" x14ac:dyDescent="0.2">
      <c r="A21" s="13" t="s">
        <v>223</v>
      </c>
      <c r="B21" s="116"/>
      <c r="D21" s="116"/>
      <c r="E21" s="116"/>
      <c r="F21" s="116"/>
    </row>
    <row r="22" spans="1:6" ht="15" outlineLevel="1" x14ac:dyDescent="0.2">
      <c r="A22" s="13" t="s">
        <v>224</v>
      </c>
      <c r="B22" s="116"/>
      <c r="D22" s="116"/>
      <c r="E22" s="116"/>
      <c r="F22" s="116"/>
    </row>
    <row r="23" spans="1:6" ht="16.5" thickBot="1" x14ac:dyDescent="0.25">
      <c r="A23" s="37" t="s">
        <v>210</v>
      </c>
      <c r="B23" s="38">
        <f>SUM(B15:B22)</f>
        <v>0</v>
      </c>
      <c r="D23" s="38">
        <f>SUM(D15:D22)</f>
        <v>0</v>
      </c>
      <c r="E23" s="38">
        <f>SUM(E15:E22)</f>
        <v>0</v>
      </c>
      <c r="F23" s="38">
        <f>SUM(F15:F22)</f>
        <v>0</v>
      </c>
    </row>
    <row r="24" spans="1:6" ht="16.5" thickBot="1" x14ac:dyDescent="0.25">
      <c r="A24" s="12" t="s">
        <v>227</v>
      </c>
      <c r="B24" s="19">
        <f>SUM(B13,B23)</f>
        <v>0</v>
      </c>
      <c r="D24" s="19">
        <f>SUM(D13,D23)</f>
        <v>0</v>
      </c>
      <c r="E24" s="19">
        <f>SUM(E13,E23)</f>
        <v>0</v>
      </c>
      <c r="F24" s="19">
        <f>SUM(F13,F23)</f>
        <v>0</v>
      </c>
    </row>
    <row r="25" spans="1:6" ht="15.75" x14ac:dyDescent="0.2">
      <c r="A25" s="14" t="s">
        <v>213</v>
      </c>
      <c r="B25" s="90"/>
      <c r="D25" s="90"/>
      <c r="E25" s="90"/>
      <c r="F25" s="90"/>
    </row>
    <row r="26" spans="1:6" ht="15" outlineLevel="1" x14ac:dyDescent="0.2">
      <c r="A26" s="13" t="s">
        <v>214</v>
      </c>
      <c r="B26" s="18">
        <f>SUM(B27:B33)</f>
        <v>0</v>
      </c>
      <c r="D26" s="18">
        <f>SUM(D27:D33)</f>
        <v>0</v>
      </c>
      <c r="E26" s="18">
        <f>SUM(E27:E33)</f>
        <v>0</v>
      </c>
      <c r="F26" s="18">
        <f>SUM(F27:F33)</f>
        <v>0</v>
      </c>
    </row>
    <row r="27" spans="1:6" ht="15" outlineLevel="2" x14ac:dyDescent="0.2">
      <c r="A27" s="17" t="s">
        <v>216</v>
      </c>
      <c r="B27" s="116"/>
      <c r="D27" s="116"/>
      <c r="E27" s="116"/>
      <c r="F27" s="116"/>
    </row>
    <row r="28" spans="1:6" ht="15" outlineLevel="2" x14ac:dyDescent="0.2">
      <c r="A28" s="17" t="s">
        <v>215</v>
      </c>
      <c r="B28" s="116"/>
      <c r="D28" s="116"/>
      <c r="E28" s="116"/>
      <c r="F28" s="116"/>
    </row>
    <row r="29" spans="1:6" ht="15" outlineLevel="2" x14ac:dyDescent="0.2">
      <c r="A29" s="17" t="s">
        <v>232</v>
      </c>
      <c r="B29" s="116"/>
      <c r="D29" s="116"/>
      <c r="E29" s="116"/>
      <c r="F29" s="116"/>
    </row>
    <row r="30" spans="1:6" ht="15" outlineLevel="2" x14ac:dyDescent="0.2">
      <c r="A30" s="17" t="s">
        <v>233</v>
      </c>
      <c r="B30" s="116"/>
      <c r="D30" s="116"/>
      <c r="E30" s="116"/>
      <c r="F30" s="116"/>
    </row>
    <row r="31" spans="1:6" ht="15" outlineLevel="2" x14ac:dyDescent="0.2">
      <c r="A31" s="17" t="s">
        <v>234</v>
      </c>
      <c r="B31" s="116"/>
      <c r="D31" s="116"/>
      <c r="E31" s="116"/>
      <c r="F31" s="116"/>
    </row>
    <row r="32" spans="1:6" ht="15" outlineLevel="2" x14ac:dyDescent="0.2">
      <c r="A32" s="17" t="s">
        <v>217</v>
      </c>
      <c r="B32" s="116"/>
      <c r="D32" s="116"/>
      <c r="E32" s="116"/>
      <c r="F32" s="116"/>
    </row>
    <row r="33" spans="1:6" ht="15" outlineLevel="2" x14ac:dyDescent="0.2">
      <c r="A33" s="17" t="s">
        <v>97</v>
      </c>
      <c r="B33" s="116"/>
      <c r="D33" s="116"/>
      <c r="E33" s="116"/>
      <c r="F33" s="116"/>
    </row>
    <row r="34" spans="1:6" ht="15" outlineLevel="1" x14ac:dyDescent="0.2">
      <c r="A34" s="13" t="s">
        <v>235</v>
      </c>
      <c r="B34" s="116"/>
      <c r="D34" s="116"/>
      <c r="E34" s="116"/>
      <c r="F34" s="116"/>
    </row>
    <row r="35" spans="1:6" ht="15" outlineLevel="1" x14ac:dyDescent="0.2">
      <c r="A35" s="13" t="s">
        <v>236</v>
      </c>
      <c r="B35" s="116"/>
      <c r="D35" s="116"/>
      <c r="E35" s="116"/>
      <c r="F35" s="116"/>
    </row>
    <row r="36" spans="1:6" ht="15" outlineLevel="1" x14ac:dyDescent="0.2">
      <c r="A36" s="13" t="s">
        <v>218</v>
      </c>
      <c r="B36" s="116"/>
      <c r="D36" s="116"/>
      <c r="E36" s="116"/>
      <c r="F36" s="116"/>
    </row>
    <row r="37" spans="1:6" ht="15" outlineLevel="1" x14ac:dyDescent="0.2">
      <c r="A37" s="13" t="s">
        <v>237</v>
      </c>
      <c r="B37" s="116"/>
      <c r="D37" s="116"/>
      <c r="E37" s="116"/>
      <c r="F37" s="116"/>
    </row>
    <row r="38" spans="1:6" ht="15" outlineLevel="1" x14ac:dyDescent="0.2">
      <c r="A38" s="13" t="s">
        <v>219</v>
      </c>
      <c r="B38" s="116"/>
      <c r="D38" s="116"/>
      <c r="E38" s="116"/>
      <c r="F38" s="116"/>
    </row>
    <row r="39" spans="1:6" ht="15.75" x14ac:dyDescent="0.2">
      <c r="A39" s="35" t="s">
        <v>210</v>
      </c>
      <c r="B39" s="36">
        <f>SUM(B26,B34:B38)</f>
        <v>0</v>
      </c>
      <c r="D39" s="36">
        <f>SUM(D26,D34:D38)</f>
        <v>0</v>
      </c>
      <c r="E39" s="36">
        <f>SUM(E26,E34:E38)</f>
        <v>0</v>
      </c>
      <c r="F39" s="36">
        <f>SUM(F26,F34:F38)</f>
        <v>0</v>
      </c>
    </row>
    <row r="40" spans="1:6" ht="15.75" x14ac:dyDescent="0.2">
      <c r="A40" s="14" t="s">
        <v>225</v>
      </c>
      <c r="B40" s="90"/>
      <c r="D40" s="90"/>
      <c r="E40" s="90"/>
      <c r="F40" s="90"/>
    </row>
    <row r="41" spans="1:6" ht="15" outlineLevel="1" x14ac:dyDescent="0.2">
      <c r="A41" s="13" t="s">
        <v>98</v>
      </c>
      <c r="B41" s="116"/>
      <c r="D41" s="116"/>
      <c r="E41" s="116"/>
      <c r="F41" s="116"/>
    </row>
    <row r="42" spans="1:6" ht="15" outlineLevel="1" x14ac:dyDescent="0.2">
      <c r="A42" s="13" t="s">
        <v>99</v>
      </c>
      <c r="B42" s="116"/>
      <c r="D42" s="116"/>
      <c r="E42" s="116"/>
      <c r="F42" s="116"/>
    </row>
    <row r="43" spans="1:6" ht="15" outlineLevel="1" x14ac:dyDescent="0.2">
      <c r="A43" s="13" t="s">
        <v>100</v>
      </c>
      <c r="B43" s="116"/>
      <c r="D43" s="116"/>
      <c r="E43" s="116"/>
      <c r="F43" s="116"/>
    </row>
    <row r="44" spans="1:6" ht="15" outlineLevel="1" x14ac:dyDescent="0.2">
      <c r="A44" s="13" t="s">
        <v>101</v>
      </c>
      <c r="B44" s="116"/>
      <c r="D44" s="116"/>
      <c r="E44" s="116"/>
      <c r="F44" s="116"/>
    </row>
    <row r="45" spans="1:6" ht="15" outlineLevel="1" x14ac:dyDescent="0.2">
      <c r="A45" s="13" t="s">
        <v>238</v>
      </c>
      <c r="B45" s="116"/>
      <c r="D45" s="116"/>
      <c r="E45" s="116"/>
      <c r="F45" s="116"/>
    </row>
    <row r="46" spans="1:6" ht="15" outlineLevel="1" x14ac:dyDescent="0.2">
      <c r="A46" s="13" t="s">
        <v>239</v>
      </c>
      <c r="B46" s="116"/>
      <c r="D46" s="116"/>
      <c r="E46" s="116"/>
      <c r="F46" s="116"/>
    </row>
    <row r="47" spans="1:6" ht="15" outlineLevel="1" x14ac:dyDescent="0.2">
      <c r="A47" s="13" t="s">
        <v>102</v>
      </c>
      <c r="B47" s="116"/>
      <c r="D47" s="116"/>
      <c r="E47" s="116"/>
      <c r="F47" s="116"/>
    </row>
    <row r="48" spans="1:6" ht="15" outlineLevel="1" x14ac:dyDescent="0.2">
      <c r="A48" s="13" t="s">
        <v>240</v>
      </c>
      <c r="B48" s="116"/>
      <c r="D48" s="116"/>
      <c r="E48" s="116"/>
      <c r="F48" s="116"/>
    </row>
    <row r="49" spans="1:6" ht="15" outlineLevel="1" x14ac:dyDescent="0.2">
      <c r="A49" s="13" t="s">
        <v>103</v>
      </c>
      <c r="B49" s="116"/>
      <c r="D49" s="116"/>
      <c r="E49" s="116"/>
      <c r="F49" s="116"/>
    </row>
    <row r="50" spans="1:6" ht="15" outlineLevel="1" x14ac:dyDescent="0.2">
      <c r="A50" s="13" t="s">
        <v>241</v>
      </c>
      <c r="B50" s="116"/>
      <c r="D50" s="116"/>
      <c r="E50" s="116"/>
      <c r="F50" s="116"/>
    </row>
    <row r="51" spans="1:6" ht="15" outlineLevel="1" x14ac:dyDescent="0.2">
      <c r="A51" s="13" t="s">
        <v>104</v>
      </c>
      <c r="B51" s="116"/>
      <c r="D51" s="116"/>
      <c r="E51" s="116"/>
      <c r="F51" s="116"/>
    </row>
    <row r="52" spans="1:6" ht="15" outlineLevel="1" x14ac:dyDescent="0.2">
      <c r="A52" s="13" t="s">
        <v>105</v>
      </c>
      <c r="B52" s="116"/>
      <c r="D52" s="116"/>
      <c r="E52" s="116"/>
      <c r="F52" s="116"/>
    </row>
    <row r="53" spans="1:6" ht="15" outlineLevel="1" x14ac:dyDescent="0.2">
      <c r="A53" s="13" t="s">
        <v>106</v>
      </c>
      <c r="B53" s="116"/>
      <c r="D53" s="116"/>
      <c r="E53" s="116"/>
      <c r="F53" s="116"/>
    </row>
    <row r="54" spans="1:6" ht="15" outlineLevel="1" x14ac:dyDescent="0.2">
      <c r="A54" s="13" t="s">
        <v>107</v>
      </c>
      <c r="B54" s="116"/>
      <c r="D54" s="116"/>
      <c r="E54" s="116"/>
      <c r="F54" s="116"/>
    </row>
    <row r="55" spans="1:6" ht="15" outlineLevel="1" x14ac:dyDescent="0.2">
      <c r="A55" s="13" t="s">
        <v>242</v>
      </c>
      <c r="B55" s="116"/>
      <c r="D55" s="116"/>
      <c r="E55" s="116"/>
      <c r="F55" s="116"/>
    </row>
    <row r="56" spans="1:6" ht="15" outlineLevel="1" x14ac:dyDescent="0.2">
      <c r="A56" s="13" t="s">
        <v>108</v>
      </c>
      <c r="B56" s="116"/>
      <c r="D56" s="116"/>
      <c r="E56" s="116"/>
      <c r="F56" s="116"/>
    </row>
    <row r="57" spans="1:6" ht="15" outlineLevel="1" x14ac:dyDescent="0.2">
      <c r="A57" s="13" t="s">
        <v>109</v>
      </c>
      <c r="B57" s="116"/>
      <c r="D57" s="116"/>
      <c r="E57" s="116"/>
      <c r="F57" s="116"/>
    </row>
    <row r="58" spans="1:6" ht="15" outlineLevel="1" x14ac:dyDescent="0.2">
      <c r="A58" s="13" t="s">
        <v>110</v>
      </c>
      <c r="B58" s="116"/>
      <c r="D58" s="116"/>
      <c r="E58" s="116"/>
      <c r="F58" s="116"/>
    </row>
    <row r="59" spans="1:6" ht="15" outlineLevel="1" x14ac:dyDescent="0.2">
      <c r="A59" s="13" t="s">
        <v>111</v>
      </c>
      <c r="B59" s="116"/>
      <c r="D59" s="116"/>
      <c r="E59" s="116"/>
      <c r="F59" s="116"/>
    </row>
    <row r="60" spans="1:6" ht="15" outlineLevel="1" x14ac:dyDescent="0.2">
      <c r="A60" s="13" t="s">
        <v>112</v>
      </c>
      <c r="B60" s="116"/>
      <c r="D60" s="116"/>
      <c r="E60" s="116"/>
      <c r="F60" s="116"/>
    </row>
    <row r="61" spans="1:6" ht="15" outlineLevel="1" x14ac:dyDescent="0.2">
      <c r="A61" s="13" t="s">
        <v>243</v>
      </c>
      <c r="B61" s="116"/>
      <c r="D61" s="116"/>
      <c r="E61" s="116"/>
      <c r="F61" s="116"/>
    </row>
    <row r="62" spans="1:6" ht="15" outlineLevel="1" x14ac:dyDescent="0.2">
      <c r="A62" s="13" t="s">
        <v>244</v>
      </c>
      <c r="B62" s="116"/>
      <c r="D62" s="116"/>
      <c r="E62" s="116"/>
      <c r="F62" s="116"/>
    </row>
    <row r="63" spans="1:6" ht="15" outlineLevel="1" x14ac:dyDescent="0.2">
      <c r="A63" s="13" t="s">
        <v>245</v>
      </c>
      <c r="B63" s="116"/>
      <c r="D63" s="116"/>
      <c r="E63" s="116"/>
      <c r="F63" s="116"/>
    </row>
    <row r="64" spans="1:6" ht="15" outlineLevel="1" x14ac:dyDescent="0.2">
      <c r="A64" s="13" t="s">
        <v>113</v>
      </c>
      <c r="B64" s="116"/>
      <c r="D64" s="116"/>
      <c r="E64" s="116"/>
      <c r="F64" s="116"/>
    </row>
    <row r="65" spans="1:6" ht="15" outlineLevel="1" x14ac:dyDescent="0.2">
      <c r="A65" s="13" t="s">
        <v>114</v>
      </c>
      <c r="B65" s="116"/>
      <c r="D65" s="116"/>
      <c r="E65" s="116"/>
      <c r="F65" s="116"/>
    </row>
    <row r="66" spans="1:6" ht="15" outlineLevel="1" x14ac:dyDescent="0.2">
      <c r="A66" s="13" t="s">
        <v>115</v>
      </c>
      <c r="B66" s="116"/>
      <c r="D66" s="116"/>
      <c r="E66" s="116"/>
      <c r="F66" s="116"/>
    </row>
    <row r="67" spans="1:6" ht="15" outlineLevel="1" x14ac:dyDescent="0.2">
      <c r="A67" s="13" t="s">
        <v>246</v>
      </c>
      <c r="B67" s="116"/>
      <c r="D67" s="116"/>
      <c r="E67" s="116"/>
      <c r="F67" s="116"/>
    </row>
    <row r="68" spans="1:6" ht="15" outlineLevel="1" x14ac:dyDescent="0.2">
      <c r="A68" s="13" t="s">
        <v>116</v>
      </c>
      <c r="B68" s="116"/>
      <c r="D68" s="116"/>
      <c r="E68" s="116"/>
      <c r="F68" s="116"/>
    </row>
    <row r="69" spans="1:6" ht="15" outlineLevel="1" x14ac:dyDescent="0.2">
      <c r="A69" s="13" t="s">
        <v>117</v>
      </c>
      <c r="B69" s="116"/>
      <c r="D69" s="116"/>
      <c r="E69" s="116"/>
      <c r="F69" s="116"/>
    </row>
    <row r="70" spans="1:6" ht="15" outlineLevel="1" x14ac:dyDescent="0.2">
      <c r="A70" s="13" t="s">
        <v>118</v>
      </c>
      <c r="B70" s="116"/>
      <c r="D70" s="116"/>
      <c r="E70" s="116"/>
      <c r="F70" s="116"/>
    </row>
    <row r="71" spans="1:6" ht="15" outlineLevel="1" x14ac:dyDescent="0.2">
      <c r="A71" s="13" t="s">
        <v>119</v>
      </c>
      <c r="B71" s="116"/>
      <c r="D71" s="116"/>
      <c r="E71" s="116"/>
      <c r="F71" s="116"/>
    </row>
    <row r="72" spans="1:6" ht="15" outlineLevel="1" x14ac:dyDescent="0.2">
      <c r="A72" s="13" t="s">
        <v>128</v>
      </c>
      <c r="B72" s="116"/>
      <c r="D72" s="116"/>
      <c r="E72" s="116"/>
      <c r="F72" s="116"/>
    </row>
    <row r="73" spans="1:6" ht="15" outlineLevel="1" x14ac:dyDescent="0.2">
      <c r="A73" s="13" t="s">
        <v>247</v>
      </c>
      <c r="B73" s="116"/>
      <c r="D73" s="116"/>
      <c r="E73" s="116"/>
      <c r="F73" s="116"/>
    </row>
    <row r="74" spans="1:6" ht="15" outlineLevel="1" x14ac:dyDescent="0.2">
      <c r="A74" s="13" t="s">
        <v>120</v>
      </c>
      <c r="B74" s="116"/>
      <c r="D74" s="116"/>
      <c r="E74" s="116"/>
      <c r="F74" s="116"/>
    </row>
    <row r="75" spans="1:6" ht="15" outlineLevel="1" x14ac:dyDescent="0.2">
      <c r="A75" s="13" t="s">
        <v>121</v>
      </c>
      <c r="B75" s="116"/>
      <c r="D75" s="116"/>
      <c r="E75" s="116"/>
      <c r="F75" s="116"/>
    </row>
    <row r="76" spans="1:6" ht="15" outlineLevel="1" x14ac:dyDescent="0.2">
      <c r="A76" s="13" t="s">
        <v>122</v>
      </c>
      <c r="B76" s="116"/>
      <c r="D76" s="116"/>
      <c r="E76" s="116"/>
      <c r="F76" s="116"/>
    </row>
    <row r="77" spans="1:6" ht="15" outlineLevel="1" x14ac:dyDescent="0.2">
      <c r="A77" s="13" t="s">
        <v>123</v>
      </c>
      <c r="B77" s="116"/>
      <c r="D77" s="116"/>
      <c r="E77" s="116"/>
      <c r="F77" s="116"/>
    </row>
    <row r="78" spans="1:6" ht="16.5" thickBot="1" x14ac:dyDescent="0.25">
      <c r="A78" s="37" t="s">
        <v>210</v>
      </c>
      <c r="B78" s="38">
        <f>SUM(B41:B77)</f>
        <v>0</v>
      </c>
      <c r="D78" s="38">
        <f>SUM(D41:D77)</f>
        <v>0</v>
      </c>
      <c r="E78" s="38">
        <f>SUM(E41:E77)</f>
        <v>0</v>
      </c>
      <c r="F78" s="38">
        <f>SUM(F41:F77)</f>
        <v>0</v>
      </c>
    </row>
    <row r="79" spans="1:6" ht="16.5" thickBot="1" x14ac:dyDescent="0.25">
      <c r="A79" s="12" t="s">
        <v>228</v>
      </c>
      <c r="B79" s="19">
        <f>B39+B78</f>
        <v>0</v>
      </c>
      <c r="D79" s="19">
        <f>D39+D78</f>
        <v>0</v>
      </c>
      <c r="E79" s="19">
        <f>E39+E78</f>
        <v>0</v>
      </c>
      <c r="F79" s="19">
        <f>F39+F78</f>
        <v>0</v>
      </c>
    </row>
    <row r="80" spans="1:6" ht="16.5" thickBot="1" x14ac:dyDescent="0.25">
      <c r="A80" s="12" t="s">
        <v>265</v>
      </c>
      <c r="B80" s="19">
        <f>B24-B79</f>
        <v>0</v>
      </c>
      <c r="D80" s="19">
        <f>D24-D79</f>
        <v>0</v>
      </c>
      <c r="E80" s="19">
        <f>E24-E79</f>
        <v>0</v>
      </c>
      <c r="F80" s="19">
        <f>F24-F79</f>
        <v>0</v>
      </c>
    </row>
    <row r="81" spans="1:6" ht="16.5" thickBot="1" x14ac:dyDescent="0.25">
      <c r="A81" s="12" t="s">
        <v>266</v>
      </c>
      <c r="B81" s="60">
        <f>Clinic!B36</f>
        <v>0</v>
      </c>
      <c r="D81" s="60">
        <f>Clinic!D36</f>
        <v>0</v>
      </c>
      <c r="E81" s="60">
        <f>Clinic!E36</f>
        <v>0</v>
      </c>
      <c r="F81" s="60">
        <f>Clinic!F36</f>
        <v>0</v>
      </c>
    </row>
    <row r="82" spans="1:6" ht="16.5" thickBot="1" x14ac:dyDescent="0.25">
      <c r="A82" s="12" t="s">
        <v>264</v>
      </c>
      <c r="B82" s="19">
        <f>B80+B81</f>
        <v>0</v>
      </c>
      <c r="D82" s="19">
        <f>D80+D81</f>
        <v>0</v>
      </c>
      <c r="E82" s="19">
        <f>E80+E81</f>
        <v>0</v>
      </c>
      <c r="F82" s="19">
        <f>F80+F81</f>
        <v>0</v>
      </c>
    </row>
    <row r="83" spans="1:6" ht="16.5" thickBot="1" x14ac:dyDescent="0.25">
      <c r="A83" s="12" t="s">
        <v>248</v>
      </c>
      <c r="B83" s="124"/>
      <c r="D83" s="124"/>
      <c r="E83" s="124"/>
      <c r="F83" s="124"/>
    </row>
    <row r="84" spans="1:6" ht="16.5" thickBot="1" x14ac:dyDescent="0.25">
      <c r="A84" s="12" t="s">
        <v>286</v>
      </c>
      <c r="B84" s="19">
        <f>B82-B83</f>
        <v>0</v>
      </c>
      <c r="D84" s="19">
        <f>D82-D83</f>
        <v>0</v>
      </c>
      <c r="E84" s="19">
        <f>E82-E83</f>
        <v>0</v>
      </c>
      <c r="F84" s="19">
        <f>F82-F83</f>
        <v>0</v>
      </c>
    </row>
    <row r="85" spans="1:6" ht="16.5" thickBot="1" x14ac:dyDescent="0.25">
      <c r="A85" s="12" t="s">
        <v>287</v>
      </c>
      <c r="B85" s="60">
        <f>OCI!B18</f>
        <v>0</v>
      </c>
      <c r="D85" s="60">
        <f>OCI!D18</f>
        <v>0</v>
      </c>
      <c r="E85" s="60">
        <f>OCI!E18</f>
        <v>0</v>
      </c>
      <c r="F85" s="60">
        <f>OCI!F18</f>
        <v>0</v>
      </c>
    </row>
    <row r="86" spans="1:6" ht="16.5" thickBot="1" x14ac:dyDescent="0.25">
      <c r="A86" s="8" t="s">
        <v>288</v>
      </c>
      <c r="B86" s="62">
        <f>B84+B85</f>
        <v>0</v>
      </c>
      <c r="D86" s="62">
        <f>D84+D85</f>
        <v>0</v>
      </c>
      <c r="E86" s="62">
        <f>E84+E85</f>
        <v>0</v>
      </c>
      <c r="F86" s="62">
        <f>F84+F85</f>
        <v>0</v>
      </c>
    </row>
    <row r="87" spans="1:6" ht="15" thickTop="1" x14ac:dyDescent="0.2">
      <c r="A87" s="11"/>
      <c r="B87" s="11"/>
      <c r="D87" s="11"/>
      <c r="E87" s="11"/>
      <c r="F87" s="11"/>
    </row>
    <row r="88" spans="1:6" x14ac:dyDescent="0.2">
      <c r="A88" s="11"/>
      <c r="B88" s="11"/>
      <c r="D88" s="11"/>
      <c r="E88" s="11"/>
      <c r="F88" s="11"/>
    </row>
    <row r="89" spans="1:6" x14ac:dyDescent="0.2">
      <c r="A89" s="2"/>
    </row>
    <row r="90" spans="1:6" x14ac:dyDescent="0.2">
      <c r="A90" s="2"/>
    </row>
    <row r="91" spans="1:6" x14ac:dyDescent="0.2">
      <c r="A91" s="2"/>
    </row>
    <row r="92" spans="1:6" ht="15.75" x14ac:dyDescent="0.2">
      <c r="A92" s="15"/>
    </row>
    <row r="93" spans="1:6" x14ac:dyDescent="0.2">
      <c r="A93" s="2"/>
    </row>
    <row r="94" spans="1:6" x14ac:dyDescent="0.2">
      <c r="A94" s="2"/>
    </row>
    <row r="95" spans="1:6" x14ac:dyDescent="0.2">
      <c r="A95" s="2"/>
    </row>
    <row r="96" spans="1:6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6" x14ac:dyDescent="0.2">
      <c r="A129" s="2"/>
    </row>
    <row r="130" spans="1:6" x14ac:dyDescent="0.2">
      <c r="A130" s="2"/>
    </row>
    <row r="131" spans="1:6" x14ac:dyDescent="0.2">
      <c r="A131" s="2"/>
    </row>
    <row r="132" spans="1:6" x14ac:dyDescent="0.2">
      <c r="A132" s="2"/>
    </row>
    <row r="133" spans="1:6" x14ac:dyDescent="0.2">
      <c r="A133" s="6"/>
      <c r="B133" s="6"/>
      <c r="D133" s="6"/>
      <c r="E133" s="6"/>
      <c r="F133" s="6"/>
    </row>
    <row r="134" spans="1:6" x14ac:dyDescent="0.2">
      <c r="A134" s="6"/>
      <c r="B134" s="6"/>
      <c r="D134" s="6"/>
      <c r="E134" s="6"/>
      <c r="F134" s="6"/>
    </row>
    <row r="135" spans="1:6" x14ac:dyDescent="0.2">
      <c r="A135" s="6"/>
      <c r="B135" s="6"/>
      <c r="D135" s="6"/>
      <c r="E135" s="6"/>
      <c r="F135" s="6"/>
    </row>
    <row r="136" spans="1:6" x14ac:dyDescent="0.2">
      <c r="A136" s="2"/>
    </row>
    <row r="137" spans="1:6" x14ac:dyDescent="0.2">
      <c r="A137" s="2"/>
    </row>
    <row r="138" spans="1:6" x14ac:dyDescent="0.2">
      <c r="A138" s="2"/>
    </row>
    <row r="139" spans="1:6" x14ac:dyDescent="0.2">
      <c r="A139" s="2"/>
    </row>
    <row r="140" spans="1:6" x14ac:dyDescent="0.2">
      <c r="A140" s="2"/>
    </row>
    <row r="141" spans="1:6" x14ac:dyDescent="0.2">
      <c r="A141" s="2"/>
    </row>
    <row r="142" spans="1:6" x14ac:dyDescent="0.2">
      <c r="A142" s="2"/>
    </row>
    <row r="143" spans="1:6" x14ac:dyDescent="0.2">
      <c r="A143" s="2"/>
    </row>
    <row r="144" spans="1:6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  <row r="181" spans="1:1" x14ac:dyDescent="0.2">
      <c r="A181" s="2"/>
    </row>
    <row r="182" spans="1:1" x14ac:dyDescent="0.2">
      <c r="A182" s="2"/>
    </row>
    <row r="183" spans="1:1" x14ac:dyDescent="0.2">
      <c r="A183" s="2"/>
    </row>
    <row r="184" spans="1:1" x14ac:dyDescent="0.2">
      <c r="A184" s="2"/>
    </row>
    <row r="185" spans="1:1" x14ac:dyDescent="0.2">
      <c r="A185" s="2"/>
    </row>
    <row r="186" spans="1:1" x14ac:dyDescent="0.2">
      <c r="A186" s="2"/>
    </row>
    <row r="187" spans="1:1" x14ac:dyDescent="0.2">
      <c r="A187" s="2"/>
    </row>
    <row r="188" spans="1:1" x14ac:dyDescent="0.2">
      <c r="A188" s="2"/>
    </row>
    <row r="189" spans="1:1" x14ac:dyDescent="0.2">
      <c r="A189" s="2"/>
    </row>
    <row r="190" spans="1:1" x14ac:dyDescent="0.2">
      <c r="A190" s="2"/>
    </row>
    <row r="191" spans="1:1" x14ac:dyDescent="0.2">
      <c r="A191" s="2"/>
    </row>
    <row r="192" spans="1:1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11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  <row r="202" spans="1:1" x14ac:dyDescent="0.2">
      <c r="A202" s="2"/>
    </row>
    <row r="203" spans="1:1" x14ac:dyDescent="0.2">
      <c r="A203" s="2"/>
    </row>
    <row r="204" spans="1:1" x14ac:dyDescent="0.2">
      <c r="A204" s="2"/>
    </row>
    <row r="205" spans="1:1" x14ac:dyDescent="0.2">
      <c r="A205" s="2"/>
    </row>
    <row r="206" spans="1:1" x14ac:dyDescent="0.2">
      <c r="A206" s="2"/>
    </row>
    <row r="207" spans="1:1" x14ac:dyDescent="0.2">
      <c r="A207" s="2"/>
    </row>
    <row r="208" spans="1:1" x14ac:dyDescent="0.2">
      <c r="A208" s="2"/>
    </row>
    <row r="209" spans="1:1" x14ac:dyDescent="0.2">
      <c r="A209" s="2"/>
    </row>
    <row r="210" spans="1:1" x14ac:dyDescent="0.2">
      <c r="A210" s="2"/>
    </row>
    <row r="211" spans="1:1" x14ac:dyDescent="0.2">
      <c r="A211" s="2"/>
    </row>
    <row r="212" spans="1:1" x14ac:dyDescent="0.2">
      <c r="A212" s="2"/>
    </row>
    <row r="213" spans="1:1" x14ac:dyDescent="0.2">
      <c r="A213" s="2"/>
    </row>
    <row r="214" spans="1:1" x14ac:dyDescent="0.2">
      <c r="A214" s="2"/>
    </row>
  </sheetData>
  <pageMargins left="0.7" right="0.7" top="0.75" bottom="0.75" header="0.3" footer="0.3"/>
  <pageSetup paperSize="9" scale="52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166"/>
  <sheetViews>
    <sheetView zoomScale="85" zoomScaleNormal="85" zoomScaleSheetLayoutView="115" workbookViewId="0">
      <selection activeCell="K17" sqref="K17"/>
    </sheetView>
  </sheetViews>
  <sheetFormatPr defaultRowHeight="14.25" outlineLevelRow="1" x14ac:dyDescent="0.2"/>
  <cols>
    <col min="1" max="1" width="71.625" style="3" customWidth="1"/>
    <col min="2" max="2" width="21" style="2" customWidth="1"/>
    <col min="3" max="3" width="3.75" style="2" customWidth="1"/>
    <col min="4" max="4" width="20.875" style="2" customWidth="1"/>
    <col min="5" max="6" width="21" style="172" customWidth="1"/>
    <col min="7" max="16384" width="9" style="172"/>
  </cols>
  <sheetData>
    <row r="1" spans="1:6" ht="15.75" x14ac:dyDescent="0.25">
      <c r="A1" s="1" t="str">
        <f>IF(Instructions!D2=0,"(NAME OF HMO)",Instructions!D2)</f>
        <v>(NAME OF HMO)</v>
      </c>
    </row>
    <row r="2" spans="1:6" ht="15.75" x14ac:dyDescent="0.25">
      <c r="A2" s="1" t="s">
        <v>266</v>
      </c>
    </row>
    <row r="3" spans="1:6" ht="15.75" x14ac:dyDescent="0.25">
      <c r="A3" s="58" t="str">
        <f>"For the Period Ending "&amp;IF(Instructions!D4=1,Ref!C3,IF(Instructions!D4=2,Ref!C4,IF(Instructions!D4=3,Ref!C5,IF(Instructions!D4=4,Ref!C6))))&amp;" "&amp;Instructions!D3</f>
        <v>For the Period Ending 31 December 2019</v>
      </c>
    </row>
    <row r="4" spans="1:6" ht="15" thickBot="1" x14ac:dyDescent="0.25"/>
    <row r="5" spans="1:6" ht="32.25" thickBot="1" x14ac:dyDescent="0.25">
      <c r="A5" s="111" t="s">
        <v>0</v>
      </c>
      <c r="B5" s="112" t="str">
        <f>"01 January -
"&amp;IF(Instructions!D4=1,Ref!C3,IF(Instructions!D4=2,Ref!C4,IF(Instructions!D4=3,Ref!C5,IF(Instructions!D4=4,Ref!C6))))&amp;" "&amp;Instructions!D3</f>
        <v>01 January -
31 December 2019</v>
      </c>
      <c r="C5"/>
      <c r="D5" s="112" t="str">
        <f>"01 January -
"&amp;IF(Instructions!D4=1,Ref!D3,IF(Instructions!D4=2,Ref!D4,IF(Instructions!D4=3,Ref!D5,IF(Instructions!D4=4,Ref!D6))))&amp;" "&amp;Instructions!D3-IF(Instructions!D4=1,Ref!H3,IF(Instructions!D4=2,Ref!H4,IF(Instructions!D4=3,Ref!H5,IF(Instructions!D4=4,Ref!H6))))</f>
        <v>01 January -
30 September 2019</v>
      </c>
      <c r="E5" s="112" t="str">
        <f>"01 January -
"&amp;IF(Instructions!D4=1,Ref!E3,IF(Instructions!D4=2,Ref!E4,IF(Instructions!D4=3,Ref!E5,IF(Instructions!D4=4,Ref!E6))))&amp;" "&amp;Instructions!D3-IF(Instructions!D4=1,Ref!I3,IF(Instructions!D4=2,Ref!I4,IF(Instructions!D4=3,Ref!I5,IF(Instructions!D4=4,Ref!I6))))</f>
        <v>01 January -
30 June 2019</v>
      </c>
      <c r="F5" s="112" t="str">
        <f>"01 January -
"&amp;IF(Instructions!D4=1,Ref!F3,IF(Instructions!D4=2,Ref!F4,IF(Instructions!D4=3,Ref!F5,IF(Instructions!D4=4,Ref!F6))))&amp;" "&amp;Instructions!D3-IF(Instructions!D4=1,Ref!J3,IF(Instructions!D4=2,Ref!J4,IF(Instructions!D4=3,Ref!J5,IF(Instructions!D4=4,Ref!J6))))</f>
        <v>01 January -
31 March 2019</v>
      </c>
    </row>
    <row r="6" spans="1:6" ht="15.75" x14ac:dyDescent="0.2">
      <c r="A6" s="14" t="s">
        <v>226</v>
      </c>
      <c r="B6" s="90"/>
      <c r="D6" s="90"/>
      <c r="E6" s="90"/>
      <c r="F6" s="90"/>
    </row>
    <row r="7" spans="1:6" ht="15" outlineLevel="1" x14ac:dyDescent="0.2">
      <c r="A7" s="169" t="s">
        <v>258</v>
      </c>
      <c r="B7" s="116"/>
      <c r="D7" s="116"/>
      <c r="E7" s="116"/>
      <c r="F7" s="116"/>
    </row>
    <row r="8" spans="1:6" ht="15" outlineLevel="1" x14ac:dyDescent="0.2">
      <c r="A8" s="169" t="s">
        <v>253</v>
      </c>
      <c r="B8" s="116"/>
      <c r="D8" s="116"/>
      <c r="E8" s="116"/>
      <c r="F8" s="116"/>
    </row>
    <row r="9" spans="1:6" ht="15" outlineLevel="1" x14ac:dyDescent="0.2">
      <c r="A9" s="169" t="s">
        <v>254</v>
      </c>
      <c r="B9" s="116"/>
      <c r="D9" s="116"/>
      <c r="E9" s="116"/>
      <c r="F9" s="116"/>
    </row>
    <row r="10" spans="1:6" ht="15" outlineLevel="1" x14ac:dyDescent="0.2">
      <c r="A10" s="169" t="s">
        <v>255</v>
      </c>
      <c r="B10" s="116"/>
      <c r="D10" s="116"/>
      <c r="E10" s="116"/>
      <c r="F10" s="116"/>
    </row>
    <row r="11" spans="1:6" ht="15" outlineLevel="1" x14ac:dyDescent="0.2">
      <c r="A11" s="169" t="s">
        <v>256</v>
      </c>
      <c r="B11" s="116"/>
      <c r="D11" s="116"/>
      <c r="E11" s="116"/>
      <c r="F11" s="116"/>
    </row>
    <row r="12" spans="1:6" ht="15.75" outlineLevel="1" thickBot="1" x14ac:dyDescent="0.25">
      <c r="A12" s="170" t="s">
        <v>257</v>
      </c>
      <c r="B12" s="123"/>
      <c r="D12" s="123"/>
      <c r="E12" s="123"/>
      <c r="F12" s="123"/>
    </row>
    <row r="13" spans="1:6" ht="16.5" thickBot="1" x14ac:dyDescent="0.25">
      <c r="A13" s="12" t="s">
        <v>227</v>
      </c>
      <c r="B13" s="19">
        <f>SUM(B7:B12)</f>
        <v>0</v>
      </c>
      <c r="D13" s="19">
        <f>SUM(D7:D12)</f>
        <v>0</v>
      </c>
      <c r="E13" s="19">
        <f>SUM(E7:E12)</f>
        <v>0</v>
      </c>
      <c r="F13" s="19">
        <f>SUM(F7:F12)</f>
        <v>0</v>
      </c>
    </row>
    <row r="14" spans="1:6" ht="15.75" x14ac:dyDescent="0.2">
      <c r="A14" s="14" t="s">
        <v>252</v>
      </c>
      <c r="B14" s="90"/>
      <c r="D14" s="90"/>
      <c r="E14" s="90"/>
      <c r="F14" s="90"/>
    </row>
    <row r="15" spans="1:6" ht="15" outlineLevel="1" x14ac:dyDescent="0.2">
      <c r="A15" s="169" t="s">
        <v>258</v>
      </c>
      <c r="B15" s="116"/>
      <c r="D15" s="116"/>
      <c r="E15" s="116"/>
      <c r="F15" s="116"/>
    </row>
    <row r="16" spans="1:6" ht="15" outlineLevel="1" x14ac:dyDescent="0.2">
      <c r="A16" s="169" t="s">
        <v>253</v>
      </c>
      <c r="B16" s="116"/>
      <c r="D16" s="116"/>
      <c r="E16" s="116"/>
      <c r="F16" s="116"/>
    </row>
    <row r="17" spans="1:6" ht="15" outlineLevel="1" x14ac:dyDescent="0.2">
      <c r="A17" s="169" t="s">
        <v>254</v>
      </c>
      <c r="B17" s="116"/>
      <c r="D17" s="116"/>
      <c r="E17" s="116"/>
      <c r="F17" s="116"/>
    </row>
    <row r="18" spans="1:6" ht="15" outlineLevel="1" x14ac:dyDescent="0.2">
      <c r="A18" s="169" t="s">
        <v>255</v>
      </c>
      <c r="B18" s="116"/>
      <c r="D18" s="116"/>
      <c r="E18" s="116"/>
      <c r="F18" s="116"/>
    </row>
    <row r="19" spans="1:6" ht="15" outlineLevel="1" x14ac:dyDescent="0.2">
      <c r="A19" s="169" t="s">
        <v>256</v>
      </c>
      <c r="B19" s="116"/>
      <c r="D19" s="116"/>
      <c r="E19" s="116"/>
      <c r="F19" s="116"/>
    </row>
    <row r="20" spans="1:6" ht="15" outlineLevel="1" x14ac:dyDescent="0.2">
      <c r="A20" s="170" t="s">
        <v>257</v>
      </c>
      <c r="B20" s="116"/>
      <c r="D20" s="116"/>
      <c r="E20" s="116"/>
      <c r="F20" s="116"/>
    </row>
    <row r="21" spans="1:6" ht="15.75" x14ac:dyDescent="0.2">
      <c r="A21" s="35" t="s">
        <v>210</v>
      </c>
      <c r="B21" s="36">
        <f>SUM(B15,B16:B20)</f>
        <v>0</v>
      </c>
      <c r="D21" s="36">
        <f>SUM(D15,D16:D20)</f>
        <v>0</v>
      </c>
      <c r="E21" s="36">
        <f>SUM(E15,E16:E20)</f>
        <v>0</v>
      </c>
      <c r="F21" s="36">
        <f>SUM(F15,F16:F20)</f>
        <v>0</v>
      </c>
    </row>
    <row r="22" spans="1:6" ht="15.75" x14ac:dyDescent="0.2">
      <c r="A22" s="14" t="s">
        <v>225</v>
      </c>
      <c r="B22" s="90"/>
      <c r="D22" s="90"/>
      <c r="E22" s="90"/>
      <c r="F22" s="90"/>
    </row>
    <row r="23" spans="1:6" ht="15" outlineLevel="1" x14ac:dyDescent="0.2">
      <c r="A23" s="169" t="s">
        <v>258</v>
      </c>
      <c r="B23" s="116"/>
      <c r="D23" s="116"/>
      <c r="E23" s="116"/>
      <c r="F23" s="116"/>
    </row>
    <row r="24" spans="1:6" ht="15" outlineLevel="1" x14ac:dyDescent="0.2">
      <c r="A24" s="169" t="s">
        <v>253</v>
      </c>
      <c r="B24" s="116"/>
      <c r="D24" s="116"/>
      <c r="E24" s="116"/>
      <c r="F24" s="116"/>
    </row>
    <row r="25" spans="1:6" ht="15" outlineLevel="1" x14ac:dyDescent="0.2">
      <c r="A25" s="169" t="s">
        <v>254</v>
      </c>
      <c r="B25" s="116"/>
      <c r="D25" s="116"/>
      <c r="E25" s="116"/>
      <c r="F25" s="116"/>
    </row>
    <row r="26" spans="1:6" ht="15" outlineLevel="1" x14ac:dyDescent="0.2">
      <c r="A26" s="169" t="s">
        <v>255</v>
      </c>
      <c r="B26" s="116"/>
      <c r="D26" s="116"/>
      <c r="E26" s="116"/>
      <c r="F26" s="116"/>
    </row>
    <row r="27" spans="1:6" ht="15" outlineLevel="1" x14ac:dyDescent="0.2">
      <c r="A27" s="169" t="s">
        <v>256</v>
      </c>
      <c r="B27" s="116"/>
      <c r="D27" s="116"/>
      <c r="E27" s="116"/>
      <c r="F27" s="116"/>
    </row>
    <row r="28" spans="1:6" ht="15" outlineLevel="1" x14ac:dyDescent="0.2">
      <c r="A28" s="169" t="s">
        <v>259</v>
      </c>
      <c r="B28" s="116"/>
      <c r="D28" s="116"/>
      <c r="E28" s="116"/>
      <c r="F28" s="116"/>
    </row>
    <row r="29" spans="1:6" ht="15" outlineLevel="1" x14ac:dyDescent="0.2">
      <c r="A29" s="169" t="s">
        <v>260</v>
      </c>
      <c r="B29" s="116"/>
      <c r="D29" s="116"/>
      <c r="E29" s="116"/>
      <c r="F29" s="116"/>
    </row>
    <row r="30" spans="1:6" ht="15" outlineLevel="1" x14ac:dyDescent="0.2">
      <c r="A30" s="169" t="s">
        <v>261</v>
      </c>
      <c r="B30" s="116"/>
      <c r="D30" s="116"/>
      <c r="E30" s="116"/>
      <c r="F30" s="116"/>
    </row>
    <row r="31" spans="1:6" ht="15" outlineLevel="1" x14ac:dyDescent="0.2">
      <c r="A31" s="169" t="s">
        <v>262</v>
      </c>
      <c r="B31" s="116"/>
      <c r="D31" s="116"/>
      <c r="E31" s="116"/>
      <c r="F31" s="116"/>
    </row>
    <row r="32" spans="1:6" ht="15" outlineLevel="1" x14ac:dyDescent="0.2">
      <c r="A32" s="169" t="s">
        <v>263</v>
      </c>
      <c r="B32" s="116"/>
      <c r="D32" s="116"/>
      <c r="E32" s="116"/>
      <c r="F32" s="116"/>
    </row>
    <row r="33" spans="1:6" ht="15" outlineLevel="1" x14ac:dyDescent="0.2">
      <c r="A33" s="171" t="s">
        <v>257</v>
      </c>
      <c r="B33" s="125"/>
      <c r="D33" s="125"/>
      <c r="E33" s="125"/>
      <c r="F33" s="125"/>
    </row>
    <row r="34" spans="1:6" ht="16.5" thickBot="1" x14ac:dyDescent="0.25">
      <c r="A34" s="16" t="s">
        <v>210</v>
      </c>
      <c r="B34" s="18">
        <f>SUM(B23:B33)</f>
        <v>0</v>
      </c>
      <c r="D34" s="18">
        <f>SUM(D23:D33)</f>
        <v>0</v>
      </c>
      <c r="E34" s="18">
        <f>SUM(E23:E33)</f>
        <v>0</v>
      </c>
      <c r="F34" s="18">
        <f>SUM(F23:F33)</f>
        <v>0</v>
      </c>
    </row>
    <row r="35" spans="1:6" ht="16.5" thickBot="1" x14ac:dyDescent="0.25">
      <c r="A35" s="12" t="s">
        <v>228</v>
      </c>
      <c r="B35" s="19">
        <f>B21+B34</f>
        <v>0</v>
      </c>
      <c r="D35" s="19">
        <f>D21+D34</f>
        <v>0</v>
      </c>
      <c r="E35" s="19">
        <f>E21+E34</f>
        <v>0</v>
      </c>
      <c r="F35" s="19">
        <f>F21+F34</f>
        <v>0</v>
      </c>
    </row>
    <row r="36" spans="1:6" ht="16.5" thickBot="1" x14ac:dyDescent="0.25">
      <c r="A36" s="8" t="s">
        <v>267</v>
      </c>
      <c r="B36" s="62">
        <f>B13-B35</f>
        <v>0</v>
      </c>
      <c r="D36" s="62">
        <f>D13-D35</f>
        <v>0</v>
      </c>
      <c r="E36" s="62">
        <f>E13-E35</f>
        <v>0</v>
      </c>
      <c r="F36" s="62">
        <f>F13-F35</f>
        <v>0</v>
      </c>
    </row>
    <row r="37" spans="1:6" ht="15" thickTop="1" x14ac:dyDescent="0.2">
      <c r="A37" s="11"/>
      <c r="B37" s="11"/>
      <c r="C37" s="11"/>
      <c r="D37" s="11"/>
    </row>
    <row r="38" spans="1:6" x14ac:dyDescent="0.2">
      <c r="A38" s="11"/>
      <c r="B38" s="11"/>
      <c r="C38" s="11"/>
      <c r="D38" s="11"/>
    </row>
    <row r="39" spans="1:6" x14ac:dyDescent="0.2">
      <c r="A39" s="11"/>
      <c r="B39" s="11"/>
      <c r="C39" s="11"/>
      <c r="D39" s="11"/>
    </row>
    <row r="40" spans="1:6" x14ac:dyDescent="0.2">
      <c r="A40" s="11"/>
      <c r="B40" s="11"/>
      <c r="C40" s="11"/>
      <c r="D40" s="11"/>
    </row>
    <row r="41" spans="1:6" x14ac:dyDescent="0.2">
      <c r="A41" s="2"/>
    </row>
    <row r="42" spans="1:6" x14ac:dyDescent="0.2">
      <c r="A42" s="2"/>
    </row>
    <row r="43" spans="1:6" x14ac:dyDescent="0.2">
      <c r="A43" s="2"/>
    </row>
    <row r="44" spans="1:6" ht="15.75" x14ac:dyDescent="0.2">
      <c r="A44" s="15"/>
    </row>
    <row r="45" spans="1:6" x14ac:dyDescent="0.2">
      <c r="A45" s="2"/>
    </row>
    <row r="46" spans="1:6" x14ac:dyDescent="0.2">
      <c r="A46" s="2"/>
    </row>
    <row r="47" spans="1:6" x14ac:dyDescent="0.2">
      <c r="A47" s="2"/>
    </row>
    <row r="48" spans="1:6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4" x14ac:dyDescent="0.2">
      <c r="A81" s="2"/>
    </row>
    <row r="82" spans="1:4" x14ac:dyDescent="0.2">
      <c r="A82" s="2"/>
    </row>
    <row r="83" spans="1:4" x14ac:dyDescent="0.2">
      <c r="A83" s="2"/>
    </row>
    <row r="84" spans="1:4" x14ac:dyDescent="0.2">
      <c r="A84" s="2"/>
    </row>
    <row r="85" spans="1:4" x14ac:dyDescent="0.2">
      <c r="A85" s="6"/>
      <c r="B85" s="6"/>
      <c r="C85" s="6"/>
      <c r="D85" s="6"/>
    </row>
    <row r="86" spans="1:4" x14ac:dyDescent="0.2">
      <c r="A86" s="6"/>
      <c r="B86" s="6"/>
      <c r="C86" s="6"/>
      <c r="D86" s="6"/>
    </row>
    <row r="87" spans="1:4" x14ac:dyDescent="0.2">
      <c r="A87" s="6"/>
      <c r="B87" s="6"/>
      <c r="C87" s="6"/>
      <c r="D87" s="6"/>
    </row>
    <row r="88" spans="1:4" x14ac:dyDescent="0.2">
      <c r="A88" s="2"/>
    </row>
    <row r="89" spans="1:4" x14ac:dyDescent="0.2">
      <c r="A89" s="2"/>
    </row>
    <row r="90" spans="1:4" x14ac:dyDescent="0.2">
      <c r="A90" s="2"/>
    </row>
    <row r="91" spans="1:4" x14ac:dyDescent="0.2">
      <c r="A91" s="2"/>
    </row>
    <row r="92" spans="1:4" x14ac:dyDescent="0.2">
      <c r="A92" s="2"/>
    </row>
    <row r="93" spans="1:4" x14ac:dyDescent="0.2">
      <c r="A93" s="2"/>
    </row>
    <row r="94" spans="1:4" x14ac:dyDescent="0.2">
      <c r="A94" s="2"/>
    </row>
    <row r="95" spans="1:4" x14ac:dyDescent="0.2">
      <c r="A95" s="2"/>
    </row>
    <row r="96" spans="1:4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11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</sheetData>
  <sheetProtection insertRows="0" deleteRows="0" selectLockedCells="1"/>
  <pageMargins left="0.7" right="0.7" top="0.75" bottom="0.75" header="0.3" footer="0.3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148"/>
  <sheetViews>
    <sheetView zoomScale="85" zoomScaleNormal="85" zoomScaleSheetLayoutView="115" workbookViewId="0">
      <selection activeCell="B16" sqref="B16:B18"/>
    </sheetView>
  </sheetViews>
  <sheetFormatPr defaultRowHeight="14.25" x14ac:dyDescent="0.2"/>
  <cols>
    <col min="1" max="1" width="71.625" style="3" customWidth="1"/>
    <col min="2" max="2" width="20.75" style="2" customWidth="1"/>
    <col min="3" max="3" width="4.125" customWidth="1"/>
    <col min="4" max="4" width="20.75" style="2" bestFit="1" customWidth="1"/>
    <col min="5" max="6" width="20.75" style="2" customWidth="1"/>
    <col min="7" max="16384" width="9" style="2"/>
  </cols>
  <sheetData>
    <row r="1" spans="1:6" ht="15.75" x14ac:dyDescent="0.25">
      <c r="A1" s="1" t="str">
        <f>IF(Instructions!D2=0,"(NAME OF HMO)",Instructions!D2)</f>
        <v>(NAME OF HMO)</v>
      </c>
    </row>
    <row r="2" spans="1:6" ht="15.75" x14ac:dyDescent="0.25">
      <c r="A2" s="1" t="s">
        <v>289</v>
      </c>
    </row>
    <row r="3" spans="1:6" ht="15.75" x14ac:dyDescent="0.25">
      <c r="A3" s="58" t="str">
        <f>"For the Period Ending "&amp;IF(Instructions!D4=1,Ref!C3,IF(Instructions!D4=2,Ref!C4,IF(Instructions!D4=3,Ref!C5,IF(Instructions!D4=4,Ref!C6))))&amp;" "&amp;Instructions!D3</f>
        <v>For the Period Ending 31 December 2019</v>
      </c>
    </row>
    <row r="4" spans="1:6" ht="15" thickBot="1" x14ac:dyDescent="0.25"/>
    <row r="5" spans="1:6" ht="32.25" thickBot="1" x14ac:dyDescent="0.25">
      <c r="A5" s="111" t="s">
        <v>0</v>
      </c>
      <c r="B5" s="112" t="str">
        <f>"01 January -
"&amp;IF(Instructions!D4=1,Ref!C3,IF(Instructions!D4=2,Ref!C4,IF(Instructions!D4=3,Ref!C5,IF(Instructions!D4=4,Ref!C6))))&amp;" "&amp;Instructions!D3</f>
        <v>01 January -
31 December 2019</v>
      </c>
      <c r="D5" s="112" t="str">
        <f>"01 January -
"&amp;IF(Instructions!D4=1,Ref!D3,IF(Instructions!D4=2,Ref!D4,IF(Instructions!D4=3,Ref!D5,IF(Instructions!D4=4,Ref!D6))))&amp;" "&amp;Instructions!D3-IF(Instructions!D4=1,Ref!H3,IF(Instructions!D4=2,Ref!H4,IF(Instructions!D4=3,Ref!H5,IF(Instructions!D4=4,Ref!H6))))</f>
        <v>01 January -
30 September 2019</v>
      </c>
      <c r="E5" s="112" t="str">
        <f>"01 January -
"&amp;IF(Instructions!D4=1,Ref!E3,IF(Instructions!D4=2,Ref!E4,IF(Instructions!D4=3,Ref!E5,IF(Instructions!D4=4,Ref!E6))))&amp;" "&amp;Instructions!D3-IF(Instructions!D4=1,Ref!I3,IF(Instructions!D4=2,Ref!I4,IF(Instructions!D4=3,Ref!I5,IF(Instructions!D4=4,Ref!I6))))</f>
        <v>01 January -
30 June 2019</v>
      </c>
      <c r="F5" s="112" t="str">
        <f>"01 January -
"&amp;IF(Instructions!D4=1,Ref!F3,IF(Instructions!D4=2,Ref!F4,IF(Instructions!D4=3,Ref!F5,IF(Instructions!D4=4,Ref!F6))))&amp;" "&amp;Instructions!D3-IF(Instructions!D4=1,Ref!J3,IF(Instructions!D4=2,Ref!J4,IF(Instructions!D4=3,Ref!J5,IF(Instructions!D4=4,Ref!J6))))</f>
        <v>01 January -
31 March 2019</v>
      </c>
    </row>
    <row r="6" spans="1:6" ht="15.75" x14ac:dyDescent="0.2">
      <c r="A6" s="14"/>
      <c r="B6" s="64"/>
      <c r="D6" s="64"/>
      <c r="E6" s="64"/>
      <c r="F6" s="64"/>
    </row>
    <row r="7" spans="1:6" ht="15" x14ac:dyDescent="0.2">
      <c r="A7" s="61" t="s">
        <v>202</v>
      </c>
      <c r="B7" s="116"/>
      <c r="D7" s="116"/>
      <c r="E7" s="116"/>
      <c r="F7" s="116"/>
    </row>
    <row r="8" spans="1:6" ht="15" x14ac:dyDescent="0.2">
      <c r="A8" s="61" t="s">
        <v>203</v>
      </c>
      <c r="B8" s="116"/>
      <c r="D8" s="116"/>
      <c r="E8" s="116"/>
      <c r="F8" s="116"/>
    </row>
    <row r="9" spans="1:6" ht="15" x14ac:dyDescent="0.2">
      <c r="A9" s="61" t="s">
        <v>204</v>
      </c>
      <c r="B9" s="116"/>
      <c r="D9" s="116"/>
      <c r="E9" s="116"/>
      <c r="F9" s="116"/>
    </row>
    <row r="10" spans="1:6" ht="15" x14ac:dyDescent="0.2">
      <c r="A10" s="61" t="s">
        <v>205</v>
      </c>
      <c r="B10" s="116"/>
      <c r="D10" s="116"/>
      <c r="E10" s="116"/>
      <c r="F10" s="116"/>
    </row>
    <row r="11" spans="1:6" ht="15" x14ac:dyDescent="0.2">
      <c r="A11" s="61" t="s">
        <v>206</v>
      </c>
      <c r="B11" s="116"/>
      <c r="D11" s="116"/>
      <c r="E11" s="116"/>
      <c r="F11" s="116"/>
    </row>
    <row r="12" spans="1:6" ht="15" x14ac:dyDescent="0.2">
      <c r="A12" s="61" t="s">
        <v>207</v>
      </c>
      <c r="B12" s="116"/>
      <c r="D12" s="116"/>
      <c r="E12" s="116"/>
      <c r="F12" s="116"/>
    </row>
    <row r="13" spans="1:6" ht="15" x14ac:dyDescent="0.2">
      <c r="A13" s="61" t="s">
        <v>208</v>
      </c>
      <c r="B13" s="116"/>
      <c r="D13" s="116"/>
      <c r="E13" s="116"/>
      <c r="F13" s="116"/>
    </row>
    <row r="14" spans="1:6" ht="15" x14ac:dyDescent="0.2">
      <c r="A14" s="61" t="s">
        <v>209</v>
      </c>
      <c r="B14" s="116"/>
      <c r="D14" s="116"/>
      <c r="E14" s="116"/>
      <c r="F14" s="116"/>
    </row>
    <row r="15" spans="1:6" ht="15" x14ac:dyDescent="0.2">
      <c r="A15" s="166" t="s">
        <v>292</v>
      </c>
      <c r="B15" s="125"/>
      <c r="D15" s="125"/>
      <c r="E15" s="125"/>
      <c r="F15" s="125"/>
    </row>
    <row r="16" spans="1:6" ht="16.5" thickBot="1" x14ac:dyDescent="0.25">
      <c r="A16" s="14" t="s">
        <v>290</v>
      </c>
      <c r="B16" s="18">
        <f>SUM(B7:B15)</f>
        <v>0</v>
      </c>
      <c r="D16" s="18">
        <f>SUM(D7:D15)</f>
        <v>0</v>
      </c>
      <c r="E16" s="18">
        <f>SUM(E7:E15)</f>
        <v>0</v>
      </c>
      <c r="F16" s="18">
        <f>SUM(F7:F15)</f>
        <v>0</v>
      </c>
    </row>
    <row r="17" spans="1:6" ht="16.5" thickBot="1" x14ac:dyDescent="0.25">
      <c r="A17" s="12" t="s">
        <v>293</v>
      </c>
      <c r="B17" s="126"/>
      <c r="D17" s="126"/>
      <c r="E17" s="126"/>
      <c r="F17" s="126"/>
    </row>
    <row r="18" spans="1:6" ht="16.5" thickBot="1" x14ac:dyDescent="0.25">
      <c r="A18" s="8" t="s">
        <v>291</v>
      </c>
      <c r="B18" s="62">
        <f t="shared" ref="B18" si="0">B16-B17</f>
        <v>0</v>
      </c>
      <c r="D18" s="62">
        <f t="shared" ref="D18:E18" si="1">D16-D17</f>
        <v>0</v>
      </c>
      <c r="E18" s="62">
        <f t="shared" si="1"/>
        <v>0</v>
      </c>
      <c r="F18" s="62">
        <f t="shared" ref="F18" si="2">F16-F17</f>
        <v>0</v>
      </c>
    </row>
    <row r="19" spans="1:6" ht="15" thickTop="1" x14ac:dyDescent="0.2">
      <c r="A19" s="11"/>
      <c r="B19" s="11"/>
      <c r="D19" s="11"/>
      <c r="E19" s="11"/>
      <c r="F19" s="11"/>
    </row>
    <row r="20" spans="1:6" x14ac:dyDescent="0.2">
      <c r="A20" s="11"/>
      <c r="B20" s="11"/>
      <c r="D20" s="11"/>
      <c r="E20" s="11"/>
      <c r="F20" s="11"/>
    </row>
    <row r="21" spans="1:6" x14ac:dyDescent="0.2">
      <c r="A21" s="11"/>
      <c r="B21" s="11"/>
      <c r="D21" s="11"/>
      <c r="E21" s="11"/>
      <c r="F21" s="11"/>
    </row>
    <row r="22" spans="1:6" x14ac:dyDescent="0.2">
      <c r="A22" s="11"/>
      <c r="B22" s="11"/>
      <c r="D22" s="11"/>
      <c r="E22" s="11"/>
      <c r="F22" s="11"/>
    </row>
    <row r="23" spans="1:6" x14ac:dyDescent="0.2">
      <c r="A23" s="2"/>
    </row>
    <row r="24" spans="1:6" x14ac:dyDescent="0.2">
      <c r="A24" s="2"/>
    </row>
    <row r="25" spans="1:6" x14ac:dyDescent="0.2">
      <c r="A25" s="2"/>
    </row>
    <row r="26" spans="1:6" x14ac:dyDescent="0.2">
      <c r="A26" s="2"/>
    </row>
    <row r="27" spans="1:6" x14ac:dyDescent="0.2">
      <c r="A27" s="2"/>
    </row>
    <row r="28" spans="1:6" x14ac:dyDescent="0.2">
      <c r="A28" s="2"/>
    </row>
    <row r="29" spans="1:6" x14ac:dyDescent="0.2">
      <c r="A29" s="2"/>
    </row>
    <row r="30" spans="1:6" x14ac:dyDescent="0.2">
      <c r="A30" s="2"/>
    </row>
    <row r="31" spans="1:6" x14ac:dyDescent="0.2">
      <c r="A31" s="2"/>
    </row>
    <row r="32" spans="1:6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  <row r="46" spans="1:1" x14ac:dyDescent="0.2">
      <c r="A46" s="2"/>
    </row>
    <row r="47" spans="1:1" x14ac:dyDescent="0.2">
      <c r="A47" s="2"/>
    </row>
    <row r="48" spans="1: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6" x14ac:dyDescent="0.2">
      <c r="A65" s="2"/>
    </row>
    <row r="66" spans="1:6" x14ac:dyDescent="0.2">
      <c r="A66" s="2"/>
    </row>
    <row r="67" spans="1:6" x14ac:dyDescent="0.2">
      <c r="A67" s="6"/>
      <c r="B67" s="6"/>
      <c r="D67" s="6"/>
      <c r="E67" s="6"/>
      <c r="F67" s="6"/>
    </row>
    <row r="68" spans="1:6" x14ac:dyDescent="0.2">
      <c r="A68" s="6"/>
      <c r="B68" s="6"/>
      <c r="D68" s="6"/>
      <c r="E68" s="6"/>
      <c r="F68" s="6"/>
    </row>
    <row r="69" spans="1:6" x14ac:dyDescent="0.2">
      <c r="A69" s="6"/>
      <c r="B69" s="6"/>
      <c r="D69" s="6"/>
      <c r="E69" s="6"/>
      <c r="F69" s="6"/>
    </row>
    <row r="70" spans="1:6" x14ac:dyDescent="0.2">
      <c r="A70" s="2"/>
    </row>
    <row r="71" spans="1:6" x14ac:dyDescent="0.2">
      <c r="A71" s="2"/>
    </row>
    <row r="72" spans="1:6" x14ac:dyDescent="0.2">
      <c r="A72" s="2"/>
    </row>
    <row r="73" spans="1:6" x14ac:dyDescent="0.2">
      <c r="A73" s="2"/>
    </row>
    <row r="74" spans="1:6" x14ac:dyDescent="0.2">
      <c r="A74" s="2"/>
    </row>
    <row r="75" spans="1:6" x14ac:dyDescent="0.2">
      <c r="A75" s="2"/>
    </row>
    <row r="76" spans="1:6" x14ac:dyDescent="0.2">
      <c r="A76" s="2"/>
    </row>
    <row r="77" spans="1:6" x14ac:dyDescent="0.2">
      <c r="A77" s="2"/>
    </row>
    <row r="78" spans="1:6" x14ac:dyDescent="0.2">
      <c r="A78" s="2"/>
    </row>
    <row r="79" spans="1:6" x14ac:dyDescent="0.2">
      <c r="A79" s="2"/>
    </row>
    <row r="80" spans="1:6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11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</sheetData>
  <pageMargins left="0.7" right="0.7" top="0.75" bottom="0.75" header="0.3" footer="0.3"/>
  <pageSetup paperSize="9" scale="4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48"/>
  <sheetViews>
    <sheetView tabSelected="1" zoomScaleNormal="100" zoomScaleSheetLayoutView="70" workbookViewId="0">
      <selection activeCell="A8" sqref="A8"/>
    </sheetView>
  </sheetViews>
  <sheetFormatPr defaultRowHeight="14.25" outlineLevelCol="1" x14ac:dyDescent="0.2"/>
  <cols>
    <col min="1" max="1" width="71.625" style="3" customWidth="1"/>
    <col min="2" max="2" width="17.375" style="2" customWidth="1"/>
    <col min="3" max="4" width="17.375" style="2" customWidth="1" outlineLevel="1"/>
    <col min="5" max="5" width="17.375" customWidth="1"/>
    <col min="6" max="9" width="17.375" style="2" customWidth="1" outlineLevel="1"/>
    <col min="10" max="12" width="17.375" customWidth="1"/>
    <col min="13" max="14" width="17.375" style="2" customWidth="1" outlineLevel="1"/>
    <col min="15" max="17" width="17.375" customWidth="1"/>
    <col min="18" max="23" width="17.375" customWidth="1" outlineLevel="1"/>
    <col min="24" max="27" width="17.375" customWidth="1"/>
  </cols>
  <sheetData>
    <row r="1" spans="1:27" ht="15.75" x14ac:dyDescent="0.25">
      <c r="A1" s="1" t="str">
        <f>IF(Instructions!D2=0,"(NAME OF HMO)",Instructions!D2)</f>
        <v>(NAME OF HMO)</v>
      </c>
    </row>
    <row r="2" spans="1:27" ht="15.75" x14ac:dyDescent="0.25">
      <c r="A2" s="1" t="s">
        <v>296</v>
      </c>
    </row>
    <row r="3" spans="1:27" ht="15.75" x14ac:dyDescent="0.25">
      <c r="A3" s="58" t="str">
        <f>"For the Period Ending "&amp;IF(Instructions!D4=1,Ref!C3,IF(Instructions!D4=2,Ref!C4,IF(Instructions!D4=3,Ref!C5,IF(Instructions!D4=4,Ref!C6))))&amp;" "&amp;Instructions!D3</f>
        <v>For the Period Ending 31 December 2019</v>
      </c>
    </row>
    <row r="4" spans="1:27" ht="15" thickBot="1" x14ac:dyDescent="0.25"/>
    <row r="5" spans="1:27" ht="14.25" customHeight="1" x14ac:dyDescent="0.2">
      <c r="A5" s="231" t="s">
        <v>0</v>
      </c>
      <c r="B5" s="233" t="s">
        <v>79</v>
      </c>
      <c r="C5" s="217" t="s">
        <v>80</v>
      </c>
      <c r="D5" s="229" t="s">
        <v>81</v>
      </c>
      <c r="E5" s="233" t="s">
        <v>82</v>
      </c>
      <c r="F5" s="217" t="s">
        <v>83</v>
      </c>
      <c r="G5" s="219" t="s">
        <v>84</v>
      </c>
      <c r="H5" s="217" t="s">
        <v>85</v>
      </c>
      <c r="I5" s="229" t="s">
        <v>86</v>
      </c>
      <c r="J5" s="215" t="s">
        <v>87</v>
      </c>
      <c r="K5" s="215" t="s">
        <v>88</v>
      </c>
      <c r="L5" s="215" t="s">
        <v>89</v>
      </c>
      <c r="M5" s="223" t="s">
        <v>90</v>
      </c>
      <c r="N5" s="229" t="s">
        <v>91</v>
      </c>
      <c r="O5" s="227" t="s">
        <v>200</v>
      </c>
      <c r="P5" s="215" t="s">
        <v>92</v>
      </c>
      <c r="Q5" s="215" t="s">
        <v>201</v>
      </c>
      <c r="R5" s="217" t="s">
        <v>202</v>
      </c>
      <c r="S5" s="219" t="s">
        <v>203</v>
      </c>
      <c r="T5" s="221" t="s">
        <v>204</v>
      </c>
      <c r="U5" s="217" t="s">
        <v>205</v>
      </c>
      <c r="V5" s="223" t="s">
        <v>206</v>
      </c>
      <c r="W5" s="225" t="s">
        <v>207</v>
      </c>
      <c r="X5" s="227" t="s">
        <v>208</v>
      </c>
      <c r="Y5" s="215" t="s">
        <v>209</v>
      </c>
      <c r="Z5" s="215" t="s">
        <v>93</v>
      </c>
      <c r="AA5" s="215" t="s">
        <v>94</v>
      </c>
    </row>
    <row r="6" spans="1:27" ht="15" customHeight="1" thickBot="1" x14ac:dyDescent="0.25">
      <c r="A6" s="232"/>
      <c r="B6" s="234"/>
      <c r="C6" s="218"/>
      <c r="D6" s="230"/>
      <c r="E6" s="234"/>
      <c r="F6" s="218"/>
      <c r="G6" s="220"/>
      <c r="H6" s="218"/>
      <c r="I6" s="230"/>
      <c r="J6" s="216"/>
      <c r="K6" s="216"/>
      <c r="L6" s="216"/>
      <c r="M6" s="224"/>
      <c r="N6" s="230"/>
      <c r="O6" s="228"/>
      <c r="P6" s="216"/>
      <c r="Q6" s="216"/>
      <c r="R6" s="218"/>
      <c r="S6" s="220"/>
      <c r="T6" s="222"/>
      <c r="U6" s="218"/>
      <c r="V6" s="224"/>
      <c r="W6" s="226"/>
      <c r="X6" s="228"/>
      <c r="Y6" s="216"/>
      <c r="Z6" s="216"/>
      <c r="AA6" s="216"/>
    </row>
    <row r="7" spans="1:27" s="2" customFormat="1" ht="15.75" x14ac:dyDescent="0.2">
      <c r="A7" s="14"/>
      <c r="B7" s="67"/>
      <c r="C7" s="70"/>
      <c r="D7" s="69"/>
      <c r="E7" s="67"/>
      <c r="F7" s="70"/>
      <c r="G7" s="10"/>
      <c r="H7" s="74"/>
      <c r="I7" s="72"/>
      <c r="J7" s="75"/>
      <c r="K7" s="75"/>
      <c r="L7" s="75"/>
      <c r="M7" s="73"/>
      <c r="N7" s="72"/>
      <c r="O7" s="65"/>
      <c r="P7" s="75"/>
      <c r="Q7" s="75"/>
      <c r="R7" s="74"/>
      <c r="S7" s="71"/>
      <c r="T7" s="74"/>
      <c r="U7" s="73"/>
      <c r="V7" s="73"/>
      <c r="W7" s="72"/>
      <c r="X7" s="65"/>
      <c r="Y7" s="75"/>
      <c r="Z7" s="75"/>
      <c r="AA7" s="75"/>
    </row>
    <row r="8" spans="1:27" s="2" customFormat="1" ht="15.75" x14ac:dyDescent="0.2">
      <c r="A8" s="63" t="str">
        <f>"Balance at 01 January "&amp;Instructions!D3</f>
        <v>Balance at 01 January 2019</v>
      </c>
      <c r="B8" s="68">
        <f>SUM(C8:D8)</f>
        <v>0</v>
      </c>
      <c r="C8" s="127"/>
      <c r="D8" s="117"/>
      <c r="E8" s="68">
        <f>SUM(F8:I8)</f>
        <v>0</v>
      </c>
      <c r="F8" s="127"/>
      <c r="G8" s="128"/>
      <c r="H8" s="127"/>
      <c r="I8" s="117"/>
      <c r="J8" s="121"/>
      <c r="K8" s="121"/>
      <c r="L8" s="4">
        <f t="shared" ref="L8:L10" si="0">SUM(M8:N8)</f>
        <v>0</v>
      </c>
      <c r="M8" s="129"/>
      <c r="N8" s="117"/>
      <c r="O8" s="128"/>
      <c r="P8" s="121"/>
      <c r="Q8" s="4">
        <f>SUM(R8:W8)</f>
        <v>0</v>
      </c>
      <c r="R8" s="127"/>
      <c r="S8" s="128"/>
      <c r="T8" s="127"/>
      <c r="U8" s="127"/>
      <c r="V8" s="129"/>
      <c r="W8" s="118"/>
      <c r="X8" s="128"/>
      <c r="Y8" s="121"/>
      <c r="Z8" s="121"/>
      <c r="AA8" s="4">
        <f>SUM(B8,E8,J8,K8,L8,O8,P8,Q8,X8,Y8,Z8)</f>
        <v>0</v>
      </c>
    </row>
    <row r="9" spans="1:27" s="2" customFormat="1" ht="15" x14ac:dyDescent="0.2">
      <c r="A9" s="34" t="s">
        <v>297</v>
      </c>
      <c r="B9" s="68">
        <f>SUM(C9:D9)</f>
        <v>0</v>
      </c>
      <c r="C9" s="127"/>
      <c r="D9" s="117"/>
      <c r="E9" s="68">
        <f t="shared" ref="E9:E10" si="1">SUM(F9:I9)</f>
        <v>0</v>
      </c>
      <c r="F9" s="127"/>
      <c r="G9" s="128"/>
      <c r="H9" s="127"/>
      <c r="I9" s="117"/>
      <c r="J9" s="121"/>
      <c r="K9" s="121"/>
      <c r="L9" s="4">
        <f t="shared" si="0"/>
        <v>0</v>
      </c>
      <c r="M9" s="129"/>
      <c r="N9" s="117"/>
      <c r="O9" s="128"/>
      <c r="P9" s="121"/>
      <c r="Q9" s="4">
        <f t="shared" ref="Q9:Q10" si="2">SUM(R9:W9)</f>
        <v>0</v>
      </c>
      <c r="R9" s="127"/>
      <c r="S9" s="128"/>
      <c r="T9" s="127"/>
      <c r="U9" s="127"/>
      <c r="V9" s="129"/>
      <c r="W9" s="118"/>
      <c r="X9" s="128"/>
      <c r="Y9" s="121"/>
      <c r="Z9" s="121"/>
      <c r="AA9" s="4">
        <f t="shared" ref="AA9:AA10" si="3">SUM(B9,E9,J9,K9,L9,O9,P9,Q9,X9,Y9,Z9)</f>
        <v>0</v>
      </c>
    </row>
    <row r="10" spans="1:27" s="2" customFormat="1" ht="15" x14ac:dyDescent="0.2">
      <c r="A10" s="34" t="s">
        <v>298</v>
      </c>
      <c r="B10" s="68">
        <f>SUM(C10:D10)</f>
        <v>0</v>
      </c>
      <c r="C10" s="127"/>
      <c r="D10" s="117"/>
      <c r="E10" s="68">
        <f t="shared" si="1"/>
        <v>0</v>
      </c>
      <c r="F10" s="127"/>
      <c r="G10" s="128"/>
      <c r="H10" s="127"/>
      <c r="I10" s="117"/>
      <c r="J10" s="121"/>
      <c r="K10" s="121"/>
      <c r="L10" s="4">
        <f t="shared" si="0"/>
        <v>0</v>
      </c>
      <c r="M10" s="129"/>
      <c r="N10" s="117"/>
      <c r="O10" s="128"/>
      <c r="P10" s="121"/>
      <c r="Q10" s="4">
        <f t="shared" si="2"/>
        <v>0</v>
      </c>
      <c r="R10" s="127"/>
      <c r="S10" s="128"/>
      <c r="T10" s="127"/>
      <c r="U10" s="127"/>
      <c r="V10" s="129"/>
      <c r="W10" s="118"/>
      <c r="X10" s="128"/>
      <c r="Y10" s="121"/>
      <c r="Z10" s="121"/>
      <c r="AA10" s="4">
        <f t="shared" si="3"/>
        <v>0</v>
      </c>
    </row>
    <row r="11" spans="1:27" s="2" customFormat="1" ht="15.75" x14ac:dyDescent="0.2">
      <c r="A11" s="83" t="str">
        <f>"Restated Balance at 01 January "&amp;Instructions!D3</f>
        <v>Restated Balance at 01 January 2019</v>
      </c>
      <c r="B11" s="84">
        <f>SUM(B8:B10)</f>
        <v>0</v>
      </c>
      <c r="C11" s="85">
        <f t="shared" ref="C11:AA11" si="4">SUM(C8:C10)</f>
        <v>0</v>
      </c>
      <c r="D11" s="86">
        <f t="shared" si="4"/>
        <v>0</v>
      </c>
      <c r="E11" s="84">
        <f t="shared" si="4"/>
        <v>0</v>
      </c>
      <c r="F11" s="85">
        <f t="shared" si="4"/>
        <v>0</v>
      </c>
      <c r="G11" s="87">
        <f t="shared" si="4"/>
        <v>0</v>
      </c>
      <c r="H11" s="85">
        <f t="shared" si="4"/>
        <v>0</v>
      </c>
      <c r="I11" s="86">
        <f t="shared" si="4"/>
        <v>0</v>
      </c>
      <c r="J11" s="88">
        <f t="shared" si="4"/>
        <v>0</v>
      </c>
      <c r="K11" s="88">
        <f t="shared" si="4"/>
        <v>0</v>
      </c>
      <c r="L11" s="88">
        <f t="shared" si="4"/>
        <v>0</v>
      </c>
      <c r="M11" s="89">
        <f t="shared" si="4"/>
        <v>0</v>
      </c>
      <c r="N11" s="86">
        <f t="shared" si="4"/>
        <v>0</v>
      </c>
      <c r="O11" s="87">
        <f t="shared" si="4"/>
        <v>0</v>
      </c>
      <c r="P11" s="88">
        <f t="shared" si="4"/>
        <v>0</v>
      </c>
      <c r="Q11" s="88">
        <f t="shared" si="4"/>
        <v>0</v>
      </c>
      <c r="R11" s="85">
        <f t="shared" si="4"/>
        <v>0</v>
      </c>
      <c r="S11" s="87">
        <f t="shared" si="4"/>
        <v>0</v>
      </c>
      <c r="T11" s="85">
        <f t="shared" si="4"/>
        <v>0</v>
      </c>
      <c r="U11" s="89">
        <f t="shared" si="4"/>
        <v>0</v>
      </c>
      <c r="V11" s="89">
        <f t="shared" si="4"/>
        <v>0</v>
      </c>
      <c r="W11" s="86">
        <f t="shared" si="4"/>
        <v>0</v>
      </c>
      <c r="X11" s="87">
        <f t="shared" si="4"/>
        <v>0</v>
      </c>
      <c r="Y11" s="88">
        <f t="shared" si="4"/>
        <v>0</v>
      </c>
      <c r="Z11" s="88">
        <f t="shared" si="4"/>
        <v>0</v>
      </c>
      <c r="AA11" s="88">
        <f t="shared" si="4"/>
        <v>0</v>
      </c>
    </row>
    <row r="12" spans="1:27" s="2" customFormat="1" ht="15.75" x14ac:dyDescent="0.2">
      <c r="A12" s="63" t="s">
        <v>294</v>
      </c>
      <c r="B12" s="67"/>
      <c r="C12" s="70"/>
      <c r="D12" s="69"/>
      <c r="E12" s="67"/>
      <c r="F12" s="70"/>
      <c r="G12" s="10"/>
      <c r="H12" s="74"/>
      <c r="I12" s="72"/>
      <c r="J12" s="75"/>
      <c r="K12" s="75"/>
      <c r="L12" s="75"/>
      <c r="M12" s="73"/>
      <c r="N12" s="72"/>
      <c r="O12" s="65"/>
      <c r="P12" s="75"/>
      <c r="Q12" s="75"/>
      <c r="R12" s="74"/>
      <c r="S12" s="71"/>
      <c r="T12" s="74"/>
      <c r="U12" s="73"/>
      <c r="V12" s="73"/>
      <c r="W12" s="72"/>
      <c r="X12" s="65"/>
      <c r="Y12" s="75"/>
      <c r="Z12" s="75"/>
      <c r="AA12" s="75"/>
    </row>
    <row r="13" spans="1:27" s="2" customFormat="1" ht="15" x14ac:dyDescent="0.2">
      <c r="A13" s="34" t="s">
        <v>299</v>
      </c>
      <c r="B13" s="68">
        <f>SUM(C13:D13)</f>
        <v>0</v>
      </c>
      <c r="C13" s="127"/>
      <c r="D13" s="117"/>
      <c r="E13" s="68">
        <f>SUM(F13:I13)</f>
        <v>0</v>
      </c>
      <c r="F13" s="127"/>
      <c r="G13" s="128"/>
      <c r="H13" s="127"/>
      <c r="I13" s="117"/>
      <c r="J13" s="121"/>
      <c r="K13" s="121"/>
      <c r="L13" s="4">
        <f t="shared" ref="L13:L16" si="5">SUM(M13:N13)</f>
        <v>0</v>
      </c>
      <c r="M13" s="129"/>
      <c r="N13" s="117"/>
      <c r="O13" s="128"/>
      <c r="P13" s="121"/>
      <c r="Q13" s="4">
        <f>SUM(R13:W13)</f>
        <v>0</v>
      </c>
      <c r="R13" s="127"/>
      <c r="S13" s="128"/>
      <c r="T13" s="127"/>
      <c r="U13" s="127"/>
      <c r="V13" s="129"/>
      <c r="W13" s="118"/>
      <c r="X13" s="128"/>
      <c r="Y13" s="121"/>
      <c r="Z13" s="121"/>
      <c r="AA13" s="4">
        <f>SUM(B13,E13,J13,K13,L13,O13,P13,Q13,X13,Y13,Z13)</f>
        <v>0</v>
      </c>
    </row>
    <row r="14" spans="1:27" s="2" customFormat="1" ht="15" x14ac:dyDescent="0.2">
      <c r="A14" s="34" t="s">
        <v>289</v>
      </c>
      <c r="B14" s="68">
        <f>SUM(C14:D14)</f>
        <v>0</v>
      </c>
      <c r="C14" s="127"/>
      <c r="D14" s="117"/>
      <c r="E14" s="68">
        <f>SUM(F14:I14)</f>
        <v>0</v>
      </c>
      <c r="F14" s="127"/>
      <c r="G14" s="128"/>
      <c r="H14" s="127"/>
      <c r="I14" s="117"/>
      <c r="J14" s="121"/>
      <c r="K14" s="121"/>
      <c r="L14" s="4">
        <f t="shared" si="5"/>
        <v>0</v>
      </c>
      <c r="M14" s="129"/>
      <c r="N14" s="117"/>
      <c r="O14" s="128"/>
      <c r="P14" s="121"/>
      <c r="Q14" s="4">
        <f>SUM(R14:W14)</f>
        <v>0</v>
      </c>
      <c r="R14" s="127"/>
      <c r="S14" s="128"/>
      <c r="T14" s="127"/>
      <c r="U14" s="127"/>
      <c r="V14" s="129"/>
      <c r="W14" s="118"/>
      <c r="X14" s="128"/>
      <c r="Y14" s="121"/>
      <c r="Z14" s="121"/>
      <c r="AA14" s="4">
        <f>SUM(B14,E14,J14,K14,L14,O14,P14,Q14,X14,Y14,Z14)</f>
        <v>0</v>
      </c>
    </row>
    <row r="15" spans="1:27" s="2" customFormat="1" ht="15" x14ac:dyDescent="0.2">
      <c r="A15" s="34" t="s">
        <v>300</v>
      </c>
      <c r="B15" s="68">
        <f>SUM(C15:D15)</f>
        <v>0</v>
      </c>
      <c r="C15" s="127"/>
      <c r="D15" s="117"/>
      <c r="E15" s="68">
        <f>SUM(F15:I15)</f>
        <v>0</v>
      </c>
      <c r="F15" s="127"/>
      <c r="G15" s="128"/>
      <c r="H15" s="127"/>
      <c r="I15" s="117"/>
      <c r="J15" s="121"/>
      <c r="K15" s="121"/>
      <c r="L15" s="4">
        <f t="shared" si="5"/>
        <v>0</v>
      </c>
      <c r="M15" s="129"/>
      <c r="N15" s="117"/>
      <c r="O15" s="128"/>
      <c r="P15" s="121"/>
      <c r="Q15" s="4">
        <f>SUM(R15:W15)</f>
        <v>0</v>
      </c>
      <c r="R15" s="127"/>
      <c r="S15" s="128"/>
      <c r="T15" s="127"/>
      <c r="U15" s="127"/>
      <c r="V15" s="129"/>
      <c r="W15" s="118"/>
      <c r="X15" s="128"/>
      <c r="Y15" s="121"/>
      <c r="Z15" s="121"/>
      <c r="AA15" s="4">
        <f>SUM(B15,E15,J15,K15,L15,O15,P15,Q15,X15,Y15,Z15)</f>
        <v>0</v>
      </c>
    </row>
    <row r="16" spans="1:27" s="2" customFormat="1" ht="15" x14ac:dyDescent="0.2">
      <c r="A16" s="167" t="s">
        <v>292</v>
      </c>
      <c r="B16" s="68">
        <f>SUM(C16:D16)</f>
        <v>0</v>
      </c>
      <c r="C16" s="127"/>
      <c r="D16" s="117"/>
      <c r="E16" s="68">
        <f>SUM(F16:I16)</f>
        <v>0</v>
      </c>
      <c r="F16" s="127"/>
      <c r="G16" s="128"/>
      <c r="H16" s="127"/>
      <c r="I16" s="117"/>
      <c r="J16" s="121"/>
      <c r="K16" s="121"/>
      <c r="L16" s="4">
        <f t="shared" si="5"/>
        <v>0</v>
      </c>
      <c r="M16" s="129"/>
      <c r="N16" s="117"/>
      <c r="O16" s="128"/>
      <c r="P16" s="121"/>
      <c r="Q16" s="4">
        <f>SUM(R16:W16)</f>
        <v>0</v>
      </c>
      <c r="R16" s="127"/>
      <c r="S16" s="128"/>
      <c r="T16" s="127"/>
      <c r="U16" s="127"/>
      <c r="V16" s="129"/>
      <c r="W16" s="118"/>
      <c r="X16" s="128"/>
      <c r="Y16" s="121"/>
      <c r="Z16" s="121"/>
      <c r="AA16" s="4">
        <f>SUM(B16,E16,J16,K16,L16,O16,P16,Q16,X16,Y16,Z16)</f>
        <v>0</v>
      </c>
    </row>
    <row r="17" spans="1:27" s="2" customFormat="1" ht="15.75" x14ac:dyDescent="0.2">
      <c r="A17" s="83" t="str">
        <f>"Balance at 31 March "&amp;Instructions!D3</f>
        <v>Balance at 31 March 2019</v>
      </c>
      <c r="B17" s="84">
        <f>SUM(B11:B16)</f>
        <v>0</v>
      </c>
      <c r="C17" s="85">
        <f t="shared" ref="C17:AA17" si="6">SUM(C11:C16)</f>
        <v>0</v>
      </c>
      <c r="D17" s="86">
        <f t="shared" si="6"/>
        <v>0</v>
      </c>
      <c r="E17" s="84">
        <f t="shared" si="6"/>
        <v>0</v>
      </c>
      <c r="F17" s="85">
        <f t="shared" si="6"/>
        <v>0</v>
      </c>
      <c r="G17" s="87">
        <f t="shared" si="6"/>
        <v>0</v>
      </c>
      <c r="H17" s="85">
        <f t="shared" si="6"/>
        <v>0</v>
      </c>
      <c r="I17" s="86">
        <f t="shared" si="6"/>
        <v>0</v>
      </c>
      <c r="J17" s="88">
        <f t="shared" si="6"/>
        <v>0</v>
      </c>
      <c r="K17" s="88">
        <f t="shared" si="6"/>
        <v>0</v>
      </c>
      <c r="L17" s="88">
        <f t="shared" si="6"/>
        <v>0</v>
      </c>
      <c r="M17" s="89">
        <f t="shared" si="6"/>
        <v>0</v>
      </c>
      <c r="N17" s="86">
        <f t="shared" si="6"/>
        <v>0</v>
      </c>
      <c r="O17" s="87">
        <f t="shared" si="6"/>
        <v>0</v>
      </c>
      <c r="P17" s="88">
        <f t="shared" si="6"/>
        <v>0</v>
      </c>
      <c r="Q17" s="88">
        <f t="shared" si="6"/>
        <v>0</v>
      </c>
      <c r="R17" s="85">
        <f t="shared" si="6"/>
        <v>0</v>
      </c>
      <c r="S17" s="87">
        <f t="shared" si="6"/>
        <v>0</v>
      </c>
      <c r="T17" s="85">
        <f t="shared" si="6"/>
        <v>0</v>
      </c>
      <c r="U17" s="89">
        <f t="shared" si="6"/>
        <v>0</v>
      </c>
      <c r="V17" s="89">
        <f t="shared" si="6"/>
        <v>0</v>
      </c>
      <c r="W17" s="86">
        <f t="shared" si="6"/>
        <v>0</v>
      </c>
      <c r="X17" s="87">
        <f t="shared" si="6"/>
        <v>0</v>
      </c>
      <c r="Y17" s="88">
        <f t="shared" si="6"/>
        <v>0</v>
      </c>
      <c r="Z17" s="88">
        <f t="shared" si="6"/>
        <v>0</v>
      </c>
      <c r="AA17" s="88">
        <f t="shared" si="6"/>
        <v>0</v>
      </c>
    </row>
    <row r="18" spans="1:27" s="2" customFormat="1" ht="15.75" x14ac:dyDescent="0.2">
      <c r="A18" s="63" t="s">
        <v>295</v>
      </c>
      <c r="B18" s="67"/>
      <c r="C18" s="70"/>
      <c r="D18" s="69"/>
      <c r="E18" s="67"/>
      <c r="F18" s="70"/>
      <c r="G18" s="10"/>
      <c r="H18" s="74"/>
      <c r="I18" s="72"/>
      <c r="J18" s="75"/>
      <c r="K18" s="75"/>
      <c r="L18" s="75"/>
      <c r="M18" s="73"/>
      <c r="N18" s="72"/>
      <c r="O18" s="65"/>
      <c r="P18" s="75"/>
      <c r="Q18" s="75"/>
      <c r="R18" s="74"/>
      <c r="S18" s="71"/>
      <c r="T18" s="74"/>
      <c r="U18" s="73"/>
      <c r="V18" s="73"/>
      <c r="W18" s="72"/>
      <c r="X18" s="65"/>
      <c r="Y18" s="75"/>
      <c r="Z18" s="75"/>
      <c r="AA18" s="75"/>
    </row>
    <row r="19" spans="1:27" s="2" customFormat="1" ht="15" x14ac:dyDescent="0.2">
      <c r="A19" s="34" t="s">
        <v>299</v>
      </c>
      <c r="B19" s="68">
        <f>SUM(C19:D19)</f>
        <v>0</v>
      </c>
      <c r="C19" s="127"/>
      <c r="D19" s="117"/>
      <c r="E19" s="68">
        <f>SUM(F19:I19)</f>
        <v>0</v>
      </c>
      <c r="F19" s="127"/>
      <c r="G19" s="128"/>
      <c r="H19" s="127"/>
      <c r="I19" s="117"/>
      <c r="J19" s="121"/>
      <c r="K19" s="121"/>
      <c r="L19" s="4">
        <f t="shared" ref="L19:L22" si="7">SUM(M19:N19)</f>
        <v>0</v>
      </c>
      <c r="M19" s="129"/>
      <c r="N19" s="117"/>
      <c r="O19" s="128"/>
      <c r="P19" s="121"/>
      <c r="Q19" s="4">
        <f>SUM(R19:W19)</f>
        <v>0</v>
      </c>
      <c r="R19" s="127"/>
      <c r="S19" s="128"/>
      <c r="T19" s="127"/>
      <c r="U19" s="127"/>
      <c r="V19" s="129"/>
      <c r="W19" s="118"/>
      <c r="X19" s="128"/>
      <c r="Y19" s="121"/>
      <c r="Z19" s="121"/>
      <c r="AA19" s="4">
        <f>SUM(B19,E19,J19,K19,L19,O19,P19,Q19,X19,Y19,Z19)</f>
        <v>0</v>
      </c>
    </row>
    <row r="20" spans="1:27" s="2" customFormat="1" ht="15" x14ac:dyDescent="0.2">
      <c r="A20" s="34" t="s">
        <v>289</v>
      </c>
      <c r="B20" s="68">
        <f>SUM(C20:D20)</f>
        <v>0</v>
      </c>
      <c r="C20" s="127"/>
      <c r="D20" s="117"/>
      <c r="E20" s="68">
        <f>SUM(F20:I20)</f>
        <v>0</v>
      </c>
      <c r="F20" s="127"/>
      <c r="G20" s="128"/>
      <c r="H20" s="127"/>
      <c r="I20" s="117"/>
      <c r="J20" s="121"/>
      <c r="K20" s="121"/>
      <c r="L20" s="4">
        <f t="shared" si="7"/>
        <v>0</v>
      </c>
      <c r="M20" s="129"/>
      <c r="N20" s="117"/>
      <c r="O20" s="128"/>
      <c r="P20" s="121"/>
      <c r="Q20" s="4">
        <f>SUM(R20:W20)</f>
        <v>0</v>
      </c>
      <c r="R20" s="127"/>
      <c r="S20" s="128"/>
      <c r="T20" s="127"/>
      <c r="U20" s="127"/>
      <c r="V20" s="129"/>
      <c r="W20" s="118"/>
      <c r="X20" s="128"/>
      <c r="Y20" s="121"/>
      <c r="Z20" s="121"/>
      <c r="AA20" s="4">
        <f>SUM(B20,E20,J20,K20,L20,O20,P20,Q20,X20,Y20,Z20)</f>
        <v>0</v>
      </c>
    </row>
    <row r="21" spans="1:27" s="2" customFormat="1" ht="15" x14ac:dyDescent="0.2">
      <c r="A21" s="34" t="s">
        <v>300</v>
      </c>
      <c r="B21" s="68">
        <f>SUM(C21:D21)</f>
        <v>0</v>
      </c>
      <c r="C21" s="127"/>
      <c r="D21" s="117"/>
      <c r="E21" s="68">
        <f>SUM(F21:I21)</f>
        <v>0</v>
      </c>
      <c r="F21" s="127"/>
      <c r="G21" s="128"/>
      <c r="H21" s="127"/>
      <c r="I21" s="117"/>
      <c r="J21" s="121"/>
      <c r="K21" s="121"/>
      <c r="L21" s="4">
        <f t="shared" si="7"/>
        <v>0</v>
      </c>
      <c r="M21" s="129"/>
      <c r="N21" s="117"/>
      <c r="O21" s="128"/>
      <c r="P21" s="121"/>
      <c r="Q21" s="4">
        <f>SUM(R21:W21)</f>
        <v>0</v>
      </c>
      <c r="R21" s="127"/>
      <c r="S21" s="128"/>
      <c r="T21" s="127"/>
      <c r="U21" s="127"/>
      <c r="V21" s="129"/>
      <c r="W21" s="118"/>
      <c r="X21" s="128"/>
      <c r="Y21" s="121"/>
      <c r="Z21" s="121"/>
      <c r="AA21" s="4">
        <f>SUM(B21,E21,J21,K21,L21,O21,P21,Q21,X21,Y21,Z21)</f>
        <v>0</v>
      </c>
    </row>
    <row r="22" spans="1:27" s="2" customFormat="1" ht="15" x14ac:dyDescent="0.2">
      <c r="A22" s="168" t="s">
        <v>292</v>
      </c>
      <c r="B22" s="68">
        <f>SUM(C22:D22)</f>
        <v>0</v>
      </c>
      <c r="C22" s="127"/>
      <c r="D22" s="117"/>
      <c r="E22" s="68">
        <f>SUM(F22:I22)</f>
        <v>0</v>
      </c>
      <c r="F22" s="127"/>
      <c r="G22" s="128"/>
      <c r="H22" s="127"/>
      <c r="I22" s="117"/>
      <c r="J22" s="121"/>
      <c r="K22" s="121"/>
      <c r="L22" s="4">
        <f t="shared" si="7"/>
        <v>0</v>
      </c>
      <c r="M22" s="129"/>
      <c r="N22" s="117"/>
      <c r="O22" s="128"/>
      <c r="P22" s="121"/>
      <c r="Q22" s="4">
        <f>SUM(R22:W22)</f>
        <v>0</v>
      </c>
      <c r="R22" s="127"/>
      <c r="S22" s="128"/>
      <c r="T22" s="127"/>
      <c r="U22" s="127"/>
      <c r="V22" s="129"/>
      <c r="W22" s="118"/>
      <c r="X22" s="128"/>
      <c r="Y22" s="121"/>
      <c r="Z22" s="121"/>
      <c r="AA22" s="4">
        <f>SUM(B22,E22,J22,K22,L22,O22,P22,Q22,X22,Y22,Z22)</f>
        <v>0</v>
      </c>
    </row>
    <row r="23" spans="1:27" s="2" customFormat="1" ht="15.75" x14ac:dyDescent="0.2">
      <c r="A23" s="83" t="str">
        <f>"Balance at 30 June "&amp;Instructions!D3</f>
        <v>Balance at 30 June 2019</v>
      </c>
      <c r="B23" s="84">
        <f>SUM(B17:B22)</f>
        <v>0</v>
      </c>
      <c r="C23" s="85">
        <f t="shared" ref="C23" si="8">SUM(C17:C22)</f>
        <v>0</v>
      </c>
      <c r="D23" s="86">
        <f t="shared" ref="D23" si="9">SUM(D17:D22)</f>
        <v>0</v>
      </c>
      <c r="E23" s="84">
        <f t="shared" ref="E23" si="10">SUM(E17:E22)</f>
        <v>0</v>
      </c>
      <c r="F23" s="85">
        <f t="shared" ref="F23" si="11">SUM(F17:F22)</f>
        <v>0</v>
      </c>
      <c r="G23" s="87">
        <f t="shared" ref="G23" si="12">SUM(G17:G22)</f>
        <v>0</v>
      </c>
      <c r="H23" s="85">
        <f t="shared" ref="H23" si="13">SUM(H17:H22)</f>
        <v>0</v>
      </c>
      <c r="I23" s="86">
        <f t="shared" ref="I23" si="14">SUM(I17:I22)</f>
        <v>0</v>
      </c>
      <c r="J23" s="88">
        <f t="shared" ref="J23" si="15">SUM(J17:J22)</f>
        <v>0</v>
      </c>
      <c r="K23" s="88">
        <f t="shared" ref="K23" si="16">SUM(K17:K22)</f>
        <v>0</v>
      </c>
      <c r="L23" s="88">
        <f t="shared" ref="L23" si="17">SUM(L17:L22)</f>
        <v>0</v>
      </c>
      <c r="M23" s="89">
        <f t="shared" ref="M23" si="18">SUM(M17:M22)</f>
        <v>0</v>
      </c>
      <c r="N23" s="86">
        <f t="shared" ref="N23" si="19">SUM(N17:N22)</f>
        <v>0</v>
      </c>
      <c r="O23" s="87">
        <f t="shared" ref="O23" si="20">SUM(O17:O22)</f>
        <v>0</v>
      </c>
      <c r="P23" s="88">
        <f t="shared" ref="P23" si="21">SUM(P17:P22)</f>
        <v>0</v>
      </c>
      <c r="Q23" s="88">
        <f t="shared" ref="Q23" si="22">SUM(Q17:Q22)</f>
        <v>0</v>
      </c>
      <c r="R23" s="85">
        <f t="shared" ref="R23" si="23">SUM(R17:R22)</f>
        <v>0</v>
      </c>
      <c r="S23" s="87">
        <f t="shared" ref="S23" si="24">SUM(S17:S22)</f>
        <v>0</v>
      </c>
      <c r="T23" s="85">
        <f t="shared" ref="T23" si="25">SUM(T17:T22)</f>
        <v>0</v>
      </c>
      <c r="U23" s="89">
        <f t="shared" ref="U23" si="26">SUM(U17:U22)</f>
        <v>0</v>
      </c>
      <c r="V23" s="89">
        <f t="shared" ref="V23" si="27">SUM(V17:V22)</f>
        <v>0</v>
      </c>
      <c r="W23" s="86">
        <f t="shared" ref="W23" si="28">SUM(W17:W22)</f>
        <v>0</v>
      </c>
      <c r="X23" s="87">
        <f t="shared" ref="X23" si="29">SUM(X17:X22)</f>
        <v>0</v>
      </c>
      <c r="Y23" s="88">
        <f t="shared" ref="Y23" si="30">SUM(Y17:Y22)</f>
        <v>0</v>
      </c>
      <c r="Z23" s="88">
        <f t="shared" ref="Z23" si="31">SUM(Z17:Z22)</f>
        <v>0</v>
      </c>
      <c r="AA23" s="88">
        <f t="shared" ref="AA23" si="32">SUM(AA17:AA22)</f>
        <v>0</v>
      </c>
    </row>
    <row r="24" spans="1:27" s="2" customFormat="1" ht="15.75" x14ac:dyDescent="0.2">
      <c r="A24" s="63" t="s">
        <v>276</v>
      </c>
      <c r="B24" s="67"/>
      <c r="C24" s="70"/>
      <c r="D24" s="69"/>
      <c r="E24" s="67"/>
      <c r="F24" s="70"/>
      <c r="G24" s="10"/>
      <c r="H24" s="74"/>
      <c r="I24" s="72"/>
      <c r="J24" s="75"/>
      <c r="K24" s="75"/>
      <c r="L24" s="75"/>
      <c r="M24" s="73"/>
      <c r="N24" s="72"/>
      <c r="O24" s="65"/>
      <c r="P24" s="75"/>
      <c r="Q24" s="75"/>
      <c r="R24" s="74"/>
      <c r="S24" s="71"/>
      <c r="T24" s="74"/>
      <c r="U24" s="73"/>
      <c r="V24" s="73"/>
      <c r="W24" s="72"/>
      <c r="X24" s="65"/>
      <c r="Y24" s="75"/>
      <c r="Z24" s="75"/>
      <c r="AA24" s="75"/>
    </row>
    <row r="25" spans="1:27" s="2" customFormat="1" ht="15" x14ac:dyDescent="0.2">
      <c r="A25" s="34" t="s">
        <v>299</v>
      </c>
      <c r="B25" s="68">
        <f>SUM(C25:D25)</f>
        <v>0</v>
      </c>
      <c r="C25" s="127"/>
      <c r="D25" s="117"/>
      <c r="E25" s="68">
        <f>SUM(F25:I25)</f>
        <v>0</v>
      </c>
      <c r="F25" s="127"/>
      <c r="G25" s="128"/>
      <c r="H25" s="127"/>
      <c r="I25" s="117"/>
      <c r="J25" s="121"/>
      <c r="K25" s="121"/>
      <c r="L25" s="4">
        <f t="shared" ref="L25:L28" si="33">SUM(M25:N25)</f>
        <v>0</v>
      </c>
      <c r="M25" s="129"/>
      <c r="N25" s="117"/>
      <c r="O25" s="128"/>
      <c r="P25" s="121"/>
      <c r="Q25" s="4">
        <f>SUM(R25:W25)</f>
        <v>0</v>
      </c>
      <c r="R25" s="127"/>
      <c r="S25" s="128"/>
      <c r="T25" s="127"/>
      <c r="U25" s="127"/>
      <c r="V25" s="129"/>
      <c r="W25" s="118"/>
      <c r="X25" s="128"/>
      <c r="Y25" s="121"/>
      <c r="Z25" s="121"/>
      <c r="AA25" s="4">
        <f>SUM(B25,E25,J25,K25,L25,O25,P25,Q25,X25,Y25,Z25)</f>
        <v>0</v>
      </c>
    </row>
    <row r="26" spans="1:27" s="2" customFormat="1" ht="15" x14ac:dyDescent="0.2">
      <c r="A26" s="34" t="s">
        <v>289</v>
      </c>
      <c r="B26" s="68">
        <f>SUM(C26:D26)</f>
        <v>0</v>
      </c>
      <c r="C26" s="127"/>
      <c r="D26" s="117"/>
      <c r="E26" s="68">
        <f>SUM(F26:I26)</f>
        <v>0</v>
      </c>
      <c r="F26" s="127"/>
      <c r="G26" s="128"/>
      <c r="H26" s="127"/>
      <c r="I26" s="117"/>
      <c r="J26" s="121"/>
      <c r="K26" s="121"/>
      <c r="L26" s="4">
        <f t="shared" si="33"/>
        <v>0</v>
      </c>
      <c r="M26" s="129"/>
      <c r="N26" s="117"/>
      <c r="O26" s="128"/>
      <c r="P26" s="121"/>
      <c r="Q26" s="4">
        <f>SUM(R26:W26)</f>
        <v>0</v>
      </c>
      <c r="R26" s="127"/>
      <c r="S26" s="128"/>
      <c r="T26" s="127"/>
      <c r="U26" s="127"/>
      <c r="V26" s="129"/>
      <c r="W26" s="118"/>
      <c r="X26" s="128"/>
      <c r="Y26" s="121"/>
      <c r="Z26" s="121"/>
      <c r="AA26" s="4">
        <f>SUM(B26,E26,J26,K26,L26,O26,P26,Q26,X26,Y26,Z26)</f>
        <v>0</v>
      </c>
    </row>
    <row r="27" spans="1:27" s="2" customFormat="1" ht="15" x14ac:dyDescent="0.2">
      <c r="A27" s="34" t="s">
        <v>300</v>
      </c>
      <c r="B27" s="68">
        <f>SUM(C27:D27)</f>
        <v>0</v>
      </c>
      <c r="C27" s="127"/>
      <c r="D27" s="117"/>
      <c r="E27" s="68">
        <f>SUM(F27:I27)</f>
        <v>0</v>
      </c>
      <c r="F27" s="127"/>
      <c r="G27" s="128"/>
      <c r="H27" s="127"/>
      <c r="I27" s="117"/>
      <c r="J27" s="121"/>
      <c r="K27" s="121"/>
      <c r="L27" s="4">
        <f t="shared" si="33"/>
        <v>0</v>
      </c>
      <c r="M27" s="129"/>
      <c r="N27" s="117"/>
      <c r="O27" s="128"/>
      <c r="P27" s="121"/>
      <c r="Q27" s="4">
        <f>SUM(R27:W27)</f>
        <v>0</v>
      </c>
      <c r="R27" s="127"/>
      <c r="S27" s="128"/>
      <c r="T27" s="127"/>
      <c r="U27" s="127"/>
      <c r="V27" s="129"/>
      <c r="W27" s="118"/>
      <c r="X27" s="128"/>
      <c r="Y27" s="121"/>
      <c r="Z27" s="121"/>
      <c r="AA27" s="4">
        <f>SUM(B27,E27,J27,K27,L27,O27,P27,Q27,X27,Y27,Z27)</f>
        <v>0</v>
      </c>
    </row>
    <row r="28" spans="1:27" s="2" customFormat="1" ht="15" x14ac:dyDescent="0.2">
      <c r="A28" s="168" t="s">
        <v>292</v>
      </c>
      <c r="B28" s="68">
        <f>SUM(C28:D28)</f>
        <v>0</v>
      </c>
      <c r="C28" s="127"/>
      <c r="D28" s="117"/>
      <c r="E28" s="68">
        <f>SUM(F28:I28)</f>
        <v>0</v>
      </c>
      <c r="F28" s="127"/>
      <c r="G28" s="128"/>
      <c r="H28" s="127"/>
      <c r="I28" s="117"/>
      <c r="J28" s="121"/>
      <c r="K28" s="121"/>
      <c r="L28" s="4">
        <f t="shared" si="33"/>
        <v>0</v>
      </c>
      <c r="M28" s="129"/>
      <c r="N28" s="117"/>
      <c r="O28" s="128"/>
      <c r="P28" s="121"/>
      <c r="Q28" s="4">
        <f>SUM(R28:W28)</f>
        <v>0</v>
      </c>
      <c r="R28" s="127"/>
      <c r="S28" s="128"/>
      <c r="T28" s="127"/>
      <c r="U28" s="127"/>
      <c r="V28" s="129"/>
      <c r="W28" s="118"/>
      <c r="X28" s="128"/>
      <c r="Y28" s="121"/>
      <c r="Z28" s="121"/>
      <c r="AA28" s="4">
        <f>SUM(B28,E28,J28,K28,L28,O28,P28,Q28,X28,Y28,Z28)</f>
        <v>0</v>
      </c>
    </row>
    <row r="29" spans="1:27" s="2" customFormat="1" ht="15.75" x14ac:dyDescent="0.2">
      <c r="A29" s="83" t="str">
        <f>"Balance at 30 September "&amp;Instructions!D3</f>
        <v>Balance at 30 September 2019</v>
      </c>
      <c r="B29" s="84">
        <f>SUM(B23:B28)</f>
        <v>0</v>
      </c>
      <c r="C29" s="85">
        <f t="shared" ref="C29" si="34">SUM(C23:C28)</f>
        <v>0</v>
      </c>
      <c r="D29" s="86">
        <f t="shared" ref="D29" si="35">SUM(D23:D28)</f>
        <v>0</v>
      </c>
      <c r="E29" s="84">
        <f t="shared" ref="E29" si="36">SUM(E23:E28)</f>
        <v>0</v>
      </c>
      <c r="F29" s="85">
        <f t="shared" ref="F29" si="37">SUM(F23:F28)</f>
        <v>0</v>
      </c>
      <c r="G29" s="87">
        <f t="shared" ref="G29" si="38">SUM(G23:G28)</f>
        <v>0</v>
      </c>
      <c r="H29" s="85">
        <f t="shared" ref="H29" si="39">SUM(H23:H28)</f>
        <v>0</v>
      </c>
      <c r="I29" s="86">
        <f t="shared" ref="I29" si="40">SUM(I23:I28)</f>
        <v>0</v>
      </c>
      <c r="J29" s="88">
        <f t="shared" ref="J29" si="41">SUM(J23:J28)</f>
        <v>0</v>
      </c>
      <c r="K29" s="88">
        <f t="shared" ref="K29" si="42">SUM(K23:K28)</f>
        <v>0</v>
      </c>
      <c r="L29" s="88">
        <f t="shared" ref="L29" si="43">SUM(L23:L28)</f>
        <v>0</v>
      </c>
      <c r="M29" s="89">
        <f t="shared" ref="M29" si="44">SUM(M23:M28)</f>
        <v>0</v>
      </c>
      <c r="N29" s="86">
        <f t="shared" ref="N29" si="45">SUM(N23:N28)</f>
        <v>0</v>
      </c>
      <c r="O29" s="87">
        <f t="shared" ref="O29" si="46">SUM(O23:O28)</f>
        <v>0</v>
      </c>
      <c r="P29" s="88">
        <f t="shared" ref="P29" si="47">SUM(P23:P28)</f>
        <v>0</v>
      </c>
      <c r="Q29" s="88">
        <f t="shared" ref="Q29" si="48">SUM(Q23:Q28)</f>
        <v>0</v>
      </c>
      <c r="R29" s="85">
        <f t="shared" ref="R29" si="49">SUM(R23:R28)</f>
        <v>0</v>
      </c>
      <c r="S29" s="87">
        <f t="shared" ref="S29" si="50">SUM(S23:S28)</f>
        <v>0</v>
      </c>
      <c r="T29" s="85">
        <f t="shared" ref="T29" si="51">SUM(T23:T28)</f>
        <v>0</v>
      </c>
      <c r="U29" s="89">
        <f t="shared" ref="U29" si="52">SUM(U23:U28)</f>
        <v>0</v>
      </c>
      <c r="V29" s="89">
        <f t="shared" ref="V29" si="53">SUM(V23:V28)</f>
        <v>0</v>
      </c>
      <c r="W29" s="86">
        <f t="shared" ref="W29" si="54">SUM(W23:W28)</f>
        <v>0</v>
      </c>
      <c r="X29" s="87">
        <f t="shared" ref="X29" si="55">SUM(X23:X28)</f>
        <v>0</v>
      </c>
      <c r="Y29" s="88">
        <f t="shared" ref="Y29" si="56">SUM(Y23:Y28)</f>
        <v>0</v>
      </c>
      <c r="Z29" s="88">
        <f t="shared" ref="Z29" si="57">SUM(Z23:Z28)</f>
        <v>0</v>
      </c>
      <c r="AA29" s="88">
        <f t="shared" ref="AA29" si="58">SUM(AA23:AA28)</f>
        <v>0</v>
      </c>
    </row>
    <row r="30" spans="1:27" s="2" customFormat="1" ht="15.75" x14ac:dyDescent="0.2">
      <c r="A30" s="63" t="s">
        <v>340</v>
      </c>
      <c r="B30" s="67"/>
      <c r="C30" s="70"/>
      <c r="D30" s="69"/>
      <c r="E30" s="67"/>
      <c r="F30" s="70"/>
      <c r="G30" s="10"/>
      <c r="H30" s="74"/>
      <c r="I30" s="72"/>
      <c r="J30" s="75"/>
      <c r="K30" s="75"/>
      <c r="L30" s="75"/>
      <c r="M30" s="73"/>
      <c r="N30" s="72"/>
      <c r="O30" s="65"/>
      <c r="P30" s="75"/>
      <c r="Q30" s="75"/>
      <c r="R30" s="74"/>
      <c r="S30" s="71"/>
      <c r="T30" s="74"/>
      <c r="U30" s="73"/>
      <c r="V30" s="73"/>
      <c r="W30" s="72"/>
      <c r="X30" s="65"/>
      <c r="Y30" s="75"/>
      <c r="Z30" s="75"/>
      <c r="AA30" s="75"/>
    </row>
    <row r="31" spans="1:27" s="2" customFormat="1" ht="15" x14ac:dyDescent="0.2">
      <c r="A31" s="34" t="s">
        <v>299</v>
      </c>
      <c r="B31" s="68">
        <f>SUM(C31:D31)</f>
        <v>0</v>
      </c>
      <c r="C31" s="127"/>
      <c r="D31" s="117"/>
      <c r="E31" s="68">
        <f>SUM(F31:I31)</f>
        <v>0</v>
      </c>
      <c r="F31" s="127"/>
      <c r="G31" s="128"/>
      <c r="H31" s="127"/>
      <c r="I31" s="117"/>
      <c r="J31" s="121"/>
      <c r="K31" s="121"/>
      <c r="L31" s="4">
        <f t="shared" ref="L31:L34" si="59">SUM(M31:N31)</f>
        <v>0</v>
      </c>
      <c r="M31" s="129"/>
      <c r="N31" s="117"/>
      <c r="O31" s="128"/>
      <c r="P31" s="121"/>
      <c r="Q31" s="4">
        <f>SUM(R31:W31)</f>
        <v>0</v>
      </c>
      <c r="R31" s="127"/>
      <c r="S31" s="128"/>
      <c r="T31" s="127"/>
      <c r="U31" s="127"/>
      <c r="V31" s="129"/>
      <c r="W31" s="118"/>
      <c r="X31" s="128"/>
      <c r="Y31" s="121"/>
      <c r="Z31" s="121"/>
      <c r="AA31" s="4">
        <f>SUM(B31,E31,J31,K31,L31,O31,P31,Q31,X31,Y31,Z31)</f>
        <v>0</v>
      </c>
    </row>
    <row r="32" spans="1:27" s="2" customFormat="1" ht="15" x14ac:dyDescent="0.2">
      <c r="A32" s="34" t="s">
        <v>289</v>
      </c>
      <c r="B32" s="68">
        <f>SUM(C32:D32)</f>
        <v>0</v>
      </c>
      <c r="C32" s="127"/>
      <c r="D32" s="117"/>
      <c r="E32" s="68">
        <f>SUM(F32:I32)</f>
        <v>0</v>
      </c>
      <c r="F32" s="127"/>
      <c r="G32" s="128"/>
      <c r="H32" s="127"/>
      <c r="I32" s="117"/>
      <c r="J32" s="121"/>
      <c r="K32" s="121"/>
      <c r="L32" s="4">
        <f t="shared" si="59"/>
        <v>0</v>
      </c>
      <c r="M32" s="129"/>
      <c r="N32" s="117"/>
      <c r="O32" s="128"/>
      <c r="P32" s="121"/>
      <c r="Q32" s="4">
        <f>SUM(R32:W32)</f>
        <v>0</v>
      </c>
      <c r="R32" s="127"/>
      <c r="S32" s="128"/>
      <c r="T32" s="127"/>
      <c r="U32" s="127"/>
      <c r="V32" s="129"/>
      <c r="W32" s="118"/>
      <c r="X32" s="128"/>
      <c r="Y32" s="121"/>
      <c r="Z32" s="121"/>
      <c r="AA32" s="4">
        <f>SUM(B32,E32,J32,K32,L32,O32,P32,Q32,X32,Y32,Z32)</f>
        <v>0</v>
      </c>
    </row>
    <row r="33" spans="1:27" s="2" customFormat="1" ht="15" x14ac:dyDescent="0.2">
      <c r="A33" s="34" t="s">
        <v>300</v>
      </c>
      <c r="B33" s="68">
        <f>SUM(C33:D33)</f>
        <v>0</v>
      </c>
      <c r="C33" s="127"/>
      <c r="D33" s="117"/>
      <c r="E33" s="68">
        <f>SUM(F33:I33)</f>
        <v>0</v>
      </c>
      <c r="F33" s="127"/>
      <c r="G33" s="128"/>
      <c r="H33" s="127"/>
      <c r="I33" s="117"/>
      <c r="J33" s="121"/>
      <c r="K33" s="121"/>
      <c r="L33" s="4">
        <f t="shared" si="59"/>
        <v>0</v>
      </c>
      <c r="M33" s="129"/>
      <c r="N33" s="117"/>
      <c r="O33" s="128"/>
      <c r="P33" s="121"/>
      <c r="Q33" s="4">
        <f>SUM(R33:W33)</f>
        <v>0</v>
      </c>
      <c r="R33" s="127"/>
      <c r="S33" s="128"/>
      <c r="T33" s="127"/>
      <c r="U33" s="127"/>
      <c r="V33" s="129"/>
      <c r="W33" s="118"/>
      <c r="X33" s="128"/>
      <c r="Y33" s="121"/>
      <c r="Z33" s="121"/>
      <c r="AA33" s="4">
        <f>SUM(B33,E33,J33,K33,L33,O33,P33,Q33,X33,Y33,Z33)</f>
        <v>0</v>
      </c>
    </row>
    <row r="34" spans="1:27" s="2" customFormat="1" ht="15" x14ac:dyDescent="0.2">
      <c r="A34" s="168" t="s">
        <v>292</v>
      </c>
      <c r="B34" s="68">
        <f>SUM(C34:D34)</f>
        <v>0</v>
      </c>
      <c r="C34" s="127"/>
      <c r="D34" s="117"/>
      <c r="E34" s="68">
        <f>SUM(F34:I34)</f>
        <v>0</v>
      </c>
      <c r="F34" s="127"/>
      <c r="G34" s="128"/>
      <c r="H34" s="127"/>
      <c r="I34" s="117"/>
      <c r="J34" s="121"/>
      <c r="K34" s="121"/>
      <c r="L34" s="4">
        <f t="shared" si="59"/>
        <v>0</v>
      </c>
      <c r="M34" s="129"/>
      <c r="N34" s="117"/>
      <c r="O34" s="128"/>
      <c r="P34" s="121"/>
      <c r="Q34" s="4">
        <f>SUM(R34:W34)</f>
        <v>0</v>
      </c>
      <c r="R34" s="127"/>
      <c r="S34" s="128"/>
      <c r="T34" s="127"/>
      <c r="U34" s="127"/>
      <c r="V34" s="129"/>
      <c r="W34" s="118"/>
      <c r="X34" s="128"/>
      <c r="Y34" s="121"/>
      <c r="Z34" s="121"/>
      <c r="AA34" s="4">
        <f>SUM(B34,E34,J34,K34,L34,O34,P34,Q34,X34,Y34,Z34)</f>
        <v>0</v>
      </c>
    </row>
    <row r="35" spans="1:27" s="2" customFormat="1" ht="16.5" thickBot="1" x14ac:dyDescent="0.25">
      <c r="A35" s="174" t="str">
        <f>"Balance at 31 December "&amp;Instructions!D3</f>
        <v>Balance at 31 December 2019</v>
      </c>
      <c r="B35" s="77">
        <f>SUM(B29:B34)</f>
        <v>0</v>
      </c>
      <c r="C35" s="78">
        <f t="shared" ref="C35:AA35" si="60">SUM(C29:C34)</f>
        <v>0</v>
      </c>
      <c r="D35" s="79">
        <f t="shared" si="60"/>
        <v>0</v>
      </c>
      <c r="E35" s="77">
        <f t="shared" si="60"/>
        <v>0</v>
      </c>
      <c r="F35" s="78">
        <f t="shared" si="60"/>
        <v>0</v>
      </c>
      <c r="G35" s="80">
        <f t="shared" si="60"/>
        <v>0</v>
      </c>
      <c r="H35" s="78">
        <f t="shared" si="60"/>
        <v>0</v>
      </c>
      <c r="I35" s="79">
        <f t="shared" si="60"/>
        <v>0</v>
      </c>
      <c r="J35" s="81">
        <f t="shared" si="60"/>
        <v>0</v>
      </c>
      <c r="K35" s="81">
        <f t="shared" si="60"/>
        <v>0</v>
      </c>
      <c r="L35" s="81">
        <f t="shared" si="60"/>
        <v>0</v>
      </c>
      <c r="M35" s="82">
        <f t="shared" si="60"/>
        <v>0</v>
      </c>
      <c r="N35" s="79">
        <f t="shared" si="60"/>
        <v>0</v>
      </c>
      <c r="O35" s="80">
        <f t="shared" si="60"/>
        <v>0</v>
      </c>
      <c r="P35" s="81">
        <f t="shared" si="60"/>
        <v>0</v>
      </c>
      <c r="Q35" s="81">
        <f t="shared" si="60"/>
        <v>0</v>
      </c>
      <c r="R35" s="78">
        <f t="shared" si="60"/>
        <v>0</v>
      </c>
      <c r="S35" s="80">
        <f t="shared" si="60"/>
        <v>0</v>
      </c>
      <c r="T35" s="78">
        <f t="shared" si="60"/>
        <v>0</v>
      </c>
      <c r="U35" s="82">
        <f t="shared" si="60"/>
        <v>0</v>
      </c>
      <c r="V35" s="82">
        <f t="shared" si="60"/>
        <v>0</v>
      </c>
      <c r="W35" s="79">
        <f t="shared" si="60"/>
        <v>0</v>
      </c>
      <c r="X35" s="80">
        <f t="shared" si="60"/>
        <v>0</v>
      </c>
      <c r="Y35" s="81">
        <f t="shared" si="60"/>
        <v>0</v>
      </c>
      <c r="Z35" s="81">
        <f t="shared" si="60"/>
        <v>0</v>
      </c>
      <c r="AA35" s="81">
        <f t="shared" si="60"/>
        <v>0</v>
      </c>
    </row>
    <row r="36" spans="1:27" ht="15" thickTop="1" x14ac:dyDescent="0.2">
      <c r="A36" s="2"/>
    </row>
    <row r="37" spans="1:27" x14ac:dyDescent="0.2">
      <c r="A37" s="2"/>
    </row>
    <row r="38" spans="1:27" x14ac:dyDescent="0.2">
      <c r="A38" s="2"/>
    </row>
    <row r="39" spans="1:27" x14ac:dyDescent="0.2">
      <c r="A39" s="2"/>
    </row>
    <row r="40" spans="1:27" x14ac:dyDescent="0.2">
      <c r="A40" s="2"/>
    </row>
    <row r="41" spans="1:27" x14ac:dyDescent="0.2">
      <c r="A41" s="2"/>
    </row>
    <row r="42" spans="1:27" x14ac:dyDescent="0.2">
      <c r="A42" s="2"/>
    </row>
    <row r="43" spans="1:27" x14ac:dyDescent="0.2">
      <c r="A43" s="2"/>
    </row>
    <row r="44" spans="1:27" x14ac:dyDescent="0.2">
      <c r="A44" s="2"/>
    </row>
    <row r="45" spans="1:27" x14ac:dyDescent="0.2">
      <c r="A45" s="2"/>
    </row>
    <row r="46" spans="1:27" x14ac:dyDescent="0.2">
      <c r="A46" s="2"/>
    </row>
    <row r="47" spans="1:27" x14ac:dyDescent="0.2">
      <c r="A47" s="2"/>
    </row>
    <row r="48" spans="1:27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4" x14ac:dyDescent="0.2">
      <c r="A65" s="2"/>
    </row>
    <row r="66" spans="1:4" x14ac:dyDescent="0.2">
      <c r="A66" s="2"/>
    </row>
    <row r="67" spans="1:4" x14ac:dyDescent="0.2">
      <c r="A67" s="6"/>
      <c r="B67" s="6"/>
      <c r="C67" s="6"/>
      <c r="D67" s="6"/>
    </row>
    <row r="68" spans="1:4" x14ac:dyDescent="0.2">
      <c r="A68" s="6"/>
      <c r="B68" s="6"/>
      <c r="C68" s="6"/>
      <c r="D68" s="6"/>
    </row>
    <row r="69" spans="1:4" x14ac:dyDescent="0.2">
      <c r="A69" s="6"/>
      <c r="B69" s="6"/>
      <c r="C69" s="6"/>
      <c r="D69" s="6"/>
    </row>
    <row r="70" spans="1:4" x14ac:dyDescent="0.2">
      <c r="A70" s="2"/>
    </row>
    <row r="71" spans="1:4" x14ac:dyDescent="0.2">
      <c r="A71" s="2"/>
    </row>
    <row r="72" spans="1:4" x14ac:dyDescent="0.2">
      <c r="A72" s="2"/>
    </row>
    <row r="73" spans="1:4" x14ac:dyDescent="0.2">
      <c r="A73" s="2"/>
    </row>
    <row r="74" spans="1:4" x14ac:dyDescent="0.2">
      <c r="A74" s="2"/>
    </row>
    <row r="75" spans="1:4" x14ac:dyDescent="0.2">
      <c r="A75" s="2"/>
    </row>
    <row r="76" spans="1:4" x14ac:dyDescent="0.2">
      <c r="A76" s="2"/>
    </row>
    <row r="77" spans="1:4" x14ac:dyDescent="0.2">
      <c r="A77" s="2"/>
    </row>
    <row r="78" spans="1:4" x14ac:dyDescent="0.2">
      <c r="A78" s="2"/>
    </row>
    <row r="79" spans="1:4" x14ac:dyDescent="0.2">
      <c r="A79" s="2"/>
    </row>
    <row r="80" spans="1:4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11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</sheetData>
  <mergeCells count="27"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X5:X6"/>
    <mergeCell ref="Y5:Y6"/>
    <mergeCell ref="Z5:Z6"/>
    <mergeCell ref="AA5:AA6"/>
    <mergeCell ref="R5:R6"/>
    <mergeCell ref="S5:S6"/>
    <mergeCell ref="T5:T6"/>
    <mergeCell ref="U5:U6"/>
    <mergeCell ref="V5:V6"/>
    <mergeCell ref="W5:W6"/>
  </mergeCells>
  <pageMargins left="0.7" right="0.7" top="0.75" bottom="0.75" header="0.3" footer="0.3"/>
  <pageSetup paperSize="9" scale="43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6"/>
  <sheetViews>
    <sheetView workbookViewId="0">
      <selection activeCell="J7" sqref="J7"/>
    </sheetView>
  </sheetViews>
  <sheetFormatPr defaultRowHeight="14.25" x14ac:dyDescent="0.2"/>
  <cols>
    <col min="2" max="2" width="10.625" bestFit="1" customWidth="1"/>
    <col min="3" max="3" width="12.375" bestFit="1" customWidth="1"/>
    <col min="4" max="4" width="12" bestFit="1" customWidth="1"/>
    <col min="5" max="6" width="12.375" bestFit="1" customWidth="1"/>
    <col min="7" max="7" width="12" bestFit="1" customWidth="1"/>
  </cols>
  <sheetData>
    <row r="3" spans="1:10" x14ac:dyDescent="0.2">
      <c r="A3">
        <v>1</v>
      </c>
      <c r="B3" t="s">
        <v>294</v>
      </c>
      <c r="C3" s="173" t="s">
        <v>341</v>
      </c>
      <c r="D3" s="173" t="s">
        <v>344</v>
      </c>
      <c r="E3" s="173" t="s">
        <v>343</v>
      </c>
      <c r="F3" s="173" t="s">
        <v>342</v>
      </c>
      <c r="G3" s="173" t="s">
        <v>344</v>
      </c>
      <c r="H3">
        <v>1</v>
      </c>
      <c r="I3">
        <v>1</v>
      </c>
      <c r="J3">
        <v>1</v>
      </c>
    </row>
    <row r="4" spans="1:10" x14ac:dyDescent="0.2">
      <c r="A4">
        <v>2</v>
      </c>
      <c r="B4" t="s">
        <v>295</v>
      </c>
      <c r="C4" s="173" t="s">
        <v>342</v>
      </c>
      <c r="D4" s="173" t="s">
        <v>341</v>
      </c>
      <c r="E4" s="173" t="s">
        <v>344</v>
      </c>
      <c r="F4" s="173" t="s">
        <v>343</v>
      </c>
      <c r="G4" s="173" t="s">
        <v>344</v>
      </c>
      <c r="H4">
        <v>0</v>
      </c>
      <c r="I4">
        <v>1</v>
      </c>
      <c r="J4">
        <v>1</v>
      </c>
    </row>
    <row r="5" spans="1:10" x14ac:dyDescent="0.2">
      <c r="A5">
        <v>3</v>
      </c>
      <c r="B5" t="s">
        <v>276</v>
      </c>
      <c r="C5" s="173" t="s">
        <v>343</v>
      </c>
      <c r="D5" s="173" t="s">
        <v>342</v>
      </c>
      <c r="E5" s="173" t="s">
        <v>341</v>
      </c>
      <c r="F5" s="173" t="s">
        <v>344</v>
      </c>
      <c r="G5" s="173" t="s">
        <v>344</v>
      </c>
      <c r="H5">
        <v>0</v>
      </c>
      <c r="I5">
        <v>0</v>
      </c>
      <c r="J5">
        <v>1</v>
      </c>
    </row>
    <row r="6" spans="1:10" x14ac:dyDescent="0.2">
      <c r="A6">
        <v>4</v>
      </c>
      <c r="B6" t="s">
        <v>340</v>
      </c>
      <c r="C6" s="173" t="s">
        <v>344</v>
      </c>
      <c r="D6" s="173" t="s">
        <v>343</v>
      </c>
      <c r="E6" s="173" t="s">
        <v>342</v>
      </c>
      <c r="F6" s="173" t="s">
        <v>341</v>
      </c>
      <c r="G6" s="173" t="s">
        <v>344</v>
      </c>
      <c r="H6">
        <v>0</v>
      </c>
      <c r="I6">
        <v>0</v>
      </c>
      <c r="J6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3"/>
  <sheetViews>
    <sheetView topLeftCell="A7" workbookViewId="0">
      <selection activeCell="K47" sqref="K47"/>
    </sheetView>
  </sheetViews>
  <sheetFormatPr defaultRowHeight="15" x14ac:dyDescent="0.25"/>
  <cols>
    <col min="1" max="1" width="36" style="130" customWidth="1"/>
    <col min="2" max="2" width="3.125" style="130" customWidth="1"/>
    <col min="3" max="3" width="18.375" style="130" customWidth="1"/>
    <col min="4" max="4" width="3.125" style="130" customWidth="1"/>
    <col min="5" max="5" width="18.375" style="130" customWidth="1"/>
    <col min="6" max="6" width="3.125" customWidth="1"/>
    <col min="7" max="7" width="18.375" style="130" customWidth="1"/>
    <col min="8" max="8" width="3.125" style="130" customWidth="1"/>
    <col min="9" max="9" width="18.375" customWidth="1"/>
    <col min="10" max="16384" width="9" style="130"/>
  </cols>
  <sheetData>
    <row r="2" spans="1:12" ht="15.75" x14ac:dyDescent="0.25">
      <c r="A2" s="235" t="str">
        <f>IF(Instructions!D2=0,"(NAME OF HMO)",Instructions!D2)</f>
        <v>(NAME OF HMO)</v>
      </c>
      <c r="B2" s="235"/>
      <c r="C2" s="235"/>
      <c r="D2" s="235"/>
      <c r="E2" s="235"/>
    </row>
    <row r="3" spans="1:12" s="131" customFormat="1" ht="15.75" x14ac:dyDescent="0.25">
      <c r="A3" s="235" t="s">
        <v>309</v>
      </c>
      <c r="B3" s="235"/>
      <c r="C3" s="235"/>
      <c r="D3" s="235"/>
      <c r="E3" s="235"/>
      <c r="F3"/>
      <c r="I3"/>
      <c r="J3" s="133"/>
    </row>
    <row r="4" spans="1:12" s="131" customFormat="1" ht="15.75" x14ac:dyDescent="0.25">
      <c r="A4" s="236" t="str">
        <f>"As of "&amp;IF(Instructions!D4=1,Ref!C3,IF(Instructions!D4=2,Ref!C4,IF(Instructions!D4=3,Ref!C5,IF(Instructions!D4=4,Ref!C6))))&amp;" "&amp;Instructions!D3</f>
        <v>As of 31 December 2019</v>
      </c>
      <c r="B4" s="236" t="str">
        <f>"As of "&amp;IF(Instructions!B2=1,Ref!D4,IF(Instructions!B2=2,Ref!D5,IF(Instructions!B2=3,Ref!D6,IF(Instructions!B2=4,Ref!D7))))&amp;" "&amp;Instructions!E4</f>
        <v xml:space="preserve">As of FALSE </v>
      </c>
      <c r="C4" s="236" t="str">
        <f>"As of "&amp;IF(Instructions!C2=1,Ref!E4,IF(Instructions!C2=2,Ref!E5,IF(Instructions!C2=3,Ref!E6,IF(Instructions!C2=4,Ref!E7))))&amp;" "&amp;Instructions!F4</f>
        <v xml:space="preserve">As of FALSE </v>
      </c>
      <c r="D4" s="236" t="str">
        <f>"As of "&amp;IF(Instructions!D2=1,Ref!F4,IF(Instructions!D2=2,Ref!F5,IF(Instructions!D2=3,Ref!F6,IF(Instructions!D2=4,Ref!F7))))&amp;" "&amp;Instructions!G4</f>
        <v xml:space="preserve">As of FALSE </v>
      </c>
      <c r="E4" s="236" t="str">
        <f>"As of "&amp;IF(Instructions!E2=1,Ref!G4,IF(Instructions!E2=2,Ref!G5,IF(Instructions!E2=3,Ref!G6,IF(Instructions!E2=4,Ref!G7))))&amp;" "&amp;Instructions!H4</f>
        <v xml:space="preserve">As of FALSE </v>
      </c>
      <c r="F4"/>
      <c r="I4"/>
    </row>
    <row r="5" spans="1:12" s="131" customFormat="1" x14ac:dyDescent="0.2">
      <c r="F5"/>
      <c r="I5"/>
    </row>
    <row r="6" spans="1:12" s="131" customFormat="1" ht="15.75" x14ac:dyDescent="0.25">
      <c r="A6" s="134" t="s">
        <v>310</v>
      </c>
      <c r="B6" s="134"/>
      <c r="F6"/>
      <c r="G6"/>
      <c r="H6"/>
      <c r="I6"/>
      <c r="J6"/>
      <c r="K6" s="135"/>
      <c r="L6" s="135"/>
    </row>
    <row r="7" spans="1:12" s="131" customFormat="1" x14ac:dyDescent="0.2">
      <c r="A7" s="136" t="s">
        <v>311</v>
      </c>
      <c r="B7" s="136"/>
      <c r="D7" s="131" t="s">
        <v>312</v>
      </c>
      <c r="E7" s="135">
        <f>SFP!D126</f>
        <v>0</v>
      </c>
      <c r="F7"/>
      <c r="G7"/>
      <c r="H7"/>
      <c r="I7"/>
      <c r="J7"/>
      <c r="K7" s="135"/>
      <c r="L7" s="135"/>
    </row>
    <row r="8" spans="1:12" s="131" customFormat="1" x14ac:dyDescent="0.2">
      <c r="A8" s="136" t="s">
        <v>313</v>
      </c>
      <c r="B8" s="136"/>
      <c r="D8" s="137"/>
      <c r="E8" s="138">
        <f>-SFP!D183</f>
        <v>0</v>
      </c>
      <c r="F8"/>
      <c r="G8"/>
      <c r="H8"/>
      <c r="I8"/>
      <c r="J8"/>
      <c r="K8" s="135"/>
      <c r="L8" s="135"/>
    </row>
    <row r="9" spans="1:12" s="131" customFormat="1" ht="15.75" x14ac:dyDescent="0.25">
      <c r="A9" s="139" t="s">
        <v>314</v>
      </c>
      <c r="B9" s="139"/>
      <c r="D9" s="131" t="s">
        <v>312</v>
      </c>
      <c r="E9" s="140">
        <f>E7+E8</f>
        <v>0</v>
      </c>
      <c r="F9"/>
      <c r="G9"/>
      <c r="H9"/>
      <c r="I9"/>
      <c r="J9"/>
      <c r="K9" s="135"/>
      <c r="L9" s="135"/>
    </row>
    <row r="10" spans="1:12" s="131" customFormat="1" x14ac:dyDescent="0.2">
      <c r="A10" s="136" t="s">
        <v>315</v>
      </c>
      <c r="B10" s="136"/>
      <c r="E10" s="135">
        <f>-SFP!D185</f>
        <v>0</v>
      </c>
      <c r="F10"/>
      <c r="G10"/>
      <c r="H10"/>
      <c r="I10"/>
      <c r="J10"/>
      <c r="K10" s="135"/>
      <c r="L10" s="135"/>
    </row>
    <row r="11" spans="1:12" s="131" customFormat="1" ht="16.5" thickBot="1" x14ac:dyDescent="0.3">
      <c r="A11" s="139" t="s">
        <v>316</v>
      </c>
      <c r="B11" s="139"/>
      <c r="D11" s="141" t="s">
        <v>312</v>
      </c>
      <c r="E11" s="142">
        <f>E9+E10</f>
        <v>0</v>
      </c>
      <c r="F11"/>
      <c r="G11"/>
      <c r="H11"/>
      <c r="I11"/>
      <c r="J11"/>
      <c r="K11" s="135"/>
      <c r="L11" s="135"/>
    </row>
    <row r="12" spans="1:12" s="131" customFormat="1" ht="15.75" thickTop="1" x14ac:dyDescent="0.2">
      <c r="F12"/>
      <c r="G12"/>
      <c r="H12"/>
      <c r="I12"/>
      <c r="J12"/>
      <c r="K12" s="135"/>
      <c r="L12" s="135"/>
    </row>
    <row r="13" spans="1:12" s="131" customFormat="1" ht="15.75" x14ac:dyDescent="0.25">
      <c r="A13" s="134" t="s">
        <v>317</v>
      </c>
      <c r="B13" s="134"/>
      <c r="F13"/>
      <c r="H13" s="135"/>
      <c r="I13"/>
      <c r="J13" s="135"/>
      <c r="K13" s="135"/>
      <c r="L13" s="135"/>
    </row>
    <row r="14" spans="1:12" s="131" customFormat="1" ht="15" customHeight="1" x14ac:dyDescent="0.2">
      <c r="A14" s="136" t="s">
        <v>318</v>
      </c>
      <c r="B14" s="137" t="s">
        <v>312</v>
      </c>
      <c r="C14" s="143">
        <f>SFP!B126</f>
        <v>0</v>
      </c>
      <c r="D14" s="237" t="s">
        <v>319</v>
      </c>
      <c r="E14" s="238">
        <f>IFERROR(C14/C15,0)</f>
        <v>0</v>
      </c>
      <c r="F14"/>
      <c r="H14" s="135"/>
      <c r="I14"/>
      <c r="J14" s="135"/>
      <c r="K14" s="135"/>
      <c r="L14" s="135"/>
    </row>
    <row r="15" spans="1:12" s="131" customFormat="1" ht="15" customHeight="1" x14ac:dyDescent="0.2">
      <c r="A15" s="136" t="s">
        <v>320</v>
      </c>
      <c r="B15" s="131" t="s">
        <v>312</v>
      </c>
      <c r="C15" s="132">
        <f>SFP!B183</f>
        <v>0</v>
      </c>
      <c r="D15" s="237"/>
      <c r="E15" s="238"/>
      <c r="F15"/>
      <c r="I15"/>
    </row>
    <row r="16" spans="1:12" s="131" customFormat="1" x14ac:dyDescent="0.2">
      <c r="E16" s="135"/>
      <c r="F16"/>
      <c r="I16"/>
    </row>
    <row r="17" spans="1:9" s="131" customFormat="1" ht="15.75" x14ac:dyDescent="0.25">
      <c r="A17" s="134" t="s">
        <v>321</v>
      </c>
      <c r="B17" s="134"/>
      <c r="F17"/>
      <c r="I17"/>
    </row>
    <row r="18" spans="1:9" s="131" customFormat="1" x14ac:dyDescent="0.2">
      <c r="A18" s="144" t="s">
        <v>322</v>
      </c>
      <c r="B18" s="144"/>
      <c r="C18" s="145"/>
      <c r="D18" s="131" t="s">
        <v>312</v>
      </c>
      <c r="E18" s="145">
        <f>SCI!B7</f>
        <v>0</v>
      </c>
      <c r="F18"/>
      <c r="I18"/>
    </row>
    <row r="19" spans="1:9" s="131" customFormat="1" x14ac:dyDescent="0.2">
      <c r="A19" s="144" t="s">
        <v>323</v>
      </c>
      <c r="B19" s="144"/>
      <c r="C19" s="145"/>
      <c r="D19" s="145"/>
      <c r="E19" s="145"/>
      <c r="F19"/>
      <c r="I19"/>
    </row>
    <row r="20" spans="1:9" s="131" customFormat="1" x14ac:dyDescent="0.2">
      <c r="A20" s="146" t="s">
        <v>324</v>
      </c>
      <c r="B20" s="131" t="s">
        <v>312</v>
      </c>
      <c r="C20" s="145">
        <f>ABS(E10)</f>
        <v>0</v>
      </c>
      <c r="D20" s="145"/>
      <c r="E20" s="145"/>
      <c r="F20"/>
      <c r="I20"/>
    </row>
    <row r="21" spans="1:9" s="131" customFormat="1" x14ac:dyDescent="0.2">
      <c r="A21" s="147" t="s">
        <v>325</v>
      </c>
      <c r="B21" s="148"/>
      <c r="C21" s="149" t="str">
        <f>IF((OR(C20=50000000,C20&lt;50000000)),"5",IF((AND(C20&gt;50000000,C20&lt;=75000000)),"10",IF((AND(C20&gt;75000000,C20&lt;=200000000)),"15",IF((AND(C20&gt;200000000,C20&lt;=300000000)),"25",IF((AND(C20&gt;300000000,C20&lt;=400000000)),"30",IF((AND(C20&gt;400000000,C20&lt;=500000000)),"50",IF(C20&gt;500000000,"No Limit")))))))</f>
        <v>5</v>
      </c>
      <c r="D21" s="149"/>
      <c r="E21" s="150">
        <f>IFERROR(C20*C21,"No Limit")</f>
        <v>0</v>
      </c>
      <c r="F21"/>
      <c r="I21"/>
    </row>
    <row r="22" spans="1:9" s="131" customFormat="1" ht="16.5" thickBot="1" x14ac:dyDescent="0.3">
      <c r="A22" s="151" t="s">
        <v>326</v>
      </c>
      <c r="B22" s="151"/>
      <c r="C22" s="145"/>
      <c r="D22" s="152" t="str">
        <f>IF(E22="None"," ","₱")</f>
        <v>₱</v>
      </c>
      <c r="E22" s="153">
        <f>IFERROR(IF(E18&lt;E21,"None",(E18-E21)),"None")</f>
        <v>0</v>
      </c>
      <c r="F22"/>
      <c r="I22"/>
    </row>
    <row r="23" spans="1:9" s="131" customFormat="1" ht="16.5" thickTop="1" x14ac:dyDescent="0.25">
      <c r="A23" s="151"/>
      <c r="B23" s="151"/>
      <c r="C23" s="145"/>
      <c r="D23" s="154"/>
      <c r="E23" s="155"/>
      <c r="F23"/>
      <c r="I23"/>
    </row>
    <row r="24" spans="1:9" s="131" customFormat="1" ht="15.75" x14ac:dyDescent="0.25">
      <c r="A24" s="144" t="s">
        <v>327</v>
      </c>
      <c r="B24" s="145"/>
      <c r="C24" s="145"/>
      <c r="D24" s="154"/>
      <c r="E24" s="155"/>
      <c r="F24"/>
      <c r="I24"/>
    </row>
    <row r="25" spans="1:9" s="131" customFormat="1" ht="15.75" x14ac:dyDescent="0.25">
      <c r="A25" s="146" t="s">
        <v>322</v>
      </c>
      <c r="B25" s="154" t="str">
        <f>IF(E22="None"," ","₱")</f>
        <v>₱</v>
      </c>
      <c r="C25" s="145">
        <f>IF(E22="None"," ",E18)</f>
        <v>0</v>
      </c>
      <c r="D25" s="154"/>
      <c r="E25" s="155"/>
      <c r="F25"/>
      <c r="I25"/>
    </row>
    <row r="26" spans="1:9" s="131" customFormat="1" ht="15.75" x14ac:dyDescent="0.25">
      <c r="A26" s="146" t="s">
        <v>328</v>
      </c>
      <c r="B26" s="151"/>
      <c r="C26" s="156" t="str">
        <f>IF(E22="None"," ",IF((OR(E18=250000000,E18&lt;250000000)),"5",IF((AND(E18&gt;=500000000,E18&lt;=750000000)),"10",IF((AND(E18&gt;=1125000000,E18&lt;=3000000000)),"15",IF((AND(E18&gt;=5000000000,E18&lt;=7500000000)),"25",IF((AND(E18&gt;=9000000000,E18&lt;=12000000000)),"30",IF((AND(E18&gt;=20000000000,E18&lt;=25000000000)),"50",IF(E18&gt;25000000000,"No Limit"))))))))</f>
        <v>5</v>
      </c>
      <c r="D26" s="154" t="str">
        <f>IF(E22="None"," ","₱")</f>
        <v>₱</v>
      </c>
      <c r="E26" s="155"/>
      <c r="F26"/>
      <c r="I26"/>
    </row>
    <row r="27" spans="1:9" s="131" customFormat="1" ht="15.75" x14ac:dyDescent="0.25">
      <c r="A27" s="144" t="s">
        <v>329</v>
      </c>
      <c r="B27" s="151"/>
      <c r="C27" s="157"/>
      <c r="D27" s="154"/>
      <c r="E27" s="158">
        <f>IFERROR((_xlfn.CEILING.MATH((C25/C26),E31))," ")</f>
        <v>0</v>
      </c>
      <c r="F27"/>
      <c r="I27"/>
    </row>
    <row r="28" spans="1:9" s="131" customFormat="1" ht="15.75" x14ac:dyDescent="0.25">
      <c r="A28" s="144" t="s">
        <v>330</v>
      </c>
      <c r="B28" s="151"/>
      <c r="C28" s="145"/>
      <c r="D28" s="154"/>
      <c r="E28" s="150">
        <f>IF(E22="None"," ",-C20)</f>
        <v>0</v>
      </c>
      <c r="F28"/>
      <c r="I28"/>
    </row>
    <row r="29" spans="1:9" s="131" customFormat="1" ht="16.5" thickBot="1" x14ac:dyDescent="0.3">
      <c r="A29" s="151" t="s">
        <v>331</v>
      </c>
      <c r="B29" s="151"/>
      <c r="C29" s="145"/>
      <c r="D29" s="159" t="str">
        <f>IF(E22="None"," ","₱")</f>
        <v>₱</v>
      </c>
      <c r="E29" s="153">
        <f>IFERROR((E27+E28)," ")</f>
        <v>0</v>
      </c>
      <c r="F29"/>
      <c r="I29"/>
    </row>
    <row r="30" spans="1:9" s="131" customFormat="1" ht="17.25" thickTop="1" thickBot="1" x14ac:dyDescent="0.3">
      <c r="A30" s="144"/>
      <c r="B30" s="151"/>
      <c r="C30" s="145"/>
      <c r="D30" s="161"/>
      <c r="E30" s="158"/>
      <c r="F30"/>
      <c r="G30" s="160"/>
      <c r="I30"/>
    </row>
    <row r="31" spans="1:9" s="131" customFormat="1" ht="16.5" thickBot="1" x14ac:dyDescent="0.3">
      <c r="A31" s="151"/>
      <c r="B31" s="151"/>
      <c r="C31" s="179" t="s">
        <v>332</v>
      </c>
      <c r="D31" s="178" t="s">
        <v>319</v>
      </c>
      <c r="E31" s="177">
        <v>100</v>
      </c>
      <c r="F31"/>
      <c r="G31" s="160"/>
      <c r="I31"/>
    </row>
    <row r="32" spans="1:9" s="131" customFormat="1" ht="15.75" x14ac:dyDescent="0.25">
      <c r="A32" s="151"/>
      <c r="B32" s="151"/>
      <c r="C32" s="175"/>
      <c r="D32" s="176"/>
      <c r="F32"/>
      <c r="G32" s="160"/>
      <c r="I32"/>
    </row>
    <row r="33" spans="1:9" s="131" customFormat="1" x14ac:dyDescent="0.2">
      <c r="F33"/>
      <c r="I33"/>
    </row>
    <row r="34" spans="1:9" ht="47.25" x14ac:dyDescent="0.25">
      <c r="A34" s="184" t="s">
        <v>339</v>
      </c>
      <c r="C34" s="181" t="str">
        <f>SFP!B5</f>
        <v>As of 31 December 2019</v>
      </c>
      <c r="D34" s="182"/>
      <c r="E34" s="181" t="str">
        <f>SFP!I5</f>
        <v>As of
30 September 2019</v>
      </c>
      <c r="F34" s="183"/>
      <c r="G34" s="181" t="str">
        <f>SFP!J5</f>
        <v>As of
30 June 2019</v>
      </c>
      <c r="H34" s="183"/>
      <c r="I34" s="181" t="str">
        <f>SFP!K5</f>
        <v>As of
31 March 2019</v>
      </c>
    </row>
    <row r="35" spans="1:9" ht="15.75" x14ac:dyDescent="0.25">
      <c r="A35" s="165" t="s">
        <v>355</v>
      </c>
      <c r="C35" s="162"/>
      <c r="D35" s="162"/>
      <c r="E35" s="162"/>
      <c r="F35" s="162"/>
    </row>
    <row r="36" spans="1:9" ht="15.75" x14ac:dyDescent="0.25">
      <c r="A36" s="131" t="s">
        <v>333</v>
      </c>
      <c r="C36" s="185" t="e">
        <f>SCI!B39/SCI!B13</f>
        <v>#DIV/0!</v>
      </c>
      <c r="E36" s="185" t="e">
        <f>SCI!D39/SCI!D13</f>
        <v>#DIV/0!</v>
      </c>
      <c r="F36" s="130"/>
      <c r="G36" s="185" t="e">
        <f>SCI!E39/SCI!E13</f>
        <v>#DIV/0!</v>
      </c>
      <c r="I36" s="185" t="e">
        <f>SCI!F39/SCI!F13</f>
        <v>#DIV/0!</v>
      </c>
    </row>
    <row r="37" spans="1:9" ht="15.75" x14ac:dyDescent="0.25">
      <c r="A37" s="131" t="s">
        <v>334</v>
      </c>
      <c r="C37" s="185" t="e">
        <f>SCI!B78/SCI!B13</f>
        <v>#DIV/0!</v>
      </c>
      <c r="E37" s="185" t="e">
        <f>SCI!D78/SCI!D13</f>
        <v>#DIV/0!</v>
      </c>
      <c r="F37" s="130"/>
      <c r="G37" s="185" t="e">
        <f>SCI!E78/SCI!E13</f>
        <v>#DIV/0!</v>
      </c>
      <c r="I37" s="185" t="e">
        <f>SCI!F78/SCI!F13</f>
        <v>#DIV/0!</v>
      </c>
    </row>
    <row r="38" spans="1:9" ht="15.75" x14ac:dyDescent="0.25">
      <c r="A38" s="131" t="s">
        <v>335</v>
      </c>
      <c r="C38" s="185" t="e">
        <f>SCI!B79/SCI!B13</f>
        <v>#DIV/0!</v>
      </c>
      <c r="E38" s="185" t="e">
        <f>SCI!D79/SCI!D13</f>
        <v>#DIV/0!</v>
      </c>
      <c r="F38" s="130"/>
      <c r="G38" s="185" t="e">
        <f>SCI!E79/SCI!E13</f>
        <v>#DIV/0!</v>
      </c>
      <c r="I38" s="185" t="e">
        <f>SCI!F79/SCI!F13</f>
        <v>#DIV/0!</v>
      </c>
    </row>
    <row r="39" spans="1:9" ht="15.75" x14ac:dyDescent="0.25">
      <c r="A39" s="131"/>
      <c r="C39" s="163"/>
      <c r="E39" s="163"/>
      <c r="F39" s="163"/>
    </row>
    <row r="40" spans="1:9" ht="15.75" x14ac:dyDescent="0.25">
      <c r="A40" s="165" t="s">
        <v>347</v>
      </c>
      <c r="C40" s="163"/>
      <c r="E40" s="163"/>
      <c r="F40" s="163"/>
    </row>
    <row r="41" spans="1:9" ht="15.75" x14ac:dyDescent="0.25">
      <c r="A41" s="131" t="s">
        <v>336</v>
      </c>
      <c r="C41" s="185" t="e">
        <f>SCI!B80/SCI!B24</f>
        <v>#DIV/0!</v>
      </c>
      <c r="D41" s="180"/>
      <c r="E41" s="185" t="e">
        <f>SCI!D80/SCI!D24</f>
        <v>#DIV/0!</v>
      </c>
      <c r="F41" s="130"/>
      <c r="G41" s="185" t="e">
        <f>SCI!E80/SCI!E24</f>
        <v>#DIV/0!</v>
      </c>
      <c r="I41" s="185" t="e">
        <f>SCI!F80/SCI!F24</f>
        <v>#DIV/0!</v>
      </c>
    </row>
    <row r="42" spans="1:9" ht="15.75" x14ac:dyDescent="0.25">
      <c r="A42" s="131" t="s">
        <v>337</v>
      </c>
      <c r="C42" s="185" t="e">
        <f>SCI!B86/SFP!D210</f>
        <v>#DIV/0!</v>
      </c>
      <c r="E42" s="185" t="e">
        <f>SCI!D86/SFP!I210</f>
        <v>#DIV/0!</v>
      </c>
      <c r="F42" s="130"/>
      <c r="G42" s="185" t="e">
        <f>SCI!E86/SFP!J210</f>
        <v>#DIV/0!</v>
      </c>
      <c r="I42" s="185" t="e">
        <f>SCI!F86/SFP!K210</f>
        <v>#DIV/0!</v>
      </c>
    </row>
    <row r="43" spans="1:9" ht="15.75" x14ac:dyDescent="0.25">
      <c r="A43" s="131" t="s">
        <v>338</v>
      </c>
      <c r="C43" s="185" t="e">
        <f>SCI!B86/SFP!D126</f>
        <v>#DIV/0!</v>
      </c>
      <c r="E43" s="185" t="e">
        <f>SCI!D86/SFP!I126</f>
        <v>#DIV/0!</v>
      </c>
      <c r="F43" s="130"/>
      <c r="G43" s="185" t="e">
        <f>SCI!E86/SFP!J126</f>
        <v>#DIV/0!</v>
      </c>
      <c r="I43" s="185" t="e">
        <f>SCI!F86/SFP!K126</f>
        <v>#DIV/0!</v>
      </c>
    </row>
    <row r="44" spans="1:9" ht="15.75" x14ac:dyDescent="0.25">
      <c r="A44" s="131"/>
      <c r="C44" s="164"/>
      <c r="E44" s="163"/>
      <c r="F44" s="163"/>
    </row>
    <row r="45" spans="1:9" ht="15.75" x14ac:dyDescent="0.25">
      <c r="A45" s="165" t="s">
        <v>348</v>
      </c>
    </row>
    <row r="46" spans="1:9" ht="15.75" x14ac:dyDescent="0.25">
      <c r="A46" s="131" t="s">
        <v>349</v>
      </c>
      <c r="C46" s="185" t="e">
        <f>SUM(SFP!D8,SFP!D14,SFP!D18)/SFP!D126</f>
        <v>#DIV/0!</v>
      </c>
      <c r="E46" s="185" t="e">
        <f>SUM(SFP!I8,SFP!I14,SFP!I18)/SFP!I126</f>
        <v>#DIV/0!</v>
      </c>
      <c r="G46" s="185" t="e">
        <f>SUM(SFP!J8,SFP!J14,SFP!J18)/SFP!J126</f>
        <v>#DIV/0!</v>
      </c>
      <c r="I46" s="185" t="e">
        <f>SUM(SFP!K8,SFP!K14,SFP!K18)/SFP!K126</f>
        <v>#DIV/0!</v>
      </c>
    </row>
    <row r="47" spans="1:9" ht="15.75" x14ac:dyDescent="0.25">
      <c r="A47" s="131" t="s">
        <v>350</v>
      </c>
      <c r="C47" s="185" t="e">
        <f>SUM(SFP!D8,SFP!D14,SFP!D18)/SFP!D183</f>
        <v>#DIV/0!</v>
      </c>
      <c r="E47" s="185" t="e">
        <f>SUM(SFP!I8,SFP!I14,SFP!I18)/SFP!I183</f>
        <v>#DIV/0!</v>
      </c>
      <c r="G47" s="185" t="e">
        <f>SUM(SFP!J8,SFP!J14,SFP!J18)/SFP!J183</f>
        <v>#DIV/0!</v>
      </c>
      <c r="I47" s="185" t="e">
        <f>SUM(SFP!K8,SFP!K14,SFP!K18)/SFP!K183</f>
        <v>#DIV/0!</v>
      </c>
    </row>
    <row r="48" spans="1:9" ht="15.75" x14ac:dyDescent="0.25">
      <c r="A48" s="131" t="s">
        <v>351</v>
      </c>
      <c r="C48" s="185" t="e">
        <f>SUM(SFP!D8,SFP!D14,SFP!D18)/SUM(SFP!D128,SFP!D134,SFP!D135,SFP!D136)</f>
        <v>#DIV/0!</v>
      </c>
      <c r="E48" s="185" t="e">
        <f>SUM(SFP!I8,SFP!I14,SFP!I18)/SUM(SFP!I128,SFP!I134,SFP!I135,SFP!I136)</f>
        <v>#DIV/0!</v>
      </c>
      <c r="G48" s="185" t="e">
        <f>SUM(SFP!J8,SFP!J14,SFP!J18)/SUM(SFP!J128,SFP!J134,SFP!J135,SFP!J136)</f>
        <v>#DIV/0!</v>
      </c>
      <c r="I48" s="185" t="e">
        <f>SUM(SFP!K8,SFP!K14,SFP!K18)/SUM(SFP!K128,SFP!K134,SFP!K135,SFP!K136)</f>
        <v>#DIV/0!</v>
      </c>
    </row>
    <row r="49" spans="1:9" ht="15.75" x14ac:dyDescent="0.25">
      <c r="A49" s="131" t="s">
        <v>356</v>
      </c>
      <c r="C49" s="185" t="e">
        <f>SUM(SFP!D19,SFP!D22,SFP!D25)/SFP!D126</f>
        <v>#DIV/0!</v>
      </c>
      <c r="D49" s="186"/>
      <c r="E49" s="185" t="e">
        <f>SUM(SFP!I19,SFP!I22,SFP!I25)/SFP!I126</f>
        <v>#DIV/0!</v>
      </c>
      <c r="G49" s="185" t="e">
        <f>SUM(SFP!J19,SFP!J22,SFP!J25)/SFP!J126</f>
        <v>#DIV/0!</v>
      </c>
      <c r="I49" s="185" t="e">
        <f>SUM(SFP!K19,SFP!K22,SFP!K25)/SFP!K126</f>
        <v>#DIV/0!</v>
      </c>
    </row>
    <row r="50" spans="1:9" ht="15.75" x14ac:dyDescent="0.25">
      <c r="A50" s="131"/>
    </row>
    <row r="51" spans="1:9" ht="15.75" x14ac:dyDescent="0.25">
      <c r="A51" s="165" t="s">
        <v>352</v>
      </c>
    </row>
    <row r="52" spans="1:9" ht="15.75" x14ac:dyDescent="0.25">
      <c r="A52" s="131" t="s">
        <v>353</v>
      </c>
      <c r="C52" s="185" t="e">
        <f>SFP!D183/SFP!D126</f>
        <v>#DIV/0!</v>
      </c>
      <c r="E52" s="185" t="e">
        <f>SFP!I183/SFP!I126</f>
        <v>#DIV/0!</v>
      </c>
      <c r="G52" s="185" t="e">
        <f>SFP!J183/SFP!J126</f>
        <v>#DIV/0!</v>
      </c>
      <c r="I52" s="185" t="e">
        <f>SFP!K183/SFP!K126</f>
        <v>#DIV/0!</v>
      </c>
    </row>
    <row r="53" spans="1:9" ht="15.75" x14ac:dyDescent="0.25">
      <c r="A53" s="131" t="s">
        <v>354</v>
      </c>
      <c r="C53" s="185" t="e">
        <f>SFP!D210/SFP!D126</f>
        <v>#DIV/0!</v>
      </c>
      <c r="E53" s="185" t="e">
        <f>SFP!I210/SFP!I126</f>
        <v>#DIV/0!</v>
      </c>
      <c r="G53" s="185" t="e">
        <f>SFP!J210/SFP!J126</f>
        <v>#DIV/0!</v>
      </c>
      <c r="I53" s="185" t="e">
        <f>SFP!K210/SFP!K126</f>
        <v>#DIV/0!</v>
      </c>
    </row>
  </sheetData>
  <mergeCells count="5">
    <mergeCell ref="A2:E2"/>
    <mergeCell ref="A3:E3"/>
    <mergeCell ref="A4:E4"/>
    <mergeCell ref="D14:D15"/>
    <mergeCell ref="E14:E15"/>
  </mergeCells>
  <conditionalFormatting sqref="J3">
    <cfRule type="containsText" dxfId="2" priority="5" operator="containsText" text="no">
      <formula>NOT(ISERROR(SEARCH("no",J3)))</formula>
    </cfRule>
  </conditionalFormatting>
  <conditionalFormatting sqref="E29">
    <cfRule type="expression" dxfId="1" priority="4">
      <formula>E30&lt;0</formula>
    </cfRule>
  </conditionalFormatting>
  <conditionalFormatting sqref="D29">
    <cfRule type="expression" dxfId="0" priority="3">
      <formula>E30&lt;0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Instructions</vt:lpstr>
      <vt:lpstr>SFP</vt:lpstr>
      <vt:lpstr>SCI</vt:lpstr>
      <vt:lpstr>Clinic</vt:lpstr>
      <vt:lpstr>OCI</vt:lpstr>
      <vt:lpstr>SCE</vt:lpstr>
      <vt:lpstr>Ref</vt:lpstr>
      <vt:lpstr>Analysis</vt:lpstr>
      <vt:lpstr>Instructions!Print_Area</vt:lpstr>
      <vt:lpstr>SCI!Print_Area</vt:lpstr>
      <vt:lpstr>SFP!Print_Area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Lucky Ace P. Villanueva</cp:lastModifiedBy>
  <cp:lastPrinted>2019-09-04T05:46:23Z</cp:lastPrinted>
  <dcterms:created xsi:type="dcterms:W3CDTF">2018-09-19T00:43:07Z</dcterms:created>
  <dcterms:modified xsi:type="dcterms:W3CDTF">2020-01-03T02:20:22Z</dcterms:modified>
</cp:coreProperties>
</file>